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io Grande\Augmentation\Release-Recapture Data\"/>
    </mc:Choice>
  </mc:AlternateContent>
  <xr:revisionPtr revIDLastSave="0" documentId="13_ncr:1_{5CA64111-48E9-437D-8C9F-F1AB564EA387}" xr6:coauthVersionLast="47" xr6:coauthVersionMax="47" xr10:uidLastSave="{00000000-0000-0000-0000-000000000000}"/>
  <bookViews>
    <workbookView xWindow="-120" yWindow="-120" windowWidth="19440" windowHeight="14880" tabRatio="695" activeTab="1" xr2:uid="{00000000-000D-0000-FFFF-FFFF00000000}"/>
  </bookViews>
  <sheets>
    <sheet name="Releases" sheetId="9" r:id="rId1"/>
    <sheet name="Recaptures" sheetId="4" r:id="rId2"/>
    <sheet name="Sheet1" sheetId="19" r:id="rId3"/>
    <sheet name="Pivot" sheetId="17" r:id="rId4"/>
    <sheet name="FishK" sheetId="16" r:id="rId5"/>
    <sheet name="Metadata" sheetId="5" r:id="rId6"/>
    <sheet name="RKMtoRM" sheetId="18" r:id="rId7"/>
  </sheets>
  <externalReferences>
    <externalReference r:id="rId8"/>
  </externalReferences>
  <definedNames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GoalSeekTargetValue" hidden="1">0</definedName>
    <definedName name="_AtRisk_SimSetting_LiveUpdate" hidden="1">FALSE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1</definedName>
    <definedName name="_AtRisk_SimSetting_StdRecalcWithoutRiskStatic" hidden="1">1</definedName>
    <definedName name="_AtRisk_SimSetting_StdRecalcWithoutRiskStaticPercentile" hidden="1">0.5</definedName>
    <definedName name="_xlnm._FilterDatabase" localSheetId="4" hidden="1">FishK!$A$1:$K$672</definedName>
    <definedName name="_xlnm._FilterDatabase" localSheetId="1" hidden="1">Recaptures!$A$1:$Q$2388</definedName>
    <definedName name="_xlnm._FilterDatabase" localSheetId="0" hidden="1">Releases!$A$1:$X$332</definedName>
    <definedName name="_xlchart.v1.0" hidden="1">Recaptures!$G$1</definedName>
    <definedName name="_xlchart.v1.1" hidden="1">Recaptures!$G$2:$G$1856</definedName>
    <definedName name="Pal_Workbook_GUID" hidden="1">"43SSBVSFRKZGFEPTJJWX73LP"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0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</definedNames>
  <calcPr calcId="191028"/>
  <pivotCaches>
    <pivotCache cacheId="0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87" i="4" l="1"/>
  <c r="M2388" i="4"/>
  <c r="H2388" i="4"/>
  <c r="K2388" i="4" s="1"/>
  <c r="I2388" i="4"/>
  <c r="I2387" i="4"/>
  <c r="H2387" i="4"/>
  <c r="K2387" i="4" s="1"/>
  <c r="G2387" i="4"/>
  <c r="G2388" i="4"/>
  <c r="K2385" i="4"/>
  <c r="M2385" i="4"/>
  <c r="K2386" i="4"/>
  <c r="M2386" i="4"/>
  <c r="G2386" i="4" l="1"/>
  <c r="G2385" i="4"/>
  <c r="M2344" i="4"/>
  <c r="M2345" i="4"/>
  <c r="M2346" i="4"/>
  <c r="M2347" i="4"/>
  <c r="M2348" i="4"/>
  <c r="M2349" i="4"/>
  <c r="M2350" i="4"/>
  <c r="M2351" i="4"/>
  <c r="M2352" i="4"/>
  <c r="M2353" i="4"/>
  <c r="M2354" i="4"/>
  <c r="M2355" i="4"/>
  <c r="M2356" i="4"/>
  <c r="M2357" i="4"/>
  <c r="M2358" i="4"/>
  <c r="M2359" i="4"/>
  <c r="M2360" i="4"/>
  <c r="M2361" i="4"/>
  <c r="M2362" i="4"/>
  <c r="M2363" i="4"/>
  <c r="M2364" i="4"/>
  <c r="M2365" i="4"/>
  <c r="M2366" i="4"/>
  <c r="M2367" i="4"/>
  <c r="M2368" i="4"/>
  <c r="M2369" i="4"/>
  <c r="M2370" i="4"/>
  <c r="M2371" i="4"/>
  <c r="M2372" i="4"/>
  <c r="M2373" i="4"/>
  <c r="M2374" i="4"/>
  <c r="M2375" i="4"/>
  <c r="M2376" i="4"/>
  <c r="M2377" i="4"/>
  <c r="M2378" i="4"/>
  <c r="M2379" i="4"/>
  <c r="M2380" i="4"/>
  <c r="M2381" i="4"/>
  <c r="M2382" i="4"/>
  <c r="M2383" i="4"/>
  <c r="M2384" i="4"/>
  <c r="H2383" i="4"/>
  <c r="I2383" i="4"/>
  <c r="H2384" i="4"/>
  <c r="I2384" i="4"/>
  <c r="G2383" i="4"/>
  <c r="G2384" i="4"/>
  <c r="G2344" i="4"/>
  <c r="G2345" i="4"/>
  <c r="G2346" i="4"/>
  <c r="G2347" i="4"/>
  <c r="G2348" i="4"/>
  <c r="G2349" i="4"/>
  <c r="G2350" i="4"/>
  <c r="G2351" i="4"/>
  <c r="G2352" i="4"/>
  <c r="G2353" i="4"/>
  <c r="G2354" i="4"/>
  <c r="G2355" i="4"/>
  <c r="G2356" i="4"/>
  <c r="G2357" i="4"/>
  <c r="G2358" i="4"/>
  <c r="G2359" i="4"/>
  <c r="G2360" i="4"/>
  <c r="G2361" i="4"/>
  <c r="G2362" i="4"/>
  <c r="G2363" i="4"/>
  <c r="G2364" i="4"/>
  <c r="G2365" i="4"/>
  <c r="G2366" i="4"/>
  <c r="G2367" i="4"/>
  <c r="G2368" i="4"/>
  <c r="G2369" i="4"/>
  <c r="G2370" i="4"/>
  <c r="G2371" i="4"/>
  <c r="G2372" i="4"/>
  <c r="G2373" i="4"/>
  <c r="G2374" i="4"/>
  <c r="G2375" i="4"/>
  <c r="G2376" i="4"/>
  <c r="G2377" i="4"/>
  <c r="G2378" i="4"/>
  <c r="G2379" i="4"/>
  <c r="G2380" i="4"/>
  <c r="G2381" i="4"/>
  <c r="G2382" i="4"/>
  <c r="H2344" i="4"/>
  <c r="I2344" i="4"/>
  <c r="H2345" i="4"/>
  <c r="I2345" i="4"/>
  <c r="H2346" i="4"/>
  <c r="I2346" i="4"/>
  <c r="H2347" i="4"/>
  <c r="I2347" i="4"/>
  <c r="H2348" i="4"/>
  <c r="I2348" i="4"/>
  <c r="H2349" i="4"/>
  <c r="I2349" i="4"/>
  <c r="H2350" i="4"/>
  <c r="I2350" i="4"/>
  <c r="H2351" i="4"/>
  <c r="I2351" i="4"/>
  <c r="H2352" i="4"/>
  <c r="I2352" i="4"/>
  <c r="H2353" i="4"/>
  <c r="I2353" i="4"/>
  <c r="H2354" i="4"/>
  <c r="I2354" i="4"/>
  <c r="H2355" i="4"/>
  <c r="I2355" i="4"/>
  <c r="H2356" i="4"/>
  <c r="I2356" i="4"/>
  <c r="H2357" i="4"/>
  <c r="I2357" i="4"/>
  <c r="H2358" i="4"/>
  <c r="I2358" i="4"/>
  <c r="H2359" i="4"/>
  <c r="I2359" i="4"/>
  <c r="H2360" i="4"/>
  <c r="I2360" i="4"/>
  <c r="H2361" i="4"/>
  <c r="I2361" i="4"/>
  <c r="H2362" i="4"/>
  <c r="I2362" i="4"/>
  <c r="H2363" i="4"/>
  <c r="I2363" i="4"/>
  <c r="H2364" i="4"/>
  <c r="K2364" i="4" s="1"/>
  <c r="I2364" i="4"/>
  <c r="H2365" i="4"/>
  <c r="K2365" i="4" s="1"/>
  <c r="I2365" i="4"/>
  <c r="H2366" i="4"/>
  <c r="K2366" i="4" s="1"/>
  <c r="I2366" i="4"/>
  <c r="H2367" i="4"/>
  <c r="K2367" i="4" s="1"/>
  <c r="I2367" i="4"/>
  <c r="H2368" i="4"/>
  <c r="K2368" i="4" s="1"/>
  <c r="I2368" i="4"/>
  <c r="H2369" i="4"/>
  <c r="K2369" i="4" s="1"/>
  <c r="I2369" i="4"/>
  <c r="H2370" i="4"/>
  <c r="K2370" i="4" s="1"/>
  <c r="I2370" i="4"/>
  <c r="H2371" i="4"/>
  <c r="K2371" i="4" s="1"/>
  <c r="I2371" i="4"/>
  <c r="H2372" i="4"/>
  <c r="K2372" i="4" s="1"/>
  <c r="I2372" i="4"/>
  <c r="H2373" i="4"/>
  <c r="K2373" i="4" s="1"/>
  <c r="I2373" i="4"/>
  <c r="H2374" i="4"/>
  <c r="K2374" i="4" s="1"/>
  <c r="I2374" i="4"/>
  <c r="H2375" i="4"/>
  <c r="K2375" i="4" s="1"/>
  <c r="I2375" i="4"/>
  <c r="H2376" i="4"/>
  <c r="K2376" i="4" s="1"/>
  <c r="I2376" i="4"/>
  <c r="H2377" i="4"/>
  <c r="K2377" i="4" s="1"/>
  <c r="I2377" i="4"/>
  <c r="H2378" i="4"/>
  <c r="K2378" i="4" s="1"/>
  <c r="I2378" i="4"/>
  <c r="H2379" i="4"/>
  <c r="K2379" i="4" s="1"/>
  <c r="I2379" i="4"/>
  <c r="H2380" i="4"/>
  <c r="K2380" i="4" s="1"/>
  <c r="I2380" i="4"/>
  <c r="H2381" i="4"/>
  <c r="K2381" i="4" s="1"/>
  <c r="I2381" i="4"/>
  <c r="H2382" i="4"/>
  <c r="K2382" i="4" s="1"/>
  <c r="I2382" i="4"/>
  <c r="B2" i="19"/>
  <c r="B3" i="19"/>
  <c r="B4" i="19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S331" i="9"/>
  <c r="S332" i="9"/>
  <c r="U331" i="9"/>
  <c r="V331" i="9"/>
  <c r="U332" i="9"/>
  <c r="V332" i="9"/>
  <c r="P331" i="9"/>
  <c r="Q331" i="9"/>
  <c r="R331" i="9"/>
  <c r="P332" i="9"/>
  <c r="Q332" i="9"/>
  <c r="R332" i="9"/>
  <c r="U330" i="9"/>
  <c r="V330" i="9"/>
  <c r="S330" i="9"/>
  <c r="R330" i="9"/>
  <c r="Q330" i="9"/>
  <c r="P330" i="9"/>
  <c r="U328" i="9"/>
  <c r="V328" i="9"/>
  <c r="U329" i="9"/>
  <c r="V329" i="9"/>
  <c r="S327" i="9"/>
  <c r="S328" i="9"/>
  <c r="S329" i="9"/>
  <c r="R329" i="9"/>
  <c r="Q329" i="9"/>
  <c r="P329" i="9"/>
  <c r="R328" i="9"/>
  <c r="Q328" i="9"/>
  <c r="P328" i="9"/>
  <c r="U327" i="9"/>
  <c r="V327" i="9"/>
  <c r="R327" i="9"/>
  <c r="O327" i="9" s="1"/>
  <c r="Q327" i="9"/>
  <c r="P327" i="9"/>
  <c r="M2329" i="4"/>
  <c r="M2330" i="4"/>
  <c r="M2331" i="4"/>
  <c r="M2332" i="4"/>
  <c r="M2333" i="4"/>
  <c r="M2334" i="4"/>
  <c r="M2335" i="4"/>
  <c r="M2336" i="4"/>
  <c r="M2337" i="4"/>
  <c r="M2338" i="4"/>
  <c r="M2339" i="4"/>
  <c r="M2340" i="4"/>
  <c r="M2341" i="4"/>
  <c r="M2342" i="4"/>
  <c r="M2343" i="4"/>
  <c r="H2329" i="4"/>
  <c r="I2329" i="4"/>
  <c r="H2330" i="4"/>
  <c r="I2330" i="4"/>
  <c r="H2331" i="4"/>
  <c r="I2331" i="4"/>
  <c r="H2332" i="4"/>
  <c r="I2332" i="4"/>
  <c r="H2333" i="4"/>
  <c r="I2333" i="4"/>
  <c r="H2334" i="4"/>
  <c r="I2334" i="4"/>
  <c r="H2335" i="4"/>
  <c r="I2335" i="4"/>
  <c r="H2336" i="4"/>
  <c r="I2336" i="4"/>
  <c r="H2337" i="4"/>
  <c r="I2337" i="4"/>
  <c r="H2338" i="4"/>
  <c r="I2338" i="4"/>
  <c r="H2339" i="4"/>
  <c r="I2339" i="4"/>
  <c r="H2340" i="4"/>
  <c r="I2340" i="4"/>
  <c r="H2341" i="4"/>
  <c r="I2341" i="4"/>
  <c r="H2342" i="4"/>
  <c r="I2342" i="4"/>
  <c r="H2343" i="4"/>
  <c r="I2343" i="4"/>
  <c r="G2329" i="4"/>
  <c r="G2330" i="4"/>
  <c r="G2331" i="4"/>
  <c r="G2332" i="4"/>
  <c r="G2333" i="4"/>
  <c r="G2334" i="4"/>
  <c r="G2335" i="4"/>
  <c r="G2336" i="4"/>
  <c r="G2337" i="4"/>
  <c r="G2338" i="4"/>
  <c r="G2339" i="4"/>
  <c r="G2340" i="4"/>
  <c r="G2341" i="4"/>
  <c r="G2342" i="4"/>
  <c r="G2343" i="4"/>
  <c r="M2285" i="4"/>
  <c r="M2286" i="4"/>
  <c r="M2287" i="4"/>
  <c r="M2288" i="4"/>
  <c r="M2289" i="4"/>
  <c r="M2290" i="4"/>
  <c r="M2291" i="4"/>
  <c r="M2292" i="4"/>
  <c r="M2293" i="4"/>
  <c r="M2294" i="4"/>
  <c r="M2295" i="4"/>
  <c r="M2296" i="4"/>
  <c r="M2297" i="4"/>
  <c r="M2298" i="4"/>
  <c r="M2299" i="4"/>
  <c r="M2300" i="4"/>
  <c r="M2301" i="4"/>
  <c r="M2302" i="4"/>
  <c r="M2303" i="4"/>
  <c r="M2304" i="4"/>
  <c r="M2305" i="4"/>
  <c r="M2306" i="4"/>
  <c r="M2307" i="4"/>
  <c r="M2308" i="4"/>
  <c r="M2309" i="4"/>
  <c r="M2310" i="4"/>
  <c r="M2311" i="4"/>
  <c r="M2312" i="4"/>
  <c r="M2313" i="4"/>
  <c r="M2314" i="4"/>
  <c r="M2315" i="4"/>
  <c r="M2316" i="4"/>
  <c r="M2317" i="4"/>
  <c r="M2318" i="4"/>
  <c r="M2319" i="4"/>
  <c r="M2320" i="4"/>
  <c r="M2321" i="4"/>
  <c r="M2322" i="4"/>
  <c r="M2323" i="4"/>
  <c r="M2324" i="4"/>
  <c r="M2325" i="4"/>
  <c r="M2326" i="4"/>
  <c r="M2327" i="4"/>
  <c r="M2328" i="4"/>
  <c r="H2294" i="4"/>
  <c r="I2294" i="4"/>
  <c r="H2295" i="4"/>
  <c r="I2295" i="4"/>
  <c r="H2296" i="4"/>
  <c r="I2296" i="4"/>
  <c r="H2297" i="4"/>
  <c r="I2297" i="4"/>
  <c r="H2298" i="4"/>
  <c r="I2298" i="4"/>
  <c r="H2299" i="4"/>
  <c r="I2299" i="4"/>
  <c r="H2300" i="4"/>
  <c r="I2300" i="4"/>
  <c r="H2301" i="4"/>
  <c r="I2301" i="4"/>
  <c r="H2302" i="4"/>
  <c r="I2302" i="4"/>
  <c r="H2303" i="4"/>
  <c r="I2303" i="4"/>
  <c r="H2304" i="4"/>
  <c r="I2304" i="4"/>
  <c r="H2305" i="4"/>
  <c r="I2305" i="4"/>
  <c r="H2306" i="4"/>
  <c r="I2306" i="4"/>
  <c r="H2307" i="4"/>
  <c r="I2307" i="4"/>
  <c r="H2308" i="4"/>
  <c r="I2308" i="4"/>
  <c r="H2309" i="4"/>
  <c r="I2309" i="4"/>
  <c r="H2310" i="4"/>
  <c r="I2310" i="4"/>
  <c r="H2311" i="4"/>
  <c r="I2311" i="4"/>
  <c r="H2312" i="4"/>
  <c r="I2312" i="4"/>
  <c r="H2313" i="4"/>
  <c r="I2313" i="4"/>
  <c r="H2314" i="4"/>
  <c r="I2314" i="4"/>
  <c r="H2315" i="4"/>
  <c r="I2315" i="4"/>
  <c r="H2316" i="4"/>
  <c r="I2316" i="4"/>
  <c r="H2317" i="4"/>
  <c r="I2317" i="4"/>
  <c r="H2318" i="4"/>
  <c r="I2318" i="4"/>
  <c r="H2319" i="4"/>
  <c r="I2319" i="4"/>
  <c r="H2320" i="4"/>
  <c r="I2320" i="4"/>
  <c r="H2321" i="4"/>
  <c r="I2321" i="4"/>
  <c r="H2322" i="4"/>
  <c r="I2322" i="4"/>
  <c r="H2323" i="4"/>
  <c r="I2323" i="4"/>
  <c r="H2324" i="4"/>
  <c r="I2324" i="4"/>
  <c r="H2325" i="4"/>
  <c r="I2325" i="4"/>
  <c r="H2326" i="4"/>
  <c r="I2326" i="4"/>
  <c r="H2327" i="4"/>
  <c r="I2327" i="4"/>
  <c r="H2328" i="4"/>
  <c r="I2328" i="4"/>
  <c r="G2294" i="4"/>
  <c r="G2295" i="4"/>
  <c r="G2296" i="4"/>
  <c r="G2297" i="4"/>
  <c r="G2298" i="4"/>
  <c r="G2299" i="4"/>
  <c r="G2300" i="4"/>
  <c r="G2301" i="4"/>
  <c r="G2302" i="4"/>
  <c r="G2303" i="4"/>
  <c r="G2304" i="4"/>
  <c r="G2305" i="4"/>
  <c r="G2306" i="4"/>
  <c r="G2307" i="4"/>
  <c r="G2308" i="4"/>
  <c r="G2309" i="4"/>
  <c r="G2310" i="4"/>
  <c r="G2311" i="4"/>
  <c r="G2312" i="4"/>
  <c r="G2313" i="4"/>
  <c r="G2314" i="4"/>
  <c r="G2315" i="4"/>
  <c r="G2316" i="4"/>
  <c r="G2317" i="4"/>
  <c r="G2318" i="4"/>
  <c r="G2319" i="4"/>
  <c r="G2320" i="4"/>
  <c r="G2321" i="4"/>
  <c r="G2322" i="4"/>
  <c r="G2323" i="4"/>
  <c r="G2324" i="4"/>
  <c r="G2325" i="4"/>
  <c r="G2326" i="4"/>
  <c r="G2327" i="4"/>
  <c r="G2328" i="4"/>
  <c r="K2363" i="4" l="1"/>
  <c r="K2355" i="4"/>
  <c r="K2347" i="4"/>
  <c r="K2339" i="4"/>
  <c r="K2331" i="4"/>
  <c r="K2360" i="4"/>
  <c r="K2352" i="4"/>
  <c r="K2334" i="4"/>
  <c r="K2357" i="4"/>
  <c r="K2342" i="4"/>
  <c r="K2341" i="4"/>
  <c r="K2333" i="4"/>
  <c r="K2362" i="4"/>
  <c r="K2354" i="4"/>
  <c r="K2384" i="4"/>
  <c r="K2383" i="4"/>
  <c r="K2361" i="4"/>
  <c r="K2353" i="4"/>
  <c r="K2345" i="4"/>
  <c r="K2344" i="4"/>
  <c r="K2329" i="4"/>
  <c r="K2350" i="4"/>
  <c r="K2349" i="4"/>
  <c r="K2356" i="4"/>
  <c r="K2348" i="4"/>
  <c r="K2346" i="4"/>
  <c r="K2332" i="4"/>
  <c r="K2338" i="4"/>
  <c r="K2330" i="4"/>
  <c r="K2359" i="4"/>
  <c r="K2351" i="4"/>
  <c r="K2358" i="4"/>
  <c r="O331" i="9"/>
  <c r="O332" i="9"/>
  <c r="O328" i="9"/>
  <c r="O329" i="9"/>
  <c r="O330" i="9"/>
  <c r="K2323" i="4"/>
  <c r="K2315" i="4"/>
  <c r="K2314" i="4"/>
  <c r="K2306" i="4"/>
  <c r="K2307" i="4"/>
  <c r="K2325" i="4"/>
  <c r="K2317" i="4"/>
  <c r="K2309" i="4"/>
  <c r="K2301" i="4"/>
  <c r="K2328" i="4"/>
  <c r="K2320" i="4"/>
  <c r="K2312" i="4"/>
  <c r="K2304" i="4"/>
  <c r="K2296" i="4"/>
  <c r="K2318" i="4"/>
  <c r="K2302" i="4"/>
  <c r="K2340" i="4"/>
  <c r="K2324" i="4"/>
  <c r="K2308" i="4"/>
  <c r="K2299" i="4"/>
  <c r="K2337" i="4"/>
  <c r="K2321" i="4"/>
  <c r="K2313" i="4"/>
  <c r="K2305" i="4"/>
  <c r="K2297" i="4"/>
  <c r="K2327" i="4"/>
  <c r="K2319" i="4"/>
  <c r="K2311" i="4"/>
  <c r="K2303" i="4"/>
  <c r="K2295" i="4"/>
  <c r="K2343" i="4"/>
  <c r="K2298" i="4"/>
  <c r="K2336" i="4"/>
  <c r="K2316" i="4"/>
  <c r="K2300" i="4"/>
  <c r="K2335" i="4"/>
  <c r="K2322" i="4"/>
  <c r="K2326" i="4"/>
  <c r="K2310" i="4"/>
  <c r="K2294" i="4"/>
  <c r="I2285" i="4"/>
  <c r="I2286" i="4"/>
  <c r="I2287" i="4"/>
  <c r="I2288" i="4"/>
  <c r="I2289" i="4"/>
  <c r="I2290" i="4"/>
  <c r="I2291" i="4"/>
  <c r="I2292" i="4"/>
  <c r="I2293" i="4"/>
  <c r="H2285" i="4"/>
  <c r="H2286" i="4"/>
  <c r="H2287" i="4"/>
  <c r="H2288" i="4"/>
  <c r="H2289" i="4"/>
  <c r="H2290" i="4"/>
  <c r="H2291" i="4"/>
  <c r="H2292" i="4"/>
  <c r="H2293" i="4"/>
  <c r="G2285" i="4"/>
  <c r="G2286" i="4"/>
  <c r="G2287" i="4"/>
  <c r="G2288" i="4"/>
  <c r="G2289" i="4"/>
  <c r="G2290" i="4"/>
  <c r="G2291" i="4"/>
  <c r="G2292" i="4"/>
  <c r="G2293" i="4"/>
  <c r="R326" i="9"/>
  <c r="Q326" i="9"/>
  <c r="P326" i="9"/>
  <c r="S326" i="9"/>
  <c r="R325" i="9"/>
  <c r="Q325" i="9"/>
  <c r="P325" i="9"/>
  <c r="S325" i="9"/>
  <c r="U325" i="9"/>
  <c r="V325" i="9"/>
  <c r="U326" i="9"/>
  <c r="V326" i="9"/>
  <c r="U324" i="9"/>
  <c r="V324" i="9"/>
  <c r="R324" i="9"/>
  <c r="Q324" i="9"/>
  <c r="P324" i="9"/>
  <c r="S324" i="9"/>
  <c r="U322" i="9"/>
  <c r="V322" i="9"/>
  <c r="R322" i="9"/>
  <c r="Q322" i="9"/>
  <c r="P322" i="9"/>
  <c r="S322" i="9"/>
  <c r="U323" i="9"/>
  <c r="V323" i="9"/>
  <c r="R323" i="9"/>
  <c r="Q323" i="9"/>
  <c r="P323" i="9"/>
  <c r="S323" i="9"/>
  <c r="U321" i="9"/>
  <c r="V321" i="9"/>
  <c r="R321" i="9"/>
  <c r="Q321" i="9"/>
  <c r="P321" i="9"/>
  <c r="S321" i="9"/>
  <c r="L2270" i="4"/>
  <c r="M2270" i="4"/>
  <c r="L2271" i="4"/>
  <c r="M2271" i="4"/>
  <c r="L2272" i="4"/>
  <c r="M2272" i="4"/>
  <c r="L2273" i="4"/>
  <c r="M2273" i="4"/>
  <c r="L2274" i="4"/>
  <c r="M2274" i="4"/>
  <c r="L2275" i="4"/>
  <c r="M2275" i="4"/>
  <c r="L2276" i="4"/>
  <c r="M2276" i="4"/>
  <c r="L2277" i="4"/>
  <c r="M2277" i="4"/>
  <c r="L2278" i="4"/>
  <c r="M2278" i="4"/>
  <c r="L2279" i="4"/>
  <c r="M2279" i="4"/>
  <c r="L2280" i="4"/>
  <c r="M2280" i="4"/>
  <c r="L2281" i="4"/>
  <c r="M2281" i="4"/>
  <c r="L2282" i="4"/>
  <c r="M2282" i="4"/>
  <c r="L2283" i="4"/>
  <c r="M2283" i="4"/>
  <c r="L2284" i="4"/>
  <c r="M2284" i="4"/>
  <c r="H2270" i="4"/>
  <c r="I2270" i="4"/>
  <c r="H2271" i="4"/>
  <c r="I2271" i="4"/>
  <c r="H2272" i="4"/>
  <c r="I2272" i="4"/>
  <c r="H2273" i="4"/>
  <c r="I2273" i="4"/>
  <c r="H2274" i="4"/>
  <c r="I2274" i="4"/>
  <c r="H2275" i="4"/>
  <c r="I2275" i="4"/>
  <c r="H2276" i="4"/>
  <c r="I2276" i="4"/>
  <c r="H2277" i="4"/>
  <c r="K2277" i="4" s="1"/>
  <c r="I2277" i="4"/>
  <c r="H2278" i="4"/>
  <c r="I2278" i="4"/>
  <c r="H2279" i="4"/>
  <c r="I2279" i="4"/>
  <c r="H2280" i="4"/>
  <c r="I2280" i="4"/>
  <c r="H2281" i="4"/>
  <c r="I2281" i="4"/>
  <c r="H2282" i="4"/>
  <c r="I2282" i="4"/>
  <c r="H2283" i="4"/>
  <c r="I2283" i="4"/>
  <c r="H2284" i="4"/>
  <c r="I2284" i="4"/>
  <c r="G2269" i="4"/>
  <c r="F2270" i="4"/>
  <c r="G2270" i="4" s="1"/>
  <c r="F2271" i="4"/>
  <c r="G2271" i="4" s="1"/>
  <c r="F2272" i="4"/>
  <c r="G2272" i="4" s="1"/>
  <c r="F2273" i="4"/>
  <c r="G2273" i="4" s="1"/>
  <c r="F2274" i="4"/>
  <c r="G2274" i="4" s="1"/>
  <c r="F2275" i="4"/>
  <c r="G2275" i="4" s="1"/>
  <c r="F2276" i="4"/>
  <c r="G2276" i="4" s="1"/>
  <c r="F2277" i="4"/>
  <c r="G2277" i="4" s="1"/>
  <c r="F2278" i="4"/>
  <c r="G2278" i="4" s="1"/>
  <c r="F2279" i="4"/>
  <c r="G2279" i="4" s="1"/>
  <c r="F2280" i="4"/>
  <c r="G2280" i="4" s="1"/>
  <c r="F2281" i="4"/>
  <c r="G2281" i="4" s="1"/>
  <c r="F2282" i="4"/>
  <c r="G2282" i="4" s="1"/>
  <c r="F2283" i="4"/>
  <c r="G2283" i="4" s="1"/>
  <c r="F2284" i="4"/>
  <c r="G2284" i="4" s="1"/>
  <c r="L2096" i="4"/>
  <c r="M2096" i="4"/>
  <c r="L2097" i="4"/>
  <c r="M2097" i="4"/>
  <c r="L2098" i="4"/>
  <c r="M2098" i="4"/>
  <c r="L2099" i="4"/>
  <c r="M2099" i="4"/>
  <c r="L2100" i="4"/>
  <c r="M2100" i="4"/>
  <c r="L2101" i="4"/>
  <c r="M2101" i="4"/>
  <c r="L2102" i="4"/>
  <c r="M2102" i="4"/>
  <c r="L2103" i="4"/>
  <c r="M2103" i="4"/>
  <c r="L2104" i="4"/>
  <c r="M2104" i="4"/>
  <c r="L2105" i="4"/>
  <c r="M2105" i="4"/>
  <c r="L2106" i="4"/>
  <c r="M2106" i="4"/>
  <c r="L2107" i="4"/>
  <c r="M2107" i="4"/>
  <c r="L2108" i="4"/>
  <c r="M2108" i="4"/>
  <c r="L2109" i="4"/>
  <c r="M2109" i="4"/>
  <c r="L2110" i="4"/>
  <c r="M2110" i="4"/>
  <c r="L2111" i="4"/>
  <c r="M2111" i="4"/>
  <c r="L2112" i="4"/>
  <c r="M2112" i="4"/>
  <c r="L2113" i="4"/>
  <c r="M2113" i="4"/>
  <c r="L2114" i="4"/>
  <c r="M2114" i="4"/>
  <c r="L2115" i="4"/>
  <c r="M2115" i="4"/>
  <c r="L2116" i="4"/>
  <c r="M2116" i="4"/>
  <c r="L2117" i="4"/>
  <c r="M2117" i="4"/>
  <c r="L2118" i="4"/>
  <c r="M2118" i="4"/>
  <c r="L2119" i="4"/>
  <c r="M2119" i="4"/>
  <c r="L2120" i="4"/>
  <c r="M2120" i="4"/>
  <c r="L2121" i="4"/>
  <c r="M2121" i="4"/>
  <c r="L2122" i="4"/>
  <c r="M2122" i="4"/>
  <c r="L2123" i="4"/>
  <c r="M2123" i="4"/>
  <c r="L2124" i="4"/>
  <c r="M2124" i="4"/>
  <c r="L2125" i="4"/>
  <c r="M2125" i="4"/>
  <c r="L2126" i="4"/>
  <c r="M2126" i="4"/>
  <c r="L2127" i="4"/>
  <c r="M2127" i="4"/>
  <c r="L2128" i="4"/>
  <c r="M2128" i="4"/>
  <c r="L2129" i="4"/>
  <c r="M2129" i="4"/>
  <c r="L2130" i="4"/>
  <c r="M2130" i="4"/>
  <c r="L2131" i="4"/>
  <c r="M2131" i="4"/>
  <c r="L2132" i="4"/>
  <c r="M2132" i="4"/>
  <c r="L2133" i="4"/>
  <c r="M2133" i="4"/>
  <c r="L2134" i="4"/>
  <c r="M2134" i="4"/>
  <c r="L2135" i="4"/>
  <c r="M2135" i="4"/>
  <c r="L2136" i="4"/>
  <c r="M2136" i="4"/>
  <c r="L2137" i="4"/>
  <c r="M2137" i="4"/>
  <c r="L2138" i="4"/>
  <c r="M2138" i="4"/>
  <c r="L2139" i="4"/>
  <c r="M2139" i="4"/>
  <c r="L2140" i="4"/>
  <c r="M2140" i="4"/>
  <c r="L2141" i="4"/>
  <c r="M2141" i="4"/>
  <c r="L2142" i="4"/>
  <c r="M2142" i="4"/>
  <c r="L2143" i="4"/>
  <c r="M2143" i="4"/>
  <c r="L2144" i="4"/>
  <c r="M2144" i="4"/>
  <c r="L2145" i="4"/>
  <c r="M2145" i="4"/>
  <c r="L2146" i="4"/>
  <c r="M2146" i="4"/>
  <c r="L2147" i="4"/>
  <c r="M2147" i="4"/>
  <c r="L2148" i="4"/>
  <c r="M2148" i="4"/>
  <c r="L2149" i="4"/>
  <c r="M2149" i="4"/>
  <c r="L2150" i="4"/>
  <c r="M2150" i="4"/>
  <c r="L2151" i="4"/>
  <c r="M2151" i="4"/>
  <c r="L2152" i="4"/>
  <c r="M2152" i="4"/>
  <c r="L2153" i="4"/>
  <c r="M2153" i="4"/>
  <c r="L2154" i="4"/>
  <c r="M2154" i="4"/>
  <c r="L2155" i="4"/>
  <c r="M2155" i="4"/>
  <c r="L2156" i="4"/>
  <c r="M2156" i="4"/>
  <c r="L2157" i="4"/>
  <c r="M2157" i="4"/>
  <c r="L2158" i="4"/>
  <c r="M2158" i="4"/>
  <c r="L2159" i="4"/>
  <c r="M2159" i="4"/>
  <c r="L2160" i="4"/>
  <c r="M2160" i="4"/>
  <c r="L2161" i="4"/>
  <c r="M2161" i="4"/>
  <c r="L2162" i="4"/>
  <c r="M2162" i="4"/>
  <c r="L2163" i="4"/>
  <c r="M2163" i="4"/>
  <c r="L2164" i="4"/>
  <c r="M2164" i="4"/>
  <c r="L2165" i="4"/>
  <c r="M2165" i="4"/>
  <c r="L2166" i="4"/>
  <c r="M2166" i="4"/>
  <c r="L2167" i="4"/>
  <c r="M2167" i="4"/>
  <c r="L2168" i="4"/>
  <c r="M2168" i="4"/>
  <c r="L2169" i="4"/>
  <c r="M2169" i="4"/>
  <c r="L2170" i="4"/>
  <c r="M2170" i="4"/>
  <c r="L2171" i="4"/>
  <c r="M2171" i="4"/>
  <c r="L2172" i="4"/>
  <c r="M2172" i="4"/>
  <c r="L2173" i="4"/>
  <c r="M2173" i="4"/>
  <c r="L2174" i="4"/>
  <c r="M2174" i="4"/>
  <c r="L2175" i="4"/>
  <c r="M2175" i="4"/>
  <c r="L2176" i="4"/>
  <c r="M2176" i="4"/>
  <c r="L2177" i="4"/>
  <c r="M2177" i="4"/>
  <c r="L2178" i="4"/>
  <c r="M2178" i="4"/>
  <c r="L2179" i="4"/>
  <c r="M2179" i="4"/>
  <c r="L2180" i="4"/>
  <c r="M2180" i="4"/>
  <c r="L2181" i="4"/>
  <c r="M2181" i="4"/>
  <c r="L2182" i="4"/>
  <c r="M2182" i="4"/>
  <c r="L2183" i="4"/>
  <c r="M2183" i="4"/>
  <c r="L2184" i="4"/>
  <c r="M2184" i="4"/>
  <c r="L2185" i="4"/>
  <c r="M2185" i="4"/>
  <c r="L2186" i="4"/>
  <c r="M2186" i="4"/>
  <c r="L2187" i="4"/>
  <c r="M2187" i="4"/>
  <c r="L2188" i="4"/>
  <c r="M2188" i="4"/>
  <c r="L2189" i="4"/>
  <c r="M2189" i="4"/>
  <c r="L2190" i="4"/>
  <c r="M2190" i="4"/>
  <c r="L2191" i="4"/>
  <c r="M2191" i="4"/>
  <c r="L2192" i="4"/>
  <c r="M2192" i="4"/>
  <c r="L2193" i="4"/>
  <c r="M2193" i="4"/>
  <c r="L2194" i="4"/>
  <c r="M2194" i="4"/>
  <c r="L2195" i="4"/>
  <c r="M2195" i="4"/>
  <c r="L2196" i="4"/>
  <c r="M2196" i="4"/>
  <c r="L2197" i="4"/>
  <c r="M2197" i="4"/>
  <c r="L2198" i="4"/>
  <c r="M2198" i="4"/>
  <c r="L2199" i="4"/>
  <c r="M2199" i="4"/>
  <c r="L2200" i="4"/>
  <c r="M2200" i="4"/>
  <c r="L2201" i="4"/>
  <c r="M2201" i="4"/>
  <c r="L2202" i="4"/>
  <c r="M2202" i="4"/>
  <c r="L2203" i="4"/>
  <c r="M2203" i="4"/>
  <c r="L2204" i="4"/>
  <c r="M2204" i="4"/>
  <c r="L2205" i="4"/>
  <c r="M2205" i="4"/>
  <c r="L2206" i="4"/>
  <c r="M2206" i="4"/>
  <c r="L2207" i="4"/>
  <c r="M2207" i="4"/>
  <c r="L2208" i="4"/>
  <c r="M2208" i="4"/>
  <c r="L2209" i="4"/>
  <c r="M2209" i="4"/>
  <c r="L2210" i="4"/>
  <c r="M2210" i="4"/>
  <c r="L2211" i="4"/>
  <c r="M2211" i="4"/>
  <c r="L2212" i="4"/>
  <c r="M2212" i="4"/>
  <c r="L2213" i="4"/>
  <c r="M2213" i="4"/>
  <c r="L2214" i="4"/>
  <c r="M2214" i="4"/>
  <c r="L2215" i="4"/>
  <c r="M2215" i="4"/>
  <c r="L2216" i="4"/>
  <c r="M2216" i="4"/>
  <c r="L2217" i="4"/>
  <c r="M2217" i="4"/>
  <c r="L2218" i="4"/>
  <c r="M2218" i="4"/>
  <c r="L2219" i="4"/>
  <c r="M2219" i="4"/>
  <c r="L2220" i="4"/>
  <c r="M2220" i="4"/>
  <c r="L2221" i="4"/>
  <c r="M2221" i="4"/>
  <c r="L2222" i="4"/>
  <c r="M2222" i="4"/>
  <c r="L2223" i="4"/>
  <c r="M2223" i="4"/>
  <c r="L2224" i="4"/>
  <c r="M2224" i="4"/>
  <c r="L2225" i="4"/>
  <c r="M2225" i="4"/>
  <c r="L2226" i="4"/>
  <c r="M2226" i="4"/>
  <c r="L2227" i="4"/>
  <c r="M2227" i="4"/>
  <c r="L2228" i="4"/>
  <c r="M2228" i="4"/>
  <c r="L2229" i="4"/>
  <c r="M2229" i="4"/>
  <c r="L2230" i="4"/>
  <c r="M2230" i="4"/>
  <c r="L2231" i="4"/>
  <c r="M2231" i="4"/>
  <c r="L2232" i="4"/>
  <c r="M2232" i="4"/>
  <c r="L2233" i="4"/>
  <c r="M2233" i="4"/>
  <c r="L2234" i="4"/>
  <c r="M2234" i="4"/>
  <c r="L2235" i="4"/>
  <c r="M2235" i="4"/>
  <c r="L2236" i="4"/>
  <c r="M2236" i="4"/>
  <c r="L2237" i="4"/>
  <c r="M2237" i="4"/>
  <c r="L2238" i="4"/>
  <c r="M2238" i="4"/>
  <c r="L2239" i="4"/>
  <c r="M2239" i="4"/>
  <c r="L2240" i="4"/>
  <c r="M2240" i="4"/>
  <c r="L2241" i="4"/>
  <c r="M2241" i="4"/>
  <c r="L2242" i="4"/>
  <c r="M2242" i="4"/>
  <c r="L2243" i="4"/>
  <c r="M2243" i="4"/>
  <c r="L2244" i="4"/>
  <c r="M2244" i="4"/>
  <c r="L2245" i="4"/>
  <c r="M2245" i="4"/>
  <c r="L2246" i="4"/>
  <c r="M2246" i="4"/>
  <c r="L2247" i="4"/>
  <c r="M2247" i="4"/>
  <c r="L2248" i="4"/>
  <c r="M2248" i="4"/>
  <c r="L2249" i="4"/>
  <c r="M2249" i="4"/>
  <c r="L2250" i="4"/>
  <c r="M2250" i="4"/>
  <c r="L2251" i="4"/>
  <c r="M2251" i="4"/>
  <c r="L2252" i="4"/>
  <c r="M2252" i="4"/>
  <c r="L2253" i="4"/>
  <c r="M2253" i="4"/>
  <c r="L2254" i="4"/>
  <c r="M2254" i="4"/>
  <c r="L2255" i="4"/>
  <c r="M2255" i="4"/>
  <c r="L2256" i="4"/>
  <c r="M2256" i="4"/>
  <c r="L2257" i="4"/>
  <c r="M2257" i="4"/>
  <c r="L2258" i="4"/>
  <c r="M2258" i="4"/>
  <c r="L2259" i="4"/>
  <c r="M2259" i="4"/>
  <c r="L2260" i="4"/>
  <c r="M2260" i="4"/>
  <c r="L2261" i="4"/>
  <c r="M2261" i="4"/>
  <c r="L2262" i="4"/>
  <c r="M2262" i="4"/>
  <c r="L2263" i="4"/>
  <c r="M2263" i="4"/>
  <c r="L2264" i="4"/>
  <c r="M2264" i="4"/>
  <c r="L2265" i="4"/>
  <c r="M2265" i="4"/>
  <c r="L2266" i="4"/>
  <c r="M2266" i="4"/>
  <c r="L2267" i="4"/>
  <c r="M2267" i="4"/>
  <c r="L2268" i="4"/>
  <c r="M2268" i="4"/>
  <c r="L2269" i="4"/>
  <c r="M2269" i="4"/>
  <c r="H2269" i="4"/>
  <c r="I2269" i="4"/>
  <c r="F2268" i="4"/>
  <c r="G2268" i="4" s="1"/>
  <c r="H2268" i="4"/>
  <c r="I2268" i="4"/>
  <c r="F2267" i="4"/>
  <c r="G2267" i="4" s="1"/>
  <c r="H2194" i="4"/>
  <c r="I2194" i="4"/>
  <c r="H2195" i="4"/>
  <c r="I2195" i="4"/>
  <c r="H2196" i="4"/>
  <c r="I2196" i="4"/>
  <c r="H2197" i="4"/>
  <c r="I2197" i="4"/>
  <c r="H2198" i="4"/>
  <c r="I2198" i="4"/>
  <c r="H2199" i="4"/>
  <c r="I2199" i="4"/>
  <c r="H2200" i="4"/>
  <c r="I2200" i="4"/>
  <c r="H2201" i="4"/>
  <c r="I2201" i="4"/>
  <c r="H2202" i="4"/>
  <c r="I2202" i="4"/>
  <c r="H2203" i="4"/>
  <c r="I2203" i="4"/>
  <c r="H2204" i="4"/>
  <c r="I2204" i="4"/>
  <c r="H2205" i="4"/>
  <c r="I2205" i="4"/>
  <c r="H2206" i="4"/>
  <c r="I2206" i="4"/>
  <c r="H2207" i="4"/>
  <c r="I2207" i="4"/>
  <c r="H2208" i="4"/>
  <c r="I2208" i="4"/>
  <c r="H2209" i="4"/>
  <c r="I2209" i="4"/>
  <c r="H2210" i="4"/>
  <c r="I2210" i="4"/>
  <c r="H2211" i="4"/>
  <c r="I2211" i="4"/>
  <c r="H2212" i="4"/>
  <c r="I2212" i="4"/>
  <c r="H2213" i="4"/>
  <c r="I2213" i="4"/>
  <c r="H2214" i="4"/>
  <c r="I2214" i="4"/>
  <c r="H2215" i="4"/>
  <c r="I2215" i="4"/>
  <c r="H2216" i="4"/>
  <c r="I2216" i="4"/>
  <c r="H2217" i="4"/>
  <c r="I2217" i="4"/>
  <c r="H2218" i="4"/>
  <c r="I2218" i="4"/>
  <c r="H2219" i="4"/>
  <c r="I2219" i="4"/>
  <c r="H2220" i="4"/>
  <c r="I2220" i="4"/>
  <c r="H2221" i="4"/>
  <c r="I2221" i="4"/>
  <c r="H2222" i="4"/>
  <c r="I2222" i="4"/>
  <c r="H2223" i="4"/>
  <c r="I2223" i="4"/>
  <c r="H2224" i="4"/>
  <c r="I2224" i="4"/>
  <c r="H2225" i="4"/>
  <c r="I2225" i="4"/>
  <c r="H2226" i="4"/>
  <c r="I2226" i="4"/>
  <c r="H2227" i="4"/>
  <c r="I2227" i="4"/>
  <c r="H2228" i="4"/>
  <c r="I2228" i="4"/>
  <c r="H2229" i="4"/>
  <c r="I2229" i="4"/>
  <c r="H2230" i="4"/>
  <c r="I2230" i="4"/>
  <c r="H2231" i="4"/>
  <c r="I2231" i="4"/>
  <c r="H2232" i="4"/>
  <c r="I2232" i="4"/>
  <c r="H2233" i="4"/>
  <c r="I2233" i="4"/>
  <c r="H2234" i="4"/>
  <c r="I2234" i="4"/>
  <c r="H2235" i="4"/>
  <c r="I2235" i="4"/>
  <c r="H2236" i="4"/>
  <c r="I2236" i="4"/>
  <c r="H2237" i="4"/>
  <c r="I2237" i="4"/>
  <c r="H2238" i="4"/>
  <c r="I2238" i="4"/>
  <c r="H2239" i="4"/>
  <c r="I2239" i="4"/>
  <c r="H2240" i="4"/>
  <c r="I2240" i="4"/>
  <c r="H2241" i="4"/>
  <c r="I2241" i="4"/>
  <c r="H2242" i="4"/>
  <c r="I2242" i="4"/>
  <c r="H2243" i="4"/>
  <c r="I2243" i="4"/>
  <c r="H2244" i="4"/>
  <c r="I2244" i="4"/>
  <c r="H2245" i="4"/>
  <c r="I2245" i="4"/>
  <c r="H2246" i="4"/>
  <c r="I2246" i="4"/>
  <c r="H2247" i="4"/>
  <c r="I2247" i="4"/>
  <c r="H2248" i="4"/>
  <c r="I2248" i="4"/>
  <c r="H2249" i="4"/>
  <c r="I2249" i="4"/>
  <c r="H2250" i="4"/>
  <c r="I2250" i="4"/>
  <c r="H2251" i="4"/>
  <c r="I2251" i="4"/>
  <c r="H2252" i="4"/>
  <c r="I2252" i="4"/>
  <c r="H2253" i="4"/>
  <c r="I2253" i="4"/>
  <c r="H2254" i="4"/>
  <c r="I2254" i="4"/>
  <c r="H2255" i="4"/>
  <c r="I2255" i="4"/>
  <c r="H2256" i="4"/>
  <c r="I2256" i="4"/>
  <c r="H2257" i="4"/>
  <c r="I2257" i="4"/>
  <c r="H2258" i="4"/>
  <c r="I2258" i="4"/>
  <c r="H2259" i="4"/>
  <c r="I2259" i="4"/>
  <c r="H2260" i="4"/>
  <c r="I2260" i="4"/>
  <c r="H2261" i="4"/>
  <c r="I2261" i="4"/>
  <c r="H2262" i="4"/>
  <c r="I2262" i="4"/>
  <c r="H2263" i="4"/>
  <c r="I2263" i="4"/>
  <c r="H2264" i="4"/>
  <c r="I2264" i="4"/>
  <c r="H2265" i="4"/>
  <c r="I2265" i="4"/>
  <c r="H2266" i="4"/>
  <c r="I2266" i="4"/>
  <c r="H2267" i="4"/>
  <c r="I2267" i="4"/>
  <c r="F2194" i="4"/>
  <c r="G2194" i="4" s="1"/>
  <c r="F2195" i="4"/>
  <c r="G2195" i="4" s="1"/>
  <c r="F2196" i="4"/>
  <c r="G2196" i="4" s="1"/>
  <c r="F2197" i="4"/>
  <c r="G2197" i="4" s="1"/>
  <c r="F2198" i="4"/>
  <c r="G2198" i="4" s="1"/>
  <c r="F2199" i="4"/>
  <c r="G2199" i="4" s="1"/>
  <c r="F2200" i="4"/>
  <c r="G2200" i="4" s="1"/>
  <c r="F2201" i="4"/>
  <c r="G2201" i="4" s="1"/>
  <c r="F2202" i="4"/>
  <c r="G2202" i="4" s="1"/>
  <c r="F2203" i="4"/>
  <c r="G2203" i="4" s="1"/>
  <c r="F2204" i="4"/>
  <c r="G2204" i="4" s="1"/>
  <c r="F2205" i="4"/>
  <c r="G2205" i="4" s="1"/>
  <c r="F2206" i="4"/>
  <c r="G2206" i="4" s="1"/>
  <c r="F2207" i="4"/>
  <c r="G2207" i="4" s="1"/>
  <c r="F2208" i="4"/>
  <c r="G2208" i="4" s="1"/>
  <c r="F2209" i="4"/>
  <c r="G2209" i="4" s="1"/>
  <c r="F2210" i="4"/>
  <c r="G2210" i="4" s="1"/>
  <c r="F2211" i="4"/>
  <c r="G2211" i="4" s="1"/>
  <c r="F2212" i="4"/>
  <c r="G2212" i="4" s="1"/>
  <c r="F2213" i="4"/>
  <c r="G2213" i="4" s="1"/>
  <c r="F2214" i="4"/>
  <c r="G2214" i="4" s="1"/>
  <c r="F2215" i="4"/>
  <c r="G2215" i="4" s="1"/>
  <c r="F2216" i="4"/>
  <c r="G2216" i="4" s="1"/>
  <c r="F2217" i="4"/>
  <c r="G2217" i="4" s="1"/>
  <c r="F2218" i="4"/>
  <c r="G2218" i="4" s="1"/>
  <c r="F2219" i="4"/>
  <c r="G2219" i="4" s="1"/>
  <c r="F2220" i="4"/>
  <c r="G2220" i="4" s="1"/>
  <c r="F2221" i="4"/>
  <c r="G2221" i="4" s="1"/>
  <c r="F2222" i="4"/>
  <c r="G2222" i="4" s="1"/>
  <c r="F2223" i="4"/>
  <c r="G2223" i="4" s="1"/>
  <c r="F2224" i="4"/>
  <c r="G2224" i="4" s="1"/>
  <c r="F2225" i="4"/>
  <c r="G2225" i="4" s="1"/>
  <c r="F2226" i="4"/>
  <c r="G2226" i="4" s="1"/>
  <c r="F2227" i="4"/>
  <c r="G2227" i="4" s="1"/>
  <c r="F2228" i="4"/>
  <c r="G2228" i="4" s="1"/>
  <c r="F2229" i="4"/>
  <c r="G2229" i="4" s="1"/>
  <c r="F2230" i="4"/>
  <c r="G2230" i="4" s="1"/>
  <c r="F2231" i="4"/>
  <c r="G2231" i="4" s="1"/>
  <c r="F2232" i="4"/>
  <c r="G2232" i="4" s="1"/>
  <c r="F2233" i="4"/>
  <c r="G2233" i="4" s="1"/>
  <c r="F2234" i="4"/>
  <c r="G2234" i="4" s="1"/>
  <c r="F2235" i="4"/>
  <c r="G2235" i="4" s="1"/>
  <c r="F2236" i="4"/>
  <c r="G2236" i="4" s="1"/>
  <c r="F2237" i="4"/>
  <c r="G2237" i="4" s="1"/>
  <c r="F2238" i="4"/>
  <c r="G2238" i="4" s="1"/>
  <c r="F2239" i="4"/>
  <c r="G2239" i="4" s="1"/>
  <c r="F2240" i="4"/>
  <c r="G2240" i="4" s="1"/>
  <c r="F2241" i="4"/>
  <c r="G2241" i="4" s="1"/>
  <c r="F2242" i="4"/>
  <c r="G2242" i="4" s="1"/>
  <c r="F2243" i="4"/>
  <c r="G2243" i="4" s="1"/>
  <c r="F2244" i="4"/>
  <c r="G2244" i="4" s="1"/>
  <c r="F2245" i="4"/>
  <c r="G2245" i="4" s="1"/>
  <c r="F2246" i="4"/>
  <c r="G2246" i="4" s="1"/>
  <c r="F2247" i="4"/>
  <c r="G2247" i="4" s="1"/>
  <c r="F2248" i="4"/>
  <c r="G2248" i="4" s="1"/>
  <c r="F2249" i="4"/>
  <c r="G2249" i="4" s="1"/>
  <c r="F2250" i="4"/>
  <c r="G2250" i="4" s="1"/>
  <c r="F2251" i="4"/>
  <c r="G2251" i="4" s="1"/>
  <c r="F2252" i="4"/>
  <c r="G2252" i="4" s="1"/>
  <c r="F2253" i="4"/>
  <c r="G2253" i="4" s="1"/>
  <c r="F2254" i="4"/>
  <c r="G2254" i="4" s="1"/>
  <c r="F2255" i="4"/>
  <c r="G2255" i="4" s="1"/>
  <c r="F2256" i="4"/>
  <c r="G2256" i="4" s="1"/>
  <c r="F2257" i="4"/>
  <c r="G2257" i="4" s="1"/>
  <c r="F2258" i="4"/>
  <c r="G2258" i="4" s="1"/>
  <c r="F2259" i="4"/>
  <c r="G2259" i="4" s="1"/>
  <c r="F2260" i="4"/>
  <c r="G2260" i="4" s="1"/>
  <c r="F2261" i="4"/>
  <c r="G2261" i="4" s="1"/>
  <c r="F2262" i="4"/>
  <c r="G2262" i="4" s="1"/>
  <c r="F2263" i="4"/>
  <c r="G2263" i="4" s="1"/>
  <c r="F2264" i="4"/>
  <c r="G2264" i="4" s="1"/>
  <c r="F2265" i="4"/>
  <c r="G2265" i="4" s="1"/>
  <c r="F2266" i="4"/>
  <c r="G2266" i="4" s="1"/>
  <c r="H2113" i="4"/>
  <c r="I2113" i="4"/>
  <c r="H2114" i="4"/>
  <c r="I2114" i="4"/>
  <c r="H2115" i="4"/>
  <c r="I2115" i="4"/>
  <c r="H2116" i="4"/>
  <c r="I2116" i="4"/>
  <c r="H2117" i="4"/>
  <c r="I2117" i="4"/>
  <c r="H2118" i="4"/>
  <c r="I2118" i="4"/>
  <c r="H2119" i="4"/>
  <c r="I2119" i="4"/>
  <c r="H2120" i="4"/>
  <c r="I2120" i="4"/>
  <c r="H2121" i="4"/>
  <c r="I2121" i="4"/>
  <c r="H2122" i="4"/>
  <c r="I2122" i="4"/>
  <c r="H2123" i="4"/>
  <c r="I2123" i="4"/>
  <c r="H2124" i="4"/>
  <c r="I2124" i="4"/>
  <c r="H2125" i="4"/>
  <c r="I2125" i="4"/>
  <c r="H2126" i="4"/>
  <c r="I2126" i="4"/>
  <c r="H2127" i="4"/>
  <c r="I2127" i="4"/>
  <c r="H2128" i="4"/>
  <c r="I2128" i="4"/>
  <c r="H2129" i="4"/>
  <c r="I2129" i="4"/>
  <c r="H2130" i="4"/>
  <c r="I2130" i="4"/>
  <c r="H2131" i="4"/>
  <c r="I2131" i="4"/>
  <c r="H2132" i="4"/>
  <c r="I2132" i="4"/>
  <c r="H2133" i="4"/>
  <c r="I2133" i="4"/>
  <c r="H2134" i="4"/>
  <c r="I2134" i="4"/>
  <c r="H2135" i="4"/>
  <c r="I2135" i="4"/>
  <c r="H2136" i="4"/>
  <c r="I2136" i="4"/>
  <c r="H2137" i="4"/>
  <c r="I2137" i="4"/>
  <c r="H2138" i="4"/>
  <c r="I2138" i="4"/>
  <c r="H2139" i="4"/>
  <c r="I2139" i="4"/>
  <c r="H2140" i="4"/>
  <c r="I2140" i="4"/>
  <c r="H2141" i="4"/>
  <c r="I2141" i="4"/>
  <c r="H2142" i="4"/>
  <c r="I2142" i="4"/>
  <c r="H2143" i="4"/>
  <c r="I2143" i="4"/>
  <c r="H2144" i="4"/>
  <c r="I2144" i="4"/>
  <c r="H2145" i="4"/>
  <c r="I2145" i="4"/>
  <c r="H2146" i="4"/>
  <c r="I2146" i="4"/>
  <c r="H2147" i="4"/>
  <c r="I2147" i="4"/>
  <c r="H2148" i="4"/>
  <c r="I2148" i="4"/>
  <c r="H2149" i="4"/>
  <c r="I2149" i="4"/>
  <c r="H2150" i="4"/>
  <c r="I2150" i="4"/>
  <c r="H2151" i="4"/>
  <c r="I2151" i="4"/>
  <c r="H2152" i="4"/>
  <c r="I2152" i="4"/>
  <c r="H2153" i="4"/>
  <c r="I2153" i="4"/>
  <c r="H2154" i="4"/>
  <c r="I2154" i="4"/>
  <c r="H2155" i="4"/>
  <c r="I2155" i="4"/>
  <c r="H2156" i="4"/>
  <c r="I2156" i="4"/>
  <c r="H2157" i="4"/>
  <c r="I2157" i="4"/>
  <c r="H2158" i="4"/>
  <c r="I2158" i="4"/>
  <c r="H2159" i="4"/>
  <c r="I2159" i="4"/>
  <c r="H2160" i="4"/>
  <c r="I2160" i="4"/>
  <c r="H2161" i="4"/>
  <c r="I2161" i="4"/>
  <c r="H2162" i="4"/>
  <c r="I2162" i="4"/>
  <c r="H2163" i="4"/>
  <c r="I2163" i="4"/>
  <c r="H2164" i="4"/>
  <c r="I2164" i="4"/>
  <c r="H2165" i="4"/>
  <c r="I2165" i="4"/>
  <c r="H2166" i="4"/>
  <c r="I2166" i="4"/>
  <c r="H2167" i="4"/>
  <c r="I2167" i="4"/>
  <c r="H2168" i="4"/>
  <c r="I2168" i="4"/>
  <c r="H2169" i="4"/>
  <c r="I2169" i="4"/>
  <c r="H2170" i="4"/>
  <c r="I2170" i="4"/>
  <c r="H2171" i="4"/>
  <c r="I2171" i="4"/>
  <c r="H2172" i="4"/>
  <c r="I2172" i="4"/>
  <c r="H2173" i="4"/>
  <c r="I2173" i="4"/>
  <c r="H2174" i="4"/>
  <c r="I2174" i="4"/>
  <c r="H2175" i="4"/>
  <c r="I2175" i="4"/>
  <c r="H2176" i="4"/>
  <c r="I2176" i="4"/>
  <c r="H2177" i="4"/>
  <c r="I2177" i="4"/>
  <c r="H2178" i="4"/>
  <c r="I2178" i="4"/>
  <c r="H2179" i="4"/>
  <c r="I2179" i="4"/>
  <c r="H2180" i="4"/>
  <c r="I2180" i="4"/>
  <c r="H2181" i="4"/>
  <c r="I2181" i="4"/>
  <c r="H2182" i="4"/>
  <c r="I2182" i="4"/>
  <c r="H2183" i="4"/>
  <c r="I2183" i="4"/>
  <c r="H2184" i="4"/>
  <c r="I2184" i="4"/>
  <c r="H2185" i="4"/>
  <c r="I2185" i="4"/>
  <c r="H2186" i="4"/>
  <c r="I2186" i="4"/>
  <c r="H2187" i="4"/>
  <c r="K2187" i="4" s="1"/>
  <c r="I2187" i="4"/>
  <c r="H2188" i="4"/>
  <c r="I2188" i="4"/>
  <c r="H2189" i="4"/>
  <c r="K2189" i="4" s="1"/>
  <c r="I2189" i="4"/>
  <c r="H2190" i="4"/>
  <c r="K2190" i="4" s="1"/>
  <c r="I2190" i="4"/>
  <c r="H2191" i="4"/>
  <c r="K2191" i="4" s="1"/>
  <c r="I2191" i="4"/>
  <c r="H2192" i="4"/>
  <c r="K2192" i="4" s="1"/>
  <c r="I2192" i="4"/>
  <c r="H2193" i="4"/>
  <c r="K2193" i="4" s="1"/>
  <c r="I2193" i="4"/>
  <c r="F2113" i="4"/>
  <c r="G2113" i="4" s="1"/>
  <c r="F2114" i="4"/>
  <c r="G2114" i="4" s="1"/>
  <c r="F2115" i="4"/>
  <c r="G2115" i="4" s="1"/>
  <c r="F2116" i="4"/>
  <c r="G2116" i="4" s="1"/>
  <c r="F2117" i="4"/>
  <c r="G2117" i="4" s="1"/>
  <c r="F2118" i="4"/>
  <c r="G2118" i="4" s="1"/>
  <c r="F2119" i="4"/>
  <c r="G2119" i="4" s="1"/>
  <c r="F2120" i="4"/>
  <c r="G2120" i="4" s="1"/>
  <c r="F2121" i="4"/>
  <c r="G2121" i="4" s="1"/>
  <c r="F2122" i="4"/>
  <c r="G2122" i="4" s="1"/>
  <c r="F2123" i="4"/>
  <c r="G2123" i="4" s="1"/>
  <c r="F2124" i="4"/>
  <c r="G2124" i="4" s="1"/>
  <c r="F2125" i="4"/>
  <c r="G2125" i="4" s="1"/>
  <c r="F2126" i="4"/>
  <c r="G2126" i="4" s="1"/>
  <c r="F2127" i="4"/>
  <c r="G2127" i="4" s="1"/>
  <c r="F2128" i="4"/>
  <c r="G2128" i="4" s="1"/>
  <c r="F2129" i="4"/>
  <c r="G2129" i="4" s="1"/>
  <c r="F2130" i="4"/>
  <c r="G2130" i="4" s="1"/>
  <c r="F2131" i="4"/>
  <c r="G2131" i="4" s="1"/>
  <c r="F2132" i="4"/>
  <c r="G2132" i="4" s="1"/>
  <c r="F2133" i="4"/>
  <c r="G2133" i="4" s="1"/>
  <c r="F2134" i="4"/>
  <c r="G2134" i="4" s="1"/>
  <c r="F2135" i="4"/>
  <c r="G2135" i="4" s="1"/>
  <c r="F2136" i="4"/>
  <c r="G2136" i="4" s="1"/>
  <c r="F2137" i="4"/>
  <c r="G2137" i="4" s="1"/>
  <c r="F2138" i="4"/>
  <c r="G2138" i="4" s="1"/>
  <c r="F2139" i="4"/>
  <c r="G2139" i="4" s="1"/>
  <c r="F2140" i="4"/>
  <c r="G2140" i="4" s="1"/>
  <c r="F2141" i="4"/>
  <c r="G2141" i="4" s="1"/>
  <c r="F2142" i="4"/>
  <c r="G2142" i="4" s="1"/>
  <c r="F2143" i="4"/>
  <c r="G2143" i="4" s="1"/>
  <c r="F2144" i="4"/>
  <c r="G2144" i="4" s="1"/>
  <c r="F2145" i="4"/>
  <c r="G2145" i="4" s="1"/>
  <c r="F2146" i="4"/>
  <c r="G2146" i="4" s="1"/>
  <c r="F2147" i="4"/>
  <c r="G2147" i="4" s="1"/>
  <c r="F2148" i="4"/>
  <c r="G2148" i="4" s="1"/>
  <c r="F2149" i="4"/>
  <c r="G2149" i="4" s="1"/>
  <c r="F2150" i="4"/>
  <c r="G2150" i="4" s="1"/>
  <c r="F2151" i="4"/>
  <c r="G2151" i="4" s="1"/>
  <c r="F2152" i="4"/>
  <c r="G2152" i="4" s="1"/>
  <c r="F2153" i="4"/>
  <c r="G2153" i="4" s="1"/>
  <c r="F2154" i="4"/>
  <c r="G2154" i="4" s="1"/>
  <c r="F2155" i="4"/>
  <c r="G2155" i="4" s="1"/>
  <c r="F2156" i="4"/>
  <c r="G2156" i="4" s="1"/>
  <c r="F2157" i="4"/>
  <c r="G2157" i="4" s="1"/>
  <c r="F2158" i="4"/>
  <c r="G2158" i="4" s="1"/>
  <c r="F2159" i="4"/>
  <c r="G2159" i="4" s="1"/>
  <c r="F2160" i="4"/>
  <c r="G2160" i="4" s="1"/>
  <c r="F2161" i="4"/>
  <c r="G2161" i="4" s="1"/>
  <c r="F2162" i="4"/>
  <c r="G2162" i="4" s="1"/>
  <c r="F2163" i="4"/>
  <c r="G2163" i="4" s="1"/>
  <c r="F2164" i="4"/>
  <c r="G2164" i="4" s="1"/>
  <c r="F2165" i="4"/>
  <c r="G2165" i="4" s="1"/>
  <c r="F2166" i="4"/>
  <c r="G2166" i="4" s="1"/>
  <c r="F2167" i="4"/>
  <c r="G2167" i="4" s="1"/>
  <c r="F2168" i="4"/>
  <c r="G2168" i="4" s="1"/>
  <c r="F2169" i="4"/>
  <c r="G2169" i="4" s="1"/>
  <c r="F2170" i="4"/>
  <c r="G2170" i="4" s="1"/>
  <c r="F2171" i="4"/>
  <c r="G2171" i="4" s="1"/>
  <c r="F2172" i="4"/>
  <c r="G2172" i="4" s="1"/>
  <c r="F2173" i="4"/>
  <c r="G2173" i="4" s="1"/>
  <c r="F2174" i="4"/>
  <c r="G2174" i="4" s="1"/>
  <c r="F2175" i="4"/>
  <c r="G2175" i="4" s="1"/>
  <c r="F2176" i="4"/>
  <c r="G2176" i="4" s="1"/>
  <c r="F2177" i="4"/>
  <c r="G2177" i="4" s="1"/>
  <c r="F2178" i="4"/>
  <c r="G2178" i="4" s="1"/>
  <c r="F2179" i="4"/>
  <c r="G2179" i="4" s="1"/>
  <c r="F2180" i="4"/>
  <c r="G2180" i="4" s="1"/>
  <c r="F2181" i="4"/>
  <c r="G2181" i="4" s="1"/>
  <c r="F2182" i="4"/>
  <c r="G2182" i="4" s="1"/>
  <c r="F2183" i="4"/>
  <c r="G2183" i="4" s="1"/>
  <c r="F2184" i="4"/>
  <c r="G2184" i="4" s="1"/>
  <c r="F2185" i="4"/>
  <c r="G2185" i="4" s="1"/>
  <c r="F2186" i="4"/>
  <c r="G2186" i="4" s="1"/>
  <c r="F2187" i="4"/>
  <c r="G2187" i="4" s="1"/>
  <c r="F2188" i="4"/>
  <c r="G2188" i="4" s="1"/>
  <c r="F2189" i="4"/>
  <c r="G2189" i="4" s="1"/>
  <c r="F2190" i="4"/>
  <c r="G2190" i="4" s="1"/>
  <c r="F2191" i="4"/>
  <c r="G2191" i="4" s="1"/>
  <c r="F2192" i="4"/>
  <c r="G2192" i="4" s="1"/>
  <c r="F2193" i="4"/>
  <c r="G2193" i="4" s="1"/>
  <c r="F2101" i="4"/>
  <c r="G2101" i="4" s="1"/>
  <c r="H2101" i="4"/>
  <c r="I2101" i="4"/>
  <c r="F2102" i="4"/>
  <c r="G2102" i="4" s="1"/>
  <c r="H2102" i="4"/>
  <c r="I2102" i="4"/>
  <c r="F2103" i="4"/>
  <c r="G2103" i="4" s="1"/>
  <c r="H2103" i="4"/>
  <c r="I2103" i="4"/>
  <c r="F2104" i="4"/>
  <c r="G2104" i="4" s="1"/>
  <c r="H2104" i="4"/>
  <c r="I2104" i="4"/>
  <c r="F2105" i="4"/>
  <c r="G2105" i="4" s="1"/>
  <c r="H2105" i="4"/>
  <c r="I2105" i="4"/>
  <c r="F2106" i="4"/>
  <c r="G2106" i="4" s="1"/>
  <c r="H2106" i="4"/>
  <c r="I2106" i="4"/>
  <c r="F2107" i="4"/>
  <c r="G2107" i="4" s="1"/>
  <c r="H2107" i="4"/>
  <c r="I2107" i="4"/>
  <c r="F2108" i="4"/>
  <c r="G2108" i="4" s="1"/>
  <c r="H2108" i="4"/>
  <c r="I2108" i="4"/>
  <c r="F2109" i="4"/>
  <c r="G2109" i="4" s="1"/>
  <c r="H2109" i="4"/>
  <c r="I2109" i="4"/>
  <c r="F2110" i="4"/>
  <c r="G2110" i="4" s="1"/>
  <c r="H2110" i="4"/>
  <c r="I2110" i="4"/>
  <c r="F2111" i="4"/>
  <c r="G2111" i="4" s="1"/>
  <c r="H2111" i="4"/>
  <c r="I2111" i="4"/>
  <c r="F2112" i="4"/>
  <c r="G2112" i="4" s="1"/>
  <c r="H2112" i="4"/>
  <c r="I2112" i="4"/>
  <c r="H2100" i="4"/>
  <c r="I2100" i="4"/>
  <c r="F2100" i="4"/>
  <c r="G2100" i="4" s="1"/>
  <c r="H2097" i="4"/>
  <c r="I2097" i="4"/>
  <c r="H2098" i="4"/>
  <c r="I2098" i="4"/>
  <c r="H2099" i="4"/>
  <c r="I2099" i="4"/>
  <c r="F2097" i="4"/>
  <c r="G2097" i="4" s="1"/>
  <c r="F2098" i="4"/>
  <c r="G2098" i="4" s="1"/>
  <c r="F2099" i="4"/>
  <c r="G2099" i="4" s="1"/>
  <c r="H2096" i="4"/>
  <c r="I2096" i="4"/>
  <c r="G2096" i="4"/>
  <c r="K2293" i="4" l="1"/>
  <c r="K2292" i="4"/>
  <c r="K2290" i="4"/>
  <c r="K2288" i="4"/>
  <c r="K2287" i="4"/>
  <c r="K2282" i="4"/>
  <c r="K2274" i="4"/>
  <c r="K2289" i="4"/>
  <c r="K2279" i="4"/>
  <c r="K2271" i="4"/>
  <c r="K2291" i="4"/>
  <c r="K2286" i="4"/>
  <c r="K2285" i="4"/>
  <c r="K2205" i="4"/>
  <c r="K2281" i="4"/>
  <c r="K2273" i="4"/>
  <c r="K2275" i="4"/>
  <c r="O325" i="9"/>
  <c r="O324" i="9"/>
  <c r="O326" i="9"/>
  <c r="O321" i="9"/>
  <c r="O323" i="9"/>
  <c r="O322" i="9"/>
  <c r="K2284" i="4"/>
  <c r="K2280" i="4"/>
  <c r="K2272" i="4"/>
  <c r="K2278" i="4"/>
  <c r="K2270" i="4"/>
  <c r="K2111" i="4"/>
  <c r="K2105" i="4"/>
  <c r="K2268" i="4"/>
  <c r="K2276" i="4"/>
  <c r="K2283" i="4"/>
  <c r="K2098" i="4"/>
  <c r="K2109" i="4"/>
  <c r="K2097" i="4"/>
  <c r="K2103" i="4"/>
  <c r="K2182" i="4"/>
  <c r="K2174" i="4"/>
  <c r="K2166" i="4"/>
  <c r="K2158" i="4"/>
  <c r="K2150" i="4"/>
  <c r="K2142" i="4"/>
  <c r="K2134" i="4"/>
  <c r="K2126" i="4"/>
  <c r="K2118" i="4"/>
  <c r="K2253" i="4"/>
  <c r="K2237" i="4"/>
  <c r="K2229" i="4"/>
  <c r="K2221" i="4"/>
  <c r="K2101" i="4"/>
  <c r="K2179" i="4"/>
  <c r="K2171" i="4"/>
  <c r="K2163" i="4"/>
  <c r="K2155" i="4"/>
  <c r="K2147" i="4"/>
  <c r="K2139" i="4"/>
  <c r="K2131" i="4"/>
  <c r="K2123" i="4"/>
  <c r="K2115" i="4"/>
  <c r="K2178" i="4"/>
  <c r="K2162" i="4"/>
  <c r="K2146" i="4"/>
  <c r="K2138" i="4"/>
  <c r="K2130" i="4"/>
  <c r="K2122" i="4"/>
  <c r="K2114" i="4"/>
  <c r="K2186" i="4"/>
  <c r="K2170" i="4"/>
  <c r="K2154" i="4"/>
  <c r="K2110" i="4"/>
  <c r="K2264" i="4"/>
  <c r="K2256" i="4"/>
  <c r="K2248" i="4"/>
  <c r="K2240" i="4"/>
  <c r="K2232" i="4"/>
  <c r="K2224" i="4"/>
  <c r="K2216" i="4"/>
  <c r="K2208" i="4"/>
  <c r="K2200" i="4"/>
  <c r="K2261" i="4"/>
  <c r="K2245" i="4"/>
  <c r="K2213" i="4"/>
  <c r="K2197" i="4"/>
  <c r="K2100" i="4"/>
  <c r="K2102" i="4"/>
  <c r="K2260" i="4"/>
  <c r="K2252" i="4"/>
  <c r="K2244" i="4"/>
  <c r="K2236" i="4"/>
  <c r="K2228" i="4"/>
  <c r="K2220" i="4"/>
  <c r="K2212" i="4"/>
  <c r="K2204" i="4"/>
  <c r="K2196" i="4"/>
  <c r="K2108" i="4"/>
  <c r="K2185" i="4"/>
  <c r="K2181" i="4"/>
  <c r="K2177" i="4"/>
  <c r="K2173" i="4"/>
  <c r="K2169" i="4"/>
  <c r="K2165" i="4"/>
  <c r="K2161" i="4"/>
  <c r="K2157" i="4"/>
  <c r="K2153" i="4"/>
  <c r="K2149" i="4"/>
  <c r="K2145" i="4"/>
  <c r="K2141" i="4"/>
  <c r="K2137" i="4"/>
  <c r="K2133" i="4"/>
  <c r="K2129" i="4"/>
  <c r="K2125" i="4"/>
  <c r="K2121" i="4"/>
  <c r="K2117" i="4"/>
  <c r="K2113" i="4"/>
  <c r="K2265" i="4"/>
  <c r="K2257" i="4"/>
  <c r="K2249" i="4"/>
  <c r="K2241" i="4"/>
  <c r="K2233" i="4"/>
  <c r="K2225" i="4"/>
  <c r="K2217" i="4"/>
  <c r="K2209" i="4"/>
  <c r="K2201" i="4"/>
  <c r="K2099" i="4"/>
  <c r="K2188" i="4"/>
  <c r="K2180" i="4"/>
  <c r="K2172" i="4"/>
  <c r="K2164" i="4"/>
  <c r="K2160" i="4"/>
  <c r="K2156" i="4"/>
  <c r="K2152" i="4"/>
  <c r="K2148" i="4"/>
  <c r="K2144" i="4"/>
  <c r="K2140" i="4"/>
  <c r="K2136" i="4"/>
  <c r="K2132" i="4"/>
  <c r="K2128" i="4"/>
  <c r="K2124" i="4"/>
  <c r="K2120" i="4"/>
  <c r="K2116" i="4"/>
  <c r="K2107" i="4"/>
  <c r="K2184" i="4"/>
  <c r="K2176" i="4"/>
  <c r="K2168" i="4"/>
  <c r="K2112" i="4"/>
  <c r="K2104" i="4"/>
  <c r="K2183" i="4"/>
  <c r="K2175" i="4"/>
  <c r="K2167" i="4"/>
  <c r="K2159" i="4"/>
  <c r="K2151" i="4"/>
  <c r="K2143" i="4"/>
  <c r="K2135" i="4"/>
  <c r="K2127" i="4"/>
  <c r="K2119" i="4"/>
  <c r="K2267" i="4"/>
  <c r="K2263" i="4"/>
  <c r="K2259" i="4"/>
  <c r="K2255" i="4"/>
  <c r="K2251" i="4"/>
  <c r="K2247" i="4"/>
  <c r="K2243" i="4"/>
  <c r="K2239" i="4"/>
  <c r="K2235" i="4"/>
  <c r="K2231" i="4"/>
  <c r="K2227" i="4"/>
  <c r="K2223" i="4"/>
  <c r="K2219" i="4"/>
  <c r="K2215" i="4"/>
  <c r="K2211" i="4"/>
  <c r="K2207" i="4"/>
  <c r="K2203" i="4"/>
  <c r="K2199" i="4"/>
  <c r="K2195" i="4"/>
  <c r="K2269" i="4"/>
  <c r="K2106" i="4"/>
  <c r="K2266" i="4"/>
  <c r="K2262" i="4"/>
  <c r="K2258" i="4"/>
  <c r="K2254" i="4"/>
  <c r="K2250" i="4"/>
  <c r="K2246" i="4"/>
  <c r="K2242" i="4"/>
  <c r="K2238" i="4"/>
  <c r="K2234" i="4"/>
  <c r="K2230" i="4"/>
  <c r="K2226" i="4"/>
  <c r="K2222" i="4"/>
  <c r="K2218" i="4"/>
  <c r="K2214" i="4"/>
  <c r="K2210" i="4"/>
  <c r="K2206" i="4"/>
  <c r="K2202" i="4"/>
  <c r="K2198" i="4"/>
  <c r="K2194" i="4"/>
  <c r="K2096" i="4"/>
  <c r="L2093" i="4"/>
  <c r="M2093" i="4"/>
  <c r="L2094" i="4"/>
  <c r="M2094" i="4"/>
  <c r="L2095" i="4"/>
  <c r="M2095" i="4"/>
  <c r="G2093" i="4"/>
  <c r="F2094" i="4"/>
  <c r="G2094" i="4" s="1"/>
  <c r="F2095" i="4"/>
  <c r="G2095" i="4" s="1"/>
  <c r="H2093" i="4"/>
  <c r="I2093" i="4"/>
  <c r="H2094" i="4"/>
  <c r="I2094" i="4"/>
  <c r="H2095" i="4"/>
  <c r="I2095" i="4"/>
  <c r="L2087" i="4"/>
  <c r="M2087" i="4"/>
  <c r="L2088" i="4"/>
  <c r="M2088" i="4"/>
  <c r="L2089" i="4"/>
  <c r="M2089" i="4"/>
  <c r="L2090" i="4"/>
  <c r="M2090" i="4"/>
  <c r="L2091" i="4"/>
  <c r="M2091" i="4"/>
  <c r="L2092" i="4"/>
  <c r="M2092" i="4"/>
  <c r="F2090" i="4"/>
  <c r="G2090" i="4" s="1"/>
  <c r="H2090" i="4"/>
  <c r="I2090" i="4"/>
  <c r="F2091" i="4"/>
  <c r="G2091" i="4" s="1"/>
  <c r="H2091" i="4"/>
  <c r="I2091" i="4"/>
  <c r="F2092" i="4"/>
  <c r="G2092" i="4" s="1"/>
  <c r="H2092" i="4"/>
  <c r="I2092" i="4"/>
  <c r="F2087" i="4"/>
  <c r="G2087" i="4" s="1"/>
  <c r="H2087" i="4"/>
  <c r="I2087" i="4"/>
  <c r="F2088" i="4"/>
  <c r="G2088" i="4" s="1"/>
  <c r="H2088" i="4"/>
  <c r="I2088" i="4"/>
  <c r="F2089" i="4"/>
  <c r="G2089" i="4" s="1"/>
  <c r="H2089" i="4"/>
  <c r="K2089" i="4" s="1"/>
  <c r="I2089" i="4"/>
  <c r="F2081" i="4"/>
  <c r="G2081" i="4" s="1"/>
  <c r="H2081" i="4"/>
  <c r="K2081" i="4" s="1"/>
  <c r="I2081" i="4"/>
  <c r="L2081" i="4"/>
  <c r="M2081" i="4"/>
  <c r="F2082" i="4"/>
  <c r="G2082" i="4" s="1"/>
  <c r="H2082" i="4"/>
  <c r="K2082" i="4" s="1"/>
  <c r="I2082" i="4"/>
  <c r="L2082" i="4"/>
  <c r="M2082" i="4"/>
  <c r="F2083" i="4"/>
  <c r="G2083" i="4" s="1"/>
  <c r="H2083" i="4"/>
  <c r="I2083" i="4"/>
  <c r="L2083" i="4"/>
  <c r="M2083" i="4"/>
  <c r="F2084" i="4"/>
  <c r="G2084" i="4" s="1"/>
  <c r="H2084" i="4"/>
  <c r="I2084" i="4"/>
  <c r="L2084" i="4"/>
  <c r="M2084" i="4"/>
  <c r="F2085" i="4"/>
  <c r="G2085" i="4" s="1"/>
  <c r="H2085" i="4"/>
  <c r="I2085" i="4"/>
  <c r="L2085" i="4"/>
  <c r="M2085" i="4"/>
  <c r="F2086" i="4"/>
  <c r="G2086" i="4" s="1"/>
  <c r="H2086" i="4"/>
  <c r="I2086" i="4"/>
  <c r="L2086" i="4"/>
  <c r="M2086" i="4"/>
  <c r="H2056" i="4"/>
  <c r="I2056" i="4"/>
  <c r="L2056" i="4"/>
  <c r="M2056" i="4"/>
  <c r="H2057" i="4"/>
  <c r="I2057" i="4"/>
  <c r="L2057" i="4"/>
  <c r="M2057" i="4"/>
  <c r="H2058" i="4"/>
  <c r="I2058" i="4"/>
  <c r="L2058" i="4"/>
  <c r="M2058" i="4"/>
  <c r="H2059" i="4"/>
  <c r="I2059" i="4"/>
  <c r="L2059" i="4"/>
  <c r="M2059" i="4"/>
  <c r="H2060" i="4"/>
  <c r="I2060" i="4"/>
  <c r="L2060" i="4"/>
  <c r="M2060" i="4"/>
  <c r="H2061" i="4"/>
  <c r="I2061" i="4"/>
  <c r="L2061" i="4"/>
  <c r="M2061" i="4"/>
  <c r="H2062" i="4"/>
  <c r="I2062" i="4"/>
  <c r="L2062" i="4"/>
  <c r="M2062" i="4"/>
  <c r="H2063" i="4"/>
  <c r="I2063" i="4"/>
  <c r="L2063" i="4"/>
  <c r="M2063" i="4"/>
  <c r="H2064" i="4"/>
  <c r="I2064" i="4"/>
  <c r="L2064" i="4"/>
  <c r="M2064" i="4"/>
  <c r="H2065" i="4"/>
  <c r="I2065" i="4"/>
  <c r="L2065" i="4"/>
  <c r="M2065" i="4"/>
  <c r="H2066" i="4"/>
  <c r="I2066" i="4"/>
  <c r="L2066" i="4"/>
  <c r="M2066" i="4"/>
  <c r="H2067" i="4"/>
  <c r="I2067" i="4"/>
  <c r="L2067" i="4"/>
  <c r="M2067" i="4"/>
  <c r="H2068" i="4"/>
  <c r="I2068" i="4"/>
  <c r="L2068" i="4"/>
  <c r="M2068" i="4"/>
  <c r="H2069" i="4"/>
  <c r="I2069" i="4"/>
  <c r="L2069" i="4"/>
  <c r="M2069" i="4"/>
  <c r="H2070" i="4"/>
  <c r="I2070" i="4"/>
  <c r="L2070" i="4"/>
  <c r="M2070" i="4"/>
  <c r="H2071" i="4"/>
  <c r="I2071" i="4"/>
  <c r="L2071" i="4"/>
  <c r="M2071" i="4"/>
  <c r="H2072" i="4"/>
  <c r="I2072" i="4"/>
  <c r="L2072" i="4"/>
  <c r="M2072" i="4"/>
  <c r="H2073" i="4"/>
  <c r="I2073" i="4"/>
  <c r="L2073" i="4"/>
  <c r="M2073" i="4"/>
  <c r="H2074" i="4"/>
  <c r="I2074" i="4"/>
  <c r="L2074" i="4"/>
  <c r="M2074" i="4"/>
  <c r="H2075" i="4"/>
  <c r="I2075" i="4"/>
  <c r="L2075" i="4"/>
  <c r="M2075" i="4"/>
  <c r="H2076" i="4"/>
  <c r="I2076" i="4"/>
  <c r="L2076" i="4"/>
  <c r="M2076" i="4"/>
  <c r="H2077" i="4"/>
  <c r="I2077" i="4"/>
  <c r="L2077" i="4"/>
  <c r="M2077" i="4"/>
  <c r="H2078" i="4"/>
  <c r="I2078" i="4"/>
  <c r="L2078" i="4"/>
  <c r="M2078" i="4"/>
  <c r="H2079" i="4"/>
  <c r="I2079" i="4"/>
  <c r="L2079" i="4"/>
  <c r="M2079" i="4"/>
  <c r="H2080" i="4"/>
  <c r="I2080" i="4"/>
  <c r="L2080" i="4"/>
  <c r="M2080" i="4"/>
  <c r="F2056" i="4"/>
  <c r="G2056" i="4" s="1"/>
  <c r="F2057" i="4"/>
  <c r="G2057" i="4" s="1"/>
  <c r="F2058" i="4"/>
  <c r="G2058" i="4" s="1"/>
  <c r="F2059" i="4"/>
  <c r="G2059" i="4" s="1"/>
  <c r="F2060" i="4"/>
  <c r="G2060" i="4" s="1"/>
  <c r="F2061" i="4"/>
  <c r="G2061" i="4" s="1"/>
  <c r="F2062" i="4"/>
  <c r="G2062" i="4" s="1"/>
  <c r="F2063" i="4"/>
  <c r="G2063" i="4" s="1"/>
  <c r="F2064" i="4"/>
  <c r="G2064" i="4" s="1"/>
  <c r="F2065" i="4"/>
  <c r="G2065" i="4" s="1"/>
  <c r="F2066" i="4"/>
  <c r="G2066" i="4" s="1"/>
  <c r="F2067" i="4"/>
  <c r="G2067" i="4" s="1"/>
  <c r="F2068" i="4"/>
  <c r="G2068" i="4" s="1"/>
  <c r="F2069" i="4"/>
  <c r="G2069" i="4" s="1"/>
  <c r="F2070" i="4"/>
  <c r="G2070" i="4" s="1"/>
  <c r="F2071" i="4"/>
  <c r="G2071" i="4" s="1"/>
  <c r="F2072" i="4"/>
  <c r="G2072" i="4" s="1"/>
  <c r="F2073" i="4"/>
  <c r="G2073" i="4" s="1"/>
  <c r="F2074" i="4"/>
  <c r="G2074" i="4" s="1"/>
  <c r="F2075" i="4"/>
  <c r="G2075" i="4" s="1"/>
  <c r="F2076" i="4"/>
  <c r="G2076" i="4" s="1"/>
  <c r="F2077" i="4"/>
  <c r="G2077" i="4" s="1"/>
  <c r="F2078" i="4"/>
  <c r="G2078" i="4" s="1"/>
  <c r="F2079" i="4"/>
  <c r="G2079" i="4" s="1"/>
  <c r="F2080" i="4"/>
  <c r="G2080" i="4" s="1"/>
  <c r="U320" i="9"/>
  <c r="V320" i="9"/>
  <c r="P320" i="9"/>
  <c r="Q320" i="9"/>
  <c r="R320" i="9"/>
  <c r="S320" i="9"/>
  <c r="P317" i="9"/>
  <c r="Q317" i="9"/>
  <c r="R317" i="9"/>
  <c r="S317" i="9"/>
  <c r="P319" i="9"/>
  <c r="Q319" i="9"/>
  <c r="R319" i="9"/>
  <c r="S319" i="9"/>
  <c r="U317" i="9"/>
  <c r="V317" i="9"/>
  <c r="U319" i="9"/>
  <c r="V319" i="9"/>
  <c r="U318" i="9"/>
  <c r="V318" i="9"/>
  <c r="S315" i="9"/>
  <c r="S316" i="9"/>
  <c r="S318" i="9"/>
  <c r="Q318" i="9"/>
  <c r="R318" i="9"/>
  <c r="J303" i="16"/>
  <c r="J304" i="16"/>
  <c r="J305" i="16"/>
  <c r="J306" i="16"/>
  <c r="J307" i="16"/>
  <c r="J308" i="16"/>
  <c r="J309" i="16"/>
  <c r="J310" i="16"/>
  <c r="J311" i="16"/>
  <c r="J312" i="16"/>
  <c r="J313" i="16"/>
  <c r="J314" i="16"/>
  <c r="J315" i="16"/>
  <c r="J316" i="16"/>
  <c r="J317" i="16"/>
  <c r="J318" i="16"/>
  <c r="J319" i="16"/>
  <c r="J320" i="16"/>
  <c r="J321" i="16"/>
  <c r="J322" i="16"/>
  <c r="J323" i="16"/>
  <c r="J324" i="16"/>
  <c r="J325" i="16"/>
  <c r="J326" i="16"/>
  <c r="J327" i="16"/>
  <c r="J328" i="16"/>
  <c r="J329" i="16"/>
  <c r="J330" i="16"/>
  <c r="J331" i="16"/>
  <c r="J332" i="16"/>
  <c r="J333" i="16"/>
  <c r="J334" i="16"/>
  <c r="J335" i="16"/>
  <c r="J336" i="16"/>
  <c r="J337" i="16"/>
  <c r="J338" i="16"/>
  <c r="J339" i="16"/>
  <c r="J340" i="16"/>
  <c r="J341" i="16"/>
  <c r="J342" i="16"/>
  <c r="J343" i="16"/>
  <c r="J344" i="16"/>
  <c r="J345" i="16"/>
  <c r="J346" i="16"/>
  <c r="J347" i="16"/>
  <c r="J348" i="16"/>
  <c r="J349" i="16"/>
  <c r="J350" i="16"/>
  <c r="J351" i="16"/>
  <c r="J352" i="16"/>
  <c r="J353" i="16"/>
  <c r="J354" i="16"/>
  <c r="J355" i="16"/>
  <c r="J356" i="16"/>
  <c r="J357" i="16"/>
  <c r="J358" i="16"/>
  <c r="J359" i="16"/>
  <c r="J360" i="16"/>
  <c r="J361" i="16"/>
  <c r="J362" i="16"/>
  <c r="J363" i="16"/>
  <c r="J364" i="16"/>
  <c r="J365" i="16"/>
  <c r="J366" i="16"/>
  <c r="J367" i="16"/>
  <c r="J368" i="16"/>
  <c r="J369" i="16"/>
  <c r="J370" i="16"/>
  <c r="J371" i="16"/>
  <c r="J372" i="16"/>
  <c r="J373" i="16"/>
  <c r="J374" i="16"/>
  <c r="J375" i="16"/>
  <c r="J376" i="16"/>
  <c r="J377" i="16"/>
  <c r="J378" i="16"/>
  <c r="J379" i="16"/>
  <c r="J380" i="16"/>
  <c r="J381" i="16"/>
  <c r="J382" i="16"/>
  <c r="J383" i="16"/>
  <c r="J384" i="16"/>
  <c r="J385" i="16"/>
  <c r="J386" i="16"/>
  <c r="J387" i="16"/>
  <c r="J388" i="16"/>
  <c r="J389" i="16"/>
  <c r="J390" i="16"/>
  <c r="J391" i="16"/>
  <c r="J392" i="16"/>
  <c r="J393" i="16"/>
  <c r="J394" i="16"/>
  <c r="J395" i="16"/>
  <c r="J396" i="16"/>
  <c r="J397" i="16"/>
  <c r="J398" i="16"/>
  <c r="J399" i="16"/>
  <c r="J400" i="16"/>
  <c r="J401" i="16"/>
  <c r="J402" i="16"/>
  <c r="J403" i="16"/>
  <c r="J404" i="16"/>
  <c r="J405" i="16"/>
  <c r="J406" i="16"/>
  <c r="J407" i="16"/>
  <c r="J408" i="16"/>
  <c r="J409" i="16"/>
  <c r="J410" i="16"/>
  <c r="J411" i="16"/>
  <c r="J412" i="16"/>
  <c r="J413" i="16"/>
  <c r="J414" i="16"/>
  <c r="J415" i="16"/>
  <c r="J416" i="16"/>
  <c r="J417" i="16"/>
  <c r="J418" i="16"/>
  <c r="J419" i="16"/>
  <c r="J420" i="16"/>
  <c r="J421" i="16"/>
  <c r="J422" i="16"/>
  <c r="J423" i="16"/>
  <c r="J424" i="16"/>
  <c r="J425" i="16"/>
  <c r="J426" i="16"/>
  <c r="J427" i="16"/>
  <c r="J428" i="16"/>
  <c r="J429" i="16"/>
  <c r="J430" i="16"/>
  <c r="J431" i="16"/>
  <c r="J432" i="16"/>
  <c r="J433" i="16"/>
  <c r="J434" i="16"/>
  <c r="J435" i="16"/>
  <c r="J436" i="16"/>
  <c r="J437" i="16"/>
  <c r="J438" i="16"/>
  <c r="J439" i="16"/>
  <c r="J440" i="16"/>
  <c r="J441" i="16"/>
  <c r="J442" i="16"/>
  <c r="J443" i="16"/>
  <c r="J444" i="16"/>
  <c r="J445" i="16"/>
  <c r="J446" i="16"/>
  <c r="J447" i="16"/>
  <c r="J448" i="16"/>
  <c r="J449" i="16"/>
  <c r="J450" i="16"/>
  <c r="J451" i="16"/>
  <c r="J452" i="16"/>
  <c r="J453" i="16"/>
  <c r="J454" i="16"/>
  <c r="J455" i="16"/>
  <c r="J456" i="16"/>
  <c r="J457" i="16"/>
  <c r="J458" i="16"/>
  <c r="J459" i="16"/>
  <c r="J460" i="16"/>
  <c r="J461" i="16"/>
  <c r="J462" i="16"/>
  <c r="J463" i="16"/>
  <c r="J464" i="16"/>
  <c r="J465" i="16"/>
  <c r="J466" i="16"/>
  <c r="J467" i="16"/>
  <c r="J468" i="16"/>
  <c r="J469" i="16"/>
  <c r="J470" i="16"/>
  <c r="J471" i="16"/>
  <c r="J472" i="16"/>
  <c r="J473" i="16"/>
  <c r="J474" i="16"/>
  <c r="J475" i="16"/>
  <c r="J476" i="16"/>
  <c r="J477" i="16"/>
  <c r="J478" i="16"/>
  <c r="J479" i="16"/>
  <c r="J480" i="16"/>
  <c r="J481" i="16"/>
  <c r="J482" i="16"/>
  <c r="J483" i="16"/>
  <c r="J484" i="16"/>
  <c r="J485" i="16"/>
  <c r="J486" i="16"/>
  <c r="J487" i="16"/>
  <c r="J488" i="16"/>
  <c r="J489" i="16"/>
  <c r="J490" i="16"/>
  <c r="J491" i="16"/>
  <c r="J492" i="16"/>
  <c r="J493" i="16"/>
  <c r="J494" i="16"/>
  <c r="J495" i="16"/>
  <c r="J496" i="16"/>
  <c r="J497" i="16"/>
  <c r="J498" i="16"/>
  <c r="J499" i="16"/>
  <c r="J500" i="16"/>
  <c r="J501" i="16"/>
  <c r="J502" i="16"/>
  <c r="J503" i="16"/>
  <c r="J504" i="16"/>
  <c r="J505" i="16"/>
  <c r="J506" i="16"/>
  <c r="J507" i="16"/>
  <c r="J508" i="16"/>
  <c r="J509" i="16"/>
  <c r="J510" i="16"/>
  <c r="J511" i="16"/>
  <c r="J512" i="16"/>
  <c r="J513" i="16"/>
  <c r="J514" i="16"/>
  <c r="J515" i="16"/>
  <c r="J516" i="16"/>
  <c r="J517" i="16"/>
  <c r="J518" i="16"/>
  <c r="J519" i="16"/>
  <c r="J520" i="16"/>
  <c r="J521" i="16"/>
  <c r="J522" i="16"/>
  <c r="J523" i="16"/>
  <c r="J524" i="16"/>
  <c r="J525" i="16"/>
  <c r="J526" i="16"/>
  <c r="J527" i="16"/>
  <c r="J528" i="16"/>
  <c r="J529" i="16"/>
  <c r="J530" i="16"/>
  <c r="J531" i="16"/>
  <c r="J532" i="16"/>
  <c r="J533" i="16"/>
  <c r="J534" i="16"/>
  <c r="J535" i="16"/>
  <c r="J536" i="16"/>
  <c r="J537" i="16"/>
  <c r="J538" i="16"/>
  <c r="J539" i="16"/>
  <c r="J540" i="16"/>
  <c r="J541" i="16"/>
  <c r="J542" i="16"/>
  <c r="J543" i="16"/>
  <c r="J544" i="16"/>
  <c r="J545" i="16"/>
  <c r="J546" i="16"/>
  <c r="J547" i="16"/>
  <c r="J548" i="16"/>
  <c r="J549" i="16"/>
  <c r="J550" i="16"/>
  <c r="J551" i="16"/>
  <c r="J552" i="16"/>
  <c r="J553" i="16"/>
  <c r="J554" i="16"/>
  <c r="J555" i="16"/>
  <c r="J556" i="16"/>
  <c r="J557" i="16"/>
  <c r="J558" i="16"/>
  <c r="J559" i="16"/>
  <c r="J560" i="16"/>
  <c r="J561" i="16"/>
  <c r="J562" i="16"/>
  <c r="J563" i="16"/>
  <c r="J564" i="16"/>
  <c r="J565" i="16"/>
  <c r="J566" i="16"/>
  <c r="J567" i="16"/>
  <c r="J568" i="16"/>
  <c r="J569" i="16"/>
  <c r="J570" i="16"/>
  <c r="J571" i="16"/>
  <c r="J572" i="16"/>
  <c r="J573" i="16"/>
  <c r="J574" i="16"/>
  <c r="J575" i="16"/>
  <c r="J576" i="16"/>
  <c r="J577" i="16"/>
  <c r="J578" i="16"/>
  <c r="J579" i="16"/>
  <c r="J580" i="16"/>
  <c r="J581" i="16"/>
  <c r="J582" i="16"/>
  <c r="J583" i="16"/>
  <c r="J584" i="16"/>
  <c r="J585" i="16"/>
  <c r="J586" i="16"/>
  <c r="J587" i="16"/>
  <c r="J588" i="16"/>
  <c r="J589" i="16"/>
  <c r="J590" i="16"/>
  <c r="J591" i="16"/>
  <c r="J592" i="16"/>
  <c r="J593" i="16"/>
  <c r="J594" i="16"/>
  <c r="J595" i="16"/>
  <c r="J596" i="16"/>
  <c r="J597" i="16"/>
  <c r="J598" i="16"/>
  <c r="J599" i="16"/>
  <c r="J600" i="16"/>
  <c r="J601" i="16"/>
  <c r="J602" i="16"/>
  <c r="J603" i="16"/>
  <c r="J604" i="16"/>
  <c r="J605" i="16"/>
  <c r="J606" i="16"/>
  <c r="J607" i="16"/>
  <c r="J608" i="16"/>
  <c r="J609" i="16"/>
  <c r="J610" i="16"/>
  <c r="J611" i="16"/>
  <c r="J612" i="16"/>
  <c r="J613" i="16"/>
  <c r="J614" i="16"/>
  <c r="J615" i="16"/>
  <c r="J616" i="16"/>
  <c r="J617" i="16"/>
  <c r="J618" i="16"/>
  <c r="J619" i="16"/>
  <c r="J620" i="16"/>
  <c r="J621" i="16"/>
  <c r="J622" i="16"/>
  <c r="J623" i="16"/>
  <c r="J624" i="16"/>
  <c r="J625" i="16"/>
  <c r="J626" i="16"/>
  <c r="J627" i="16"/>
  <c r="J628" i="16"/>
  <c r="J629" i="16"/>
  <c r="J630" i="16"/>
  <c r="J631" i="16"/>
  <c r="J632" i="16"/>
  <c r="J633" i="16"/>
  <c r="J634" i="16"/>
  <c r="J635" i="16"/>
  <c r="J636" i="16"/>
  <c r="J637" i="16"/>
  <c r="J638" i="16"/>
  <c r="J639" i="16"/>
  <c r="J640" i="16"/>
  <c r="J641" i="16"/>
  <c r="J642" i="16"/>
  <c r="J643" i="16"/>
  <c r="J644" i="16"/>
  <c r="J645" i="16"/>
  <c r="J646" i="16"/>
  <c r="J647" i="16"/>
  <c r="J648" i="16"/>
  <c r="J649" i="16"/>
  <c r="J650" i="16"/>
  <c r="J651" i="16"/>
  <c r="J652" i="16"/>
  <c r="J653" i="16"/>
  <c r="J654" i="16"/>
  <c r="J655" i="16"/>
  <c r="J656" i="16"/>
  <c r="J657" i="16"/>
  <c r="J658" i="16"/>
  <c r="J659" i="16"/>
  <c r="J660" i="16"/>
  <c r="J661" i="16"/>
  <c r="J662" i="16"/>
  <c r="J663" i="16"/>
  <c r="J664" i="16"/>
  <c r="J665" i="16"/>
  <c r="J666" i="16"/>
  <c r="J667" i="16"/>
  <c r="J668" i="16"/>
  <c r="J669" i="16"/>
  <c r="J670" i="16"/>
  <c r="J671" i="16"/>
  <c r="J672" i="16"/>
  <c r="P318" i="9"/>
  <c r="U215" i="9"/>
  <c r="V215" i="9"/>
  <c r="R215" i="9"/>
  <c r="Q215" i="9"/>
  <c r="P215" i="9"/>
  <c r="S215" i="9"/>
  <c r="V214" i="9"/>
  <c r="U214" i="9"/>
  <c r="R214" i="9"/>
  <c r="Q214" i="9"/>
  <c r="P214" i="9"/>
  <c r="S214" i="9"/>
  <c r="P316" i="9"/>
  <c r="O316" i="9" s="1"/>
  <c r="P315" i="9"/>
  <c r="O315" i="9" s="1"/>
  <c r="P314" i="9"/>
  <c r="O314" i="9" s="1"/>
  <c r="U314" i="9"/>
  <c r="V314" i="9"/>
  <c r="U315" i="9"/>
  <c r="V315" i="9"/>
  <c r="U316" i="9"/>
  <c r="V316" i="9"/>
  <c r="S314" i="9"/>
  <c r="L2050" i="4"/>
  <c r="M2050" i="4"/>
  <c r="L2051" i="4"/>
  <c r="M2051" i="4"/>
  <c r="L2052" i="4"/>
  <c r="M2052" i="4"/>
  <c r="L2053" i="4"/>
  <c r="M2053" i="4"/>
  <c r="L2054" i="4"/>
  <c r="M2054" i="4"/>
  <c r="L2055" i="4"/>
  <c r="M2055" i="4"/>
  <c r="H2050" i="4"/>
  <c r="I2050" i="4"/>
  <c r="H2051" i="4"/>
  <c r="I2051" i="4"/>
  <c r="H2052" i="4"/>
  <c r="I2052" i="4"/>
  <c r="H2053" i="4"/>
  <c r="I2053" i="4"/>
  <c r="H2054" i="4"/>
  <c r="I2054" i="4"/>
  <c r="H2055" i="4"/>
  <c r="I2055" i="4"/>
  <c r="F2050" i="4"/>
  <c r="G2050" i="4" s="1"/>
  <c r="F2051" i="4"/>
  <c r="G2051" i="4" s="1"/>
  <c r="F2052" i="4"/>
  <c r="G2052" i="4" s="1"/>
  <c r="F2053" i="4"/>
  <c r="G2053" i="4" s="1"/>
  <c r="F2054" i="4"/>
  <c r="G2054" i="4" s="1"/>
  <c r="F2055" i="4"/>
  <c r="G2055" i="4" s="1"/>
  <c r="L2045" i="4"/>
  <c r="L2046" i="4"/>
  <c r="L2047" i="4"/>
  <c r="L2048" i="4"/>
  <c r="L2049" i="4"/>
  <c r="F2045" i="4"/>
  <c r="G2045" i="4" s="1"/>
  <c r="H2045" i="4"/>
  <c r="I2045" i="4"/>
  <c r="F2046" i="4"/>
  <c r="G2046" i="4" s="1"/>
  <c r="H2046" i="4"/>
  <c r="I2046" i="4"/>
  <c r="F2047" i="4"/>
  <c r="G2047" i="4" s="1"/>
  <c r="H2047" i="4"/>
  <c r="I2047" i="4"/>
  <c r="F2048" i="4"/>
  <c r="G2048" i="4" s="1"/>
  <c r="H2048" i="4"/>
  <c r="I2048" i="4"/>
  <c r="F2049" i="4"/>
  <c r="G2049" i="4" s="1"/>
  <c r="H2049" i="4"/>
  <c r="I2049" i="4"/>
  <c r="M2049" i="4"/>
  <c r="M2048" i="4"/>
  <c r="M2047" i="4"/>
  <c r="M2046" i="4"/>
  <c r="M2045" i="4"/>
  <c r="L2041" i="4"/>
  <c r="M2041" i="4"/>
  <c r="L2042" i="4"/>
  <c r="M2042" i="4"/>
  <c r="L2043" i="4"/>
  <c r="M2043" i="4"/>
  <c r="L2044" i="4"/>
  <c r="M2044" i="4"/>
  <c r="H2041" i="4"/>
  <c r="I2041" i="4"/>
  <c r="H2042" i="4"/>
  <c r="I2042" i="4"/>
  <c r="H2043" i="4"/>
  <c r="I2043" i="4"/>
  <c r="H2044" i="4"/>
  <c r="I2044" i="4"/>
  <c r="F2041" i="4"/>
  <c r="G2041" i="4" s="1"/>
  <c r="G2042" i="4"/>
  <c r="G2043" i="4"/>
  <c r="F2044" i="4"/>
  <c r="G2044" i="4" s="1"/>
  <c r="L1849" i="4"/>
  <c r="L1850" i="4"/>
  <c r="L1851" i="4"/>
  <c r="L1859" i="4"/>
  <c r="L1862" i="4"/>
  <c r="L1866" i="4"/>
  <c r="L1867" i="4"/>
  <c r="L1868" i="4"/>
  <c r="L1904" i="4"/>
  <c r="L1905" i="4"/>
  <c r="L1906" i="4"/>
  <c r="L1845" i="4"/>
  <c r="L1852" i="4"/>
  <c r="L1853" i="4"/>
  <c r="L1860" i="4"/>
  <c r="L1869" i="4"/>
  <c r="L1870" i="4"/>
  <c r="L1871" i="4"/>
  <c r="L1872" i="4"/>
  <c r="L1873" i="4"/>
  <c r="L1874" i="4"/>
  <c r="L1875" i="4"/>
  <c r="L1876" i="4"/>
  <c r="L1877" i="4"/>
  <c r="L1878" i="4"/>
  <c r="L1898" i="4"/>
  <c r="L1846" i="4"/>
  <c r="L1854" i="4"/>
  <c r="L1861" i="4"/>
  <c r="L1863" i="4"/>
  <c r="L1879" i="4"/>
  <c r="L1880" i="4"/>
  <c r="L1881" i="4"/>
  <c r="L1882" i="4"/>
  <c r="L1883" i="4"/>
  <c r="L1884" i="4"/>
  <c r="L1885" i="4"/>
  <c r="L1886" i="4"/>
  <c r="L1887" i="4"/>
  <c r="L1888" i="4"/>
  <c r="L1889" i="4"/>
  <c r="L1899" i="4"/>
  <c r="L1900" i="4"/>
  <c r="L1901" i="4"/>
  <c r="L1902" i="4"/>
  <c r="L1855" i="4"/>
  <c r="L1856" i="4"/>
  <c r="L1890" i="4"/>
  <c r="L1891" i="4"/>
  <c r="L1892" i="4"/>
  <c r="L1893" i="4"/>
  <c r="L1903" i="4"/>
  <c r="L1847" i="4"/>
  <c r="L1864" i="4"/>
  <c r="L1894" i="4"/>
  <c r="L1895" i="4"/>
  <c r="L1896" i="4"/>
  <c r="L1865" i="4"/>
  <c r="L1897" i="4"/>
  <c r="L1857" i="4"/>
  <c r="L1858" i="4"/>
  <c r="L1907" i="4"/>
  <c r="L1908" i="4"/>
  <c r="L1909" i="4"/>
  <c r="L1910" i="4"/>
  <c r="L1911" i="4"/>
  <c r="L1912" i="4"/>
  <c r="L1913" i="4"/>
  <c r="L1914" i="4"/>
  <c r="L1915" i="4"/>
  <c r="L1916" i="4"/>
  <c r="L1917" i="4"/>
  <c r="L1918" i="4"/>
  <c r="L1919" i="4"/>
  <c r="L1920" i="4"/>
  <c r="L1921" i="4"/>
  <c r="L1922" i="4"/>
  <c r="L1923" i="4"/>
  <c r="L1924" i="4"/>
  <c r="L1925" i="4"/>
  <c r="L1926" i="4"/>
  <c r="L1927" i="4"/>
  <c r="L1928" i="4"/>
  <c r="L1929" i="4"/>
  <c r="L1930" i="4"/>
  <c r="L1931" i="4"/>
  <c r="L1932" i="4"/>
  <c r="L1933" i="4"/>
  <c r="L1934" i="4"/>
  <c r="L1935" i="4"/>
  <c r="L1936" i="4"/>
  <c r="L1937" i="4"/>
  <c r="L1938" i="4"/>
  <c r="L1939" i="4"/>
  <c r="L1940" i="4"/>
  <c r="L1941" i="4"/>
  <c r="L1942" i="4"/>
  <c r="L1943" i="4"/>
  <c r="L1944" i="4"/>
  <c r="L1945" i="4"/>
  <c r="L1946" i="4"/>
  <c r="L1947" i="4"/>
  <c r="L1948" i="4"/>
  <c r="L1949" i="4"/>
  <c r="L1950" i="4"/>
  <c r="L1951" i="4"/>
  <c r="L1952" i="4"/>
  <c r="L1953" i="4"/>
  <c r="L1954" i="4"/>
  <c r="L1955" i="4"/>
  <c r="L1956" i="4"/>
  <c r="L1957" i="4"/>
  <c r="L1958" i="4"/>
  <c r="L1959" i="4"/>
  <c r="L1960" i="4"/>
  <c r="L1961" i="4"/>
  <c r="L1962" i="4"/>
  <c r="L1963" i="4"/>
  <c r="L1964" i="4"/>
  <c r="L1965" i="4"/>
  <c r="L1966" i="4"/>
  <c r="L1967" i="4"/>
  <c r="L1968" i="4"/>
  <c r="L1969" i="4"/>
  <c r="L1970" i="4"/>
  <c r="L1971" i="4"/>
  <c r="L1972" i="4"/>
  <c r="L1973" i="4"/>
  <c r="L1974" i="4"/>
  <c r="L1975" i="4"/>
  <c r="L1976" i="4"/>
  <c r="L1977" i="4"/>
  <c r="L1978" i="4"/>
  <c r="L1979" i="4"/>
  <c r="L1980" i="4"/>
  <c r="L1981" i="4"/>
  <c r="L1982" i="4"/>
  <c r="L1983" i="4"/>
  <c r="L1984" i="4"/>
  <c r="L1985" i="4"/>
  <c r="L1986" i="4"/>
  <c r="L1987" i="4"/>
  <c r="L1988" i="4"/>
  <c r="L1989" i="4"/>
  <c r="L1990" i="4"/>
  <c r="L1991" i="4"/>
  <c r="L1992" i="4"/>
  <c r="L1993" i="4"/>
  <c r="L1994" i="4"/>
  <c r="L1995" i="4"/>
  <c r="L1996" i="4"/>
  <c r="L1997" i="4"/>
  <c r="L1998" i="4"/>
  <c r="L1999" i="4"/>
  <c r="L2000" i="4"/>
  <c r="L2001" i="4"/>
  <c r="L2002" i="4"/>
  <c r="L2003" i="4"/>
  <c r="L2004" i="4"/>
  <c r="L2005" i="4"/>
  <c r="L2006" i="4"/>
  <c r="L2007" i="4"/>
  <c r="L2008" i="4"/>
  <c r="L2009" i="4"/>
  <c r="L2010" i="4"/>
  <c r="L2011" i="4"/>
  <c r="L2012" i="4"/>
  <c r="L2013" i="4"/>
  <c r="L2014" i="4"/>
  <c r="L2015" i="4"/>
  <c r="L2016" i="4"/>
  <c r="L2017" i="4"/>
  <c r="L2018" i="4"/>
  <c r="L2019" i="4"/>
  <c r="L2020" i="4"/>
  <c r="L2021" i="4"/>
  <c r="L2022" i="4"/>
  <c r="L2023" i="4"/>
  <c r="L2024" i="4"/>
  <c r="L2025" i="4"/>
  <c r="L2026" i="4"/>
  <c r="L2027" i="4"/>
  <c r="L2028" i="4"/>
  <c r="L2029" i="4"/>
  <c r="L2030" i="4"/>
  <c r="L2031" i="4"/>
  <c r="L2032" i="4"/>
  <c r="L2033" i="4"/>
  <c r="L2034" i="4"/>
  <c r="L2035" i="4"/>
  <c r="L2036" i="4"/>
  <c r="L2037" i="4"/>
  <c r="L2038" i="4"/>
  <c r="L2039" i="4"/>
  <c r="L2040" i="4"/>
  <c r="M2038" i="4"/>
  <c r="M2039" i="4"/>
  <c r="M2040" i="4"/>
  <c r="M1812" i="4"/>
  <c r="M1904" i="4"/>
  <c r="M1905" i="4"/>
  <c r="M1906" i="4"/>
  <c r="M1845" i="4"/>
  <c r="M1852" i="4"/>
  <c r="M1853" i="4"/>
  <c r="M1860" i="4"/>
  <c r="M1869" i="4"/>
  <c r="M1870" i="4"/>
  <c r="M1871" i="4"/>
  <c r="M1872" i="4"/>
  <c r="M1873" i="4"/>
  <c r="M1874" i="4"/>
  <c r="M1875" i="4"/>
  <c r="M1876" i="4"/>
  <c r="M1877" i="4"/>
  <c r="M1878" i="4"/>
  <c r="M1898" i="4"/>
  <c r="M1846" i="4"/>
  <c r="M1854" i="4"/>
  <c r="M1861" i="4"/>
  <c r="M1863" i="4"/>
  <c r="M1879" i="4"/>
  <c r="M1880" i="4"/>
  <c r="M1881" i="4"/>
  <c r="M1882" i="4"/>
  <c r="M1883" i="4"/>
  <c r="M1884" i="4"/>
  <c r="M1885" i="4"/>
  <c r="M1886" i="4"/>
  <c r="M1887" i="4"/>
  <c r="M1888" i="4"/>
  <c r="M1889" i="4"/>
  <c r="M1899" i="4"/>
  <c r="M1900" i="4"/>
  <c r="M1901" i="4"/>
  <c r="M1902" i="4"/>
  <c r="M1855" i="4"/>
  <c r="M1856" i="4"/>
  <c r="M1890" i="4"/>
  <c r="M1891" i="4"/>
  <c r="M1892" i="4"/>
  <c r="M1893" i="4"/>
  <c r="M1903" i="4"/>
  <c r="M1847" i="4"/>
  <c r="M1864" i="4"/>
  <c r="M1894" i="4"/>
  <c r="M1895" i="4"/>
  <c r="M1896" i="4"/>
  <c r="M1865" i="4"/>
  <c r="M1897" i="4"/>
  <c r="M1857" i="4"/>
  <c r="M1858" i="4"/>
  <c r="M1907" i="4"/>
  <c r="M1908" i="4"/>
  <c r="M1909" i="4"/>
  <c r="M1910" i="4"/>
  <c r="M1911" i="4"/>
  <c r="M1912" i="4"/>
  <c r="M1913" i="4"/>
  <c r="M1914" i="4"/>
  <c r="M1915" i="4"/>
  <c r="M1916" i="4"/>
  <c r="M1917" i="4"/>
  <c r="M1918" i="4"/>
  <c r="M1919" i="4"/>
  <c r="M1920" i="4"/>
  <c r="M1921" i="4"/>
  <c r="M1922" i="4"/>
  <c r="M1923" i="4"/>
  <c r="M1924" i="4"/>
  <c r="M1925" i="4"/>
  <c r="M1926" i="4"/>
  <c r="M1927" i="4"/>
  <c r="M1928" i="4"/>
  <c r="M1929" i="4"/>
  <c r="M1930" i="4"/>
  <c r="M1931" i="4"/>
  <c r="M1932" i="4"/>
  <c r="M1933" i="4"/>
  <c r="M1934" i="4"/>
  <c r="M1935" i="4"/>
  <c r="M1936" i="4"/>
  <c r="M1937" i="4"/>
  <c r="M1938" i="4"/>
  <c r="M1939" i="4"/>
  <c r="M1940" i="4"/>
  <c r="M1941" i="4"/>
  <c r="M1942" i="4"/>
  <c r="M1943" i="4"/>
  <c r="M1944" i="4"/>
  <c r="M1945" i="4"/>
  <c r="M1946" i="4"/>
  <c r="M1947" i="4"/>
  <c r="M1948" i="4"/>
  <c r="M1949" i="4"/>
  <c r="M1950" i="4"/>
  <c r="M1951" i="4"/>
  <c r="M1952" i="4"/>
  <c r="M1953" i="4"/>
  <c r="M1954" i="4"/>
  <c r="M1955" i="4"/>
  <c r="M1956" i="4"/>
  <c r="M1957" i="4"/>
  <c r="M1958" i="4"/>
  <c r="M1959" i="4"/>
  <c r="M1960" i="4"/>
  <c r="M1961" i="4"/>
  <c r="M1962" i="4"/>
  <c r="M1963" i="4"/>
  <c r="M1964" i="4"/>
  <c r="M1965" i="4"/>
  <c r="M1966" i="4"/>
  <c r="M1967" i="4"/>
  <c r="M1968" i="4"/>
  <c r="M1969" i="4"/>
  <c r="M1970" i="4"/>
  <c r="M1971" i="4"/>
  <c r="M1972" i="4"/>
  <c r="M1973" i="4"/>
  <c r="M1974" i="4"/>
  <c r="M1975" i="4"/>
  <c r="M1976" i="4"/>
  <c r="M1977" i="4"/>
  <c r="M1978" i="4"/>
  <c r="M1979" i="4"/>
  <c r="M1980" i="4"/>
  <c r="M1981" i="4"/>
  <c r="M1982" i="4"/>
  <c r="M1983" i="4"/>
  <c r="M1984" i="4"/>
  <c r="M1985" i="4"/>
  <c r="M1986" i="4"/>
  <c r="M1987" i="4"/>
  <c r="M1988" i="4"/>
  <c r="M1989" i="4"/>
  <c r="M1990" i="4"/>
  <c r="M1991" i="4"/>
  <c r="M1992" i="4"/>
  <c r="M1993" i="4"/>
  <c r="M1994" i="4"/>
  <c r="M1995" i="4"/>
  <c r="M1996" i="4"/>
  <c r="M1997" i="4"/>
  <c r="M1998" i="4"/>
  <c r="M1999" i="4"/>
  <c r="M2000" i="4"/>
  <c r="M2001" i="4"/>
  <c r="M2002" i="4"/>
  <c r="M2003" i="4"/>
  <c r="M2004" i="4"/>
  <c r="M2005" i="4"/>
  <c r="M2006" i="4"/>
  <c r="M2007" i="4"/>
  <c r="M2008" i="4"/>
  <c r="M2009" i="4"/>
  <c r="M2010" i="4"/>
  <c r="M2011" i="4"/>
  <c r="M2012" i="4"/>
  <c r="M2013" i="4"/>
  <c r="M2014" i="4"/>
  <c r="M2015" i="4"/>
  <c r="M2016" i="4"/>
  <c r="M2017" i="4"/>
  <c r="M2018" i="4"/>
  <c r="M2019" i="4"/>
  <c r="M2020" i="4"/>
  <c r="M2021" i="4"/>
  <c r="M2022" i="4"/>
  <c r="M2023" i="4"/>
  <c r="M2024" i="4"/>
  <c r="M2025" i="4"/>
  <c r="M2026" i="4"/>
  <c r="M2027" i="4"/>
  <c r="M2028" i="4"/>
  <c r="M2029" i="4"/>
  <c r="M2030" i="4"/>
  <c r="M2031" i="4"/>
  <c r="M2032" i="4"/>
  <c r="M2033" i="4"/>
  <c r="M2034" i="4"/>
  <c r="M2035" i="4"/>
  <c r="M2036" i="4"/>
  <c r="M2037" i="4"/>
  <c r="M1862" i="4"/>
  <c r="H1907" i="4"/>
  <c r="I1907" i="4"/>
  <c r="H1908" i="4"/>
  <c r="I1908" i="4"/>
  <c r="H1909" i="4"/>
  <c r="I1909" i="4"/>
  <c r="H1910" i="4"/>
  <c r="I1910" i="4"/>
  <c r="H1911" i="4"/>
  <c r="I1911" i="4"/>
  <c r="H1912" i="4"/>
  <c r="I1912" i="4"/>
  <c r="H1913" i="4"/>
  <c r="I1913" i="4"/>
  <c r="H1914" i="4"/>
  <c r="I1914" i="4"/>
  <c r="H1915" i="4"/>
  <c r="I1915" i="4"/>
  <c r="H1916" i="4"/>
  <c r="I1916" i="4"/>
  <c r="H1917" i="4"/>
  <c r="I1917" i="4"/>
  <c r="H1918" i="4"/>
  <c r="I1918" i="4"/>
  <c r="H1919" i="4"/>
  <c r="I1919" i="4"/>
  <c r="H1920" i="4"/>
  <c r="I1920" i="4"/>
  <c r="H1921" i="4"/>
  <c r="I1921" i="4"/>
  <c r="H1922" i="4"/>
  <c r="I1922" i="4"/>
  <c r="H1923" i="4"/>
  <c r="I1923" i="4"/>
  <c r="H1924" i="4"/>
  <c r="I1924" i="4"/>
  <c r="H1925" i="4"/>
  <c r="I1925" i="4"/>
  <c r="H1926" i="4"/>
  <c r="I1926" i="4"/>
  <c r="H1927" i="4"/>
  <c r="I1927" i="4"/>
  <c r="H1928" i="4"/>
  <c r="I1928" i="4"/>
  <c r="H1929" i="4"/>
  <c r="I1929" i="4"/>
  <c r="H1930" i="4"/>
  <c r="I1930" i="4"/>
  <c r="H1931" i="4"/>
  <c r="I1931" i="4"/>
  <c r="H1932" i="4"/>
  <c r="I1932" i="4"/>
  <c r="H1933" i="4"/>
  <c r="I1933" i="4"/>
  <c r="H1934" i="4"/>
  <c r="I1934" i="4"/>
  <c r="H1935" i="4"/>
  <c r="I1935" i="4"/>
  <c r="H1936" i="4"/>
  <c r="I1936" i="4"/>
  <c r="H1937" i="4"/>
  <c r="I1937" i="4"/>
  <c r="H1938" i="4"/>
  <c r="I1938" i="4"/>
  <c r="H1939" i="4"/>
  <c r="I1939" i="4"/>
  <c r="H1940" i="4"/>
  <c r="I1940" i="4"/>
  <c r="H1941" i="4"/>
  <c r="I1941" i="4"/>
  <c r="H1942" i="4"/>
  <c r="I1942" i="4"/>
  <c r="H1943" i="4"/>
  <c r="I1943" i="4"/>
  <c r="H1944" i="4"/>
  <c r="I1944" i="4"/>
  <c r="H1945" i="4"/>
  <c r="I1945" i="4"/>
  <c r="H1946" i="4"/>
  <c r="I1946" i="4"/>
  <c r="H1947" i="4"/>
  <c r="I1947" i="4"/>
  <c r="H1948" i="4"/>
  <c r="I1948" i="4"/>
  <c r="H1949" i="4"/>
  <c r="I1949" i="4"/>
  <c r="H1950" i="4"/>
  <c r="I1950" i="4"/>
  <c r="H1951" i="4"/>
  <c r="I1951" i="4"/>
  <c r="H1952" i="4"/>
  <c r="I1952" i="4"/>
  <c r="H1953" i="4"/>
  <c r="I1953" i="4"/>
  <c r="H1954" i="4"/>
  <c r="I1954" i="4"/>
  <c r="H1955" i="4"/>
  <c r="I1955" i="4"/>
  <c r="H1956" i="4"/>
  <c r="I1956" i="4"/>
  <c r="H1957" i="4"/>
  <c r="I1957" i="4"/>
  <c r="H1958" i="4"/>
  <c r="I1958" i="4"/>
  <c r="H1959" i="4"/>
  <c r="I1959" i="4"/>
  <c r="H1960" i="4"/>
  <c r="I1960" i="4"/>
  <c r="H1961" i="4"/>
  <c r="I1961" i="4"/>
  <c r="H1962" i="4"/>
  <c r="I1962" i="4"/>
  <c r="H1963" i="4"/>
  <c r="I1963" i="4"/>
  <c r="H1964" i="4"/>
  <c r="I1964" i="4"/>
  <c r="H1965" i="4"/>
  <c r="I1965" i="4"/>
  <c r="H1966" i="4"/>
  <c r="I1966" i="4"/>
  <c r="H1967" i="4"/>
  <c r="I1967" i="4"/>
  <c r="H1968" i="4"/>
  <c r="I1968" i="4"/>
  <c r="H1969" i="4"/>
  <c r="I1969" i="4"/>
  <c r="H1970" i="4"/>
  <c r="I1970" i="4"/>
  <c r="H1971" i="4"/>
  <c r="I1971" i="4"/>
  <c r="H1972" i="4"/>
  <c r="I1972" i="4"/>
  <c r="H1973" i="4"/>
  <c r="I1973" i="4"/>
  <c r="H1974" i="4"/>
  <c r="I1974" i="4"/>
  <c r="H1975" i="4"/>
  <c r="I1975" i="4"/>
  <c r="H1976" i="4"/>
  <c r="I1976" i="4"/>
  <c r="H1977" i="4"/>
  <c r="I1977" i="4"/>
  <c r="H1978" i="4"/>
  <c r="I1978" i="4"/>
  <c r="H1979" i="4"/>
  <c r="I1979" i="4"/>
  <c r="H1980" i="4"/>
  <c r="I1980" i="4"/>
  <c r="H1981" i="4"/>
  <c r="I1981" i="4"/>
  <c r="H1982" i="4"/>
  <c r="I1982" i="4"/>
  <c r="H1983" i="4"/>
  <c r="I1983" i="4"/>
  <c r="H1984" i="4"/>
  <c r="I1984" i="4"/>
  <c r="H1985" i="4"/>
  <c r="I1985" i="4"/>
  <c r="H1986" i="4"/>
  <c r="I1986" i="4"/>
  <c r="H1987" i="4"/>
  <c r="I1987" i="4"/>
  <c r="H1988" i="4"/>
  <c r="I1988" i="4"/>
  <c r="H1989" i="4"/>
  <c r="I1989" i="4"/>
  <c r="H1990" i="4"/>
  <c r="I1990" i="4"/>
  <c r="H1991" i="4"/>
  <c r="I1991" i="4"/>
  <c r="H1992" i="4"/>
  <c r="I1992" i="4"/>
  <c r="H1993" i="4"/>
  <c r="I1993" i="4"/>
  <c r="H1994" i="4"/>
  <c r="I1994" i="4"/>
  <c r="H1995" i="4"/>
  <c r="I1995" i="4"/>
  <c r="H1996" i="4"/>
  <c r="I1996" i="4"/>
  <c r="H1997" i="4"/>
  <c r="I1997" i="4"/>
  <c r="H1998" i="4"/>
  <c r="I1998" i="4"/>
  <c r="H1999" i="4"/>
  <c r="I1999" i="4"/>
  <c r="H2000" i="4"/>
  <c r="I2000" i="4"/>
  <c r="H2001" i="4"/>
  <c r="I2001" i="4"/>
  <c r="H2002" i="4"/>
  <c r="I2002" i="4"/>
  <c r="H2003" i="4"/>
  <c r="I2003" i="4"/>
  <c r="H2004" i="4"/>
  <c r="I2004" i="4"/>
  <c r="H2005" i="4"/>
  <c r="I2005" i="4"/>
  <c r="H2006" i="4"/>
  <c r="I2006" i="4"/>
  <c r="H2007" i="4"/>
  <c r="I2007" i="4"/>
  <c r="H2008" i="4"/>
  <c r="I2008" i="4"/>
  <c r="H2009" i="4"/>
  <c r="I2009" i="4"/>
  <c r="H2010" i="4"/>
  <c r="I2010" i="4"/>
  <c r="H2011" i="4"/>
  <c r="I2011" i="4"/>
  <c r="H2012" i="4"/>
  <c r="I2012" i="4"/>
  <c r="H2013" i="4"/>
  <c r="I2013" i="4"/>
  <c r="H2014" i="4"/>
  <c r="I2014" i="4"/>
  <c r="H2015" i="4"/>
  <c r="I2015" i="4"/>
  <c r="H2016" i="4"/>
  <c r="I2016" i="4"/>
  <c r="H2017" i="4"/>
  <c r="I2017" i="4"/>
  <c r="H2018" i="4"/>
  <c r="I2018" i="4"/>
  <c r="H2019" i="4"/>
  <c r="I2019" i="4"/>
  <c r="H2020" i="4"/>
  <c r="I2020" i="4"/>
  <c r="H2021" i="4"/>
  <c r="I2021" i="4"/>
  <c r="H2022" i="4"/>
  <c r="I2022" i="4"/>
  <c r="H2023" i="4"/>
  <c r="I2023" i="4"/>
  <c r="H2024" i="4"/>
  <c r="I2024" i="4"/>
  <c r="H2025" i="4"/>
  <c r="I2025" i="4"/>
  <c r="H2026" i="4"/>
  <c r="I2026" i="4"/>
  <c r="H2027" i="4"/>
  <c r="I2027" i="4"/>
  <c r="H2028" i="4"/>
  <c r="I2028" i="4"/>
  <c r="H2029" i="4"/>
  <c r="I2029" i="4"/>
  <c r="H2030" i="4"/>
  <c r="I2030" i="4"/>
  <c r="H2031" i="4"/>
  <c r="I2031" i="4"/>
  <c r="H2032" i="4"/>
  <c r="I2032" i="4"/>
  <c r="H2033" i="4"/>
  <c r="I2033" i="4"/>
  <c r="H2034" i="4"/>
  <c r="I2034" i="4"/>
  <c r="H2035" i="4"/>
  <c r="I2035" i="4"/>
  <c r="H2036" i="4"/>
  <c r="I2036" i="4"/>
  <c r="H2037" i="4"/>
  <c r="I2037" i="4"/>
  <c r="H2038" i="4"/>
  <c r="I2038" i="4"/>
  <c r="H2039" i="4"/>
  <c r="I2039" i="4"/>
  <c r="H2040" i="4"/>
  <c r="I2040" i="4"/>
  <c r="F2034" i="4"/>
  <c r="G2034" i="4" s="1"/>
  <c r="F2035" i="4"/>
  <c r="G2035" i="4" s="1"/>
  <c r="F2036" i="4"/>
  <c r="G2036" i="4" s="1"/>
  <c r="F2037" i="4"/>
  <c r="G2037" i="4" s="1"/>
  <c r="F2038" i="4"/>
  <c r="G2038" i="4" s="1"/>
  <c r="F2039" i="4"/>
  <c r="G2039" i="4" s="1"/>
  <c r="F2040" i="4"/>
  <c r="G2040" i="4" s="1"/>
  <c r="F2026" i="4"/>
  <c r="G2026" i="4" s="1"/>
  <c r="G2027" i="4"/>
  <c r="F2028" i="4"/>
  <c r="G2028" i="4" s="1"/>
  <c r="G2029" i="4"/>
  <c r="F2030" i="4"/>
  <c r="G2030" i="4" s="1"/>
  <c r="F2031" i="4"/>
  <c r="G2031" i="4" s="1"/>
  <c r="F2032" i="4"/>
  <c r="G2032" i="4" s="1"/>
  <c r="F2033" i="4"/>
  <c r="G2033" i="4" s="1"/>
  <c r="F2016" i="4"/>
  <c r="G2016" i="4" s="1"/>
  <c r="G2017" i="4"/>
  <c r="G2018" i="4"/>
  <c r="F2019" i="4"/>
  <c r="G2019" i="4" s="1"/>
  <c r="F2020" i="4"/>
  <c r="G2020" i="4" s="1"/>
  <c r="F2021" i="4"/>
  <c r="G2021" i="4" s="1"/>
  <c r="G2022" i="4"/>
  <c r="G2023" i="4"/>
  <c r="G2024" i="4"/>
  <c r="F2025" i="4"/>
  <c r="G2025" i="4" s="1"/>
  <c r="F1998" i="4"/>
  <c r="G1998" i="4" s="1"/>
  <c r="F1999" i="4"/>
  <c r="G1999" i="4" s="1"/>
  <c r="G2000" i="4"/>
  <c r="F2001" i="4"/>
  <c r="G2001" i="4" s="1"/>
  <c r="F2002" i="4"/>
  <c r="G2002" i="4" s="1"/>
  <c r="G2003" i="4"/>
  <c r="F2004" i="4"/>
  <c r="G2004" i="4" s="1"/>
  <c r="G2005" i="4"/>
  <c r="F2006" i="4"/>
  <c r="G2006" i="4" s="1"/>
  <c r="G2007" i="4"/>
  <c r="G2008" i="4"/>
  <c r="G2009" i="4"/>
  <c r="F2010" i="4"/>
  <c r="G2010" i="4" s="1"/>
  <c r="G2011" i="4"/>
  <c r="G2012" i="4"/>
  <c r="F2013" i="4"/>
  <c r="G2013" i="4" s="1"/>
  <c r="G2014" i="4"/>
  <c r="F2015" i="4"/>
  <c r="G2015" i="4" s="1"/>
  <c r="F1949" i="4"/>
  <c r="G1949" i="4" s="1"/>
  <c r="G1950" i="4"/>
  <c r="F1951" i="4"/>
  <c r="G1951" i="4" s="1"/>
  <c r="G1952" i="4"/>
  <c r="F1953" i="4"/>
  <c r="G1953" i="4" s="1"/>
  <c r="F1954" i="4"/>
  <c r="G1954" i="4" s="1"/>
  <c r="F1955" i="4"/>
  <c r="G1955" i="4" s="1"/>
  <c r="F1956" i="4"/>
  <c r="G1956" i="4" s="1"/>
  <c r="F1957" i="4"/>
  <c r="G1957" i="4" s="1"/>
  <c r="F1958" i="4"/>
  <c r="G1958" i="4" s="1"/>
  <c r="F1959" i="4"/>
  <c r="G1959" i="4" s="1"/>
  <c r="F1960" i="4"/>
  <c r="G1960" i="4" s="1"/>
  <c r="F1961" i="4"/>
  <c r="G1961" i="4" s="1"/>
  <c r="F1962" i="4"/>
  <c r="G1962" i="4" s="1"/>
  <c r="F1963" i="4"/>
  <c r="G1963" i="4" s="1"/>
  <c r="F1964" i="4"/>
  <c r="G1964" i="4" s="1"/>
  <c r="F1965" i="4"/>
  <c r="G1965" i="4" s="1"/>
  <c r="F1966" i="4"/>
  <c r="G1966" i="4" s="1"/>
  <c r="F1967" i="4"/>
  <c r="G1967" i="4" s="1"/>
  <c r="F1968" i="4"/>
  <c r="G1968" i="4" s="1"/>
  <c r="F1969" i="4"/>
  <c r="G1969" i="4" s="1"/>
  <c r="G1970" i="4"/>
  <c r="F1971" i="4"/>
  <c r="G1971" i="4" s="1"/>
  <c r="F1972" i="4"/>
  <c r="G1972" i="4" s="1"/>
  <c r="F1973" i="4"/>
  <c r="G1973" i="4" s="1"/>
  <c r="G1974" i="4"/>
  <c r="G1975" i="4"/>
  <c r="F1976" i="4"/>
  <c r="G1976" i="4" s="1"/>
  <c r="F1977" i="4"/>
  <c r="G1977" i="4" s="1"/>
  <c r="F1978" i="4"/>
  <c r="G1978" i="4" s="1"/>
  <c r="F1979" i="4"/>
  <c r="G1979" i="4" s="1"/>
  <c r="F1980" i="4"/>
  <c r="G1980" i="4" s="1"/>
  <c r="F1981" i="4"/>
  <c r="G1981" i="4" s="1"/>
  <c r="G1982" i="4"/>
  <c r="G1983" i="4"/>
  <c r="F1984" i="4"/>
  <c r="G1984" i="4" s="1"/>
  <c r="F1985" i="4"/>
  <c r="G1985" i="4" s="1"/>
  <c r="G1986" i="4"/>
  <c r="F1987" i="4"/>
  <c r="G1987" i="4" s="1"/>
  <c r="G1988" i="4"/>
  <c r="F1989" i="4"/>
  <c r="G1989" i="4" s="1"/>
  <c r="F1990" i="4"/>
  <c r="G1990" i="4" s="1"/>
  <c r="F1991" i="4"/>
  <c r="G1991" i="4" s="1"/>
  <c r="G1992" i="4"/>
  <c r="F1993" i="4"/>
  <c r="G1993" i="4" s="1"/>
  <c r="F1994" i="4"/>
  <c r="G1994" i="4" s="1"/>
  <c r="F1995" i="4"/>
  <c r="G1995" i="4" s="1"/>
  <c r="G1996" i="4"/>
  <c r="G1997" i="4"/>
  <c r="F1935" i="4"/>
  <c r="G1935" i="4" s="1"/>
  <c r="F1936" i="4"/>
  <c r="G1936" i="4" s="1"/>
  <c r="F1937" i="4"/>
  <c r="G1937" i="4" s="1"/>
  <c r="F1938" i="4"/>
  <c r="G1938" i="4" s="1"/>
  <c r="F1939" i="4"/>
  <c r="G1939" i="4" s="1"/>
  <c r="F1940" i="4"/>
  <c r="G1940" i="4" s="1"/>
  <c r="F1941" i="4"/>
  <c r="G1941" i="4" s="1"/>
  <c r="F1942" i="4"/>
  <c r="G1942" i="4" s="1"/>
  <c r="G1943" i="4"/>
  <c r="F1944" i="4"/>
  <c r="G1944" i="4" s="1"/>
  <c r="F1945" i="4"/>
  <c r="G1945" i="4" s="1"/>
  <c r="F1946" i="4"/>
  <c r="G1946" i="4" s="1"/>
  <c r="F1947" i="4"/>
  <c r="G1947" i="4" s="1"/>
  <c r="F1948" i="4"/>
  <c r="G1948" i="4" s="1"/>
  <c r="F1924" i="4"/>
  <c r="G1924" i="4" s="1"/>
  <c r="F1925" i="4"/>
  <c r="G1925" i="4" s="1"/>
  <c r="F1926" i="4"/>
  <c r="G1926" i="4" s="1"/>
  <c r="F1927" i="4"/>
  <c r="G1927" i="4" s="1"/>
  <c r="F1928" i="4"/>
  <c r="G1928" i="4" s="1"/>
  <c r="F1929" i="4"/>
  <c r="G1929" i="4" s="1"/>
  <c r="F1930" i="4"/>
  <c r="G1930" i="4" s="1"/>
  <c r="G1931" i="4"/>
  <c r="F1932" i="4"/>
  <c r="G1932" i="4" s="1"/>
  <c r="F1933" i="4"/>
  <c r="G1933" i="4" s="1"/>
  <c r="G1934" i="4"/>
  <c r="G1918" i="4"/>
  <c r="F1913" i="4"/>
  <c r="G1913" i="4" s="1"/>
  <c r="F1914" i="4"/>
  <c r="G1914" i="4" s="1"/>
  <c r="F1915" i="4"/>
  <c r="G1915" i="4" s="1"/>
  <c r="F1916" i="4"/>
  <c r="G1916" i="4" s="1"/>
  <c r="F1917" i="4"/>
  <c r="G1917" i="4" s="1"/>
  <c r="G1919" i="4"/>
  <c r="F1920" i="4"/>
  <c r="G1920" i="4" s="1"/>
  <c r="F1921" i="4"/>
  <c r="G1921" i="4" s="1"/>
  <c r="F1922" i="4"/>
  <c r="G1922" i="4" s="1"/>
  <c r="F1923" i="4"/>
  <c r="G1923" i="4" s="1"/>
  <c r="F1911" i="4"/>
  <c r="G1911" i="4" s="1"/>
  <c r="F1912" i="4"/>
  <c r="G1912" i="4" s="1"/>
  <c r="F1910" i="4"/>
  <c r="G1910" i="4" s="1"/>
  <c r="F1909" i="4"/>
  <c r="G1909" i="4" s="1"/>
  <c r="F1907" i="4"/>
  <c r="G1907" i="4" s="1"/>
  <c r="F1908" i="4"/>
  <c r="G1908" i="4" s="1"/>
  <c r="F1857" i="4"/>
  <c r="G1857" i="4" s="1"/>
  <c r="H1857" i="4"/>
  <c r="I1857" i="4"/>
  <c r="F1858" i="4"/>
  <c r="G1858" i="4" s="1"/>
  <c r="H1858" i="4"/>
  <c r="I1858" i="4"/>
  <c r="H1897" i="4"/>
  <c r="I1897" i="4"/>
  <c r="H1865" i="4"/>
  <c r="I1865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558" i="4"/>
  <c r="I559" i="4"/>
  <c r="I560" i="4"/>
  <c r="I561" i="4"/>
  <c r="I562" i="4"/>
  <c r="I563" i="4"/>
  <c r="I564" i="4"/>
  <c r="I565" i="4"/>
  <c r="I566" i="4"/>
  <c r="I567" i="4"/>
  <c r="I568" i="4"/>
  <c r="I569" i="4"/>
  <c r="I570" i="4"/>
  <c r="I571" i="4"/>
  <c r="I572" i="4"/>
  <c r="I573" i="4"/>
  <c r="I574" i="4"/>
  <c r="I575" i="4"/>
  <c r="I576" i="4"/>
  <c r="I577" i="4"/>
  <c r="I578" i="4"/>
  <c r="I579" i="4"/>
  <c r="I580" i="4"/>
  <c r="I581" i="4"/>
  <c r="I608" i="4"/>
  <c r="I615" i="4"/>
  <c r="I616" i="4"/>
  <c r="I617" i="4"/>
  <c r="I618" i="4"/>
  <c r="I619" i="4"/>
  <c r="I620" i="4"/>
  <c r="I621" i="4"/>
  <c r="I622" i="4"/>
  <c r="I623" i="4"/>
  <c r="I624" i="4"/>
  <c r="I625" i="4"/>
  <c r="I626" i="4"/>
  <c r="I627" i="4"/>
  <c r="I628" i="4"/>
  <c r="I629" i="4"/>
  <c r="I630" i="4"/>
  <c r="I631" i="4"/>
  <c r="I632" i="4"/>
  <c r="I633" i="4"/>
  <c r="I634" i="4"/>
  <c r="I635" i="4"/>
  <c r="I636" i="4"/>
  <c r="I637" i="4"/>
  <c r="I638" i="4"/>
  <c r="I639" i="4"/>
  <c r="I640" i="4"/>
  <c r="I641" i="4"/>
  <c r="I642" i="4"/>
  <c r="I643" i="4"/>
  <c r="I644" i="4"/>
  <c r="I645" i="4"/>
  <c r="I646" i="4"/>
  <c r="I647" i="4"/>
  <c r="I648" i="4"/>
  <c r="I649" i="4"/>
  <c r="I650" i="4"/>
  <c r="I651" i="4"/>
  <c r="I652" i="4"/>
  <c r="I653" i="4"/>
  <c r="I654" i="4"/>
  <c r="I655" i="4"/>
  <c r="I656" i="4"/>
  <c r="I657" i="4"/>
  <c r="I658" i="4"/>
  <c r="I659" i="4"/>
  <c r="I660" i="4"/>
  <c r="I661" i="4"/>
  <c r="I662" i="4"/>
  <c r="I663" i="4"/>
  <c r="I664" i="4"/>
  <c r="I665" i="4"/>
  <c r="I666" i="4"/>
  <c r="I667" i="4"/>
  <c r="I668" i="4"/>
  <c r="I669" i="4"/>
  <c r="I670" i="4"/>
  <c r="I671" i="4"/>
  <c r="I672" i="4"/>
  <c r="I673" i="4"/>
  <c r="I674" i="4"/>
  <c r="I675" i="4"/>
  <c r="I676" i="4"/>
  <c r="I677" i="4"/>
  <c r="I678" i="4"/>
  <c r="I679" i="4"/>
  <c r="I680" i="4"/>
  <c r="I681" i="4"/>
  <c r="I682" i="4"/>
  <c r="I683" i="4"/>
  <c r="I684" i="4"/>
  <c r="I685" i="4"/>
  <c r="I686" i="4"/>
  <c r="I687" i="4"/>
  <c r="I688" i="4"/>
  <c r="I689" i="4"/>
  <c r="I690" i="4"/>
  <c r="I691" i="4"/>
  <c r="I692" i="4"/>
  <c r="I693" i="4"/>
  <c r="I694" i="4"/>
  <c r="I695" i="4"/>
  <c r="I696" i="4"/>
  <c r="I697" i="4"/>
  <c r="I698" i="4"/>
  <c r="I699" i="4"/>
  <c r="I700" i="4"/>
  <c r="I701" i="4"/>
  <c r="I702" i="4"/>
  <c r="I703" i="4"/>
  <c r="I704" i="4"/>
  <c r="I705" i="4"/>
  <c r="I706" i="4"/>
  <c r="I707" i="4"/>
  <c r="I708" i="4"/>
  <c r="I709" i="4"/>
  <c r="I710" i="4"/>
  <c r="I711" i="4"/>
  <c r="I712" i="4"/>
  <c r="I713" i="4"/>
  <c r="I714" i="4"/>
  <c r="I715" i="4"/>
  <c r="I716" i="4"/>
  <c r="I717" i="4"/>
  <c r="I734" i="4"/>
  <c r="I735" i="4"/>
  <c r="I736" i="4"/>
  <c r="I737" i="4"/>
  <c r="I609" i="4"/>
  <c r="I610" i="4"/>
  <c r="I611" i="4"/>
  <c r="I582" i="4"/>
  <c r="I583" i="4"/>
  <c r="I584" i="4"/>
  <c r="I585" i="4"/>
  <c r="I586" i="4"/>
  <c r="I587" i="4"/>
  <c r="I588" i="4"/>
  <c r="I589" i="4"/>
  <c r="I590" i="4"/>
  <c r="I591" i="4"/>
  <c r="I592" i="4"/>
  <c r="I593" i="4"/>
  <c r="I594" i="4"/>
  <c r="I595" i="4"/>
  <c r="I596" i="4"/>
  <c r="I597" i="4"/>
  <c r="I598" i="4"/>
  <c r="I599" i="4"/>
  <c r="I600" i="4"/>
  <c r="I601" i="4"/>
  <c r="I602" i="4"/>
  <c r="I603" i="4"/>
  <c r="I604" i="4"/>
  <c r="I605" i="4"/>
  <c r="I606" i="4"/>
  <c r="I607" i="4"/>
  <c r="I612" i="4"/>
  <c r="I613" i="4"/>
  <c r="I614" i="4"/>
  <c r="I738" i="4"/>
  <c r="I759" i="4"/>
  <c r="I760" i="4"/>
  <c r="I771" i="4"/>
  <c r="I781" i="4"/>
  <c r="I782" i="4"/>
  <c r="I802" i="4"/>
  <c r="I799" i="4"/>
  <c r="I811" i="4"/>
  <c r="I812" i="4"/>
  <c r="I813" i="4"/>
  <c r="I814" i="4"/>
  <c r="I828" i="4"/>
  <c r="I831" i="4"/>
  <c r="I840" i="4"/>
  <c r="I851" i="4"/>
  <c r="I852" i="4"/>
  <c r="I858" i="4"/>
  <c r="I861" i="4"/>
  <c r="I862" i="4"/>
  <c r="I863" i="4"/>
  <c r="I864" i="4"/>
  <c r="I865" i="4"/>
  <c r="I885" i="4"/>
  <c r="I886" i="4"/>
  <c r="I887" i="4"/>
  <c r="I888" i="4"/>
  <c r="I815" i="4"/>
  <c r="I816" i="4"/>
  <c r="I817" i="4"/>
  <c r="I820" i="4"/>
  <c r="I821" i="4"/>
  <c r="I822" i="4"/>
  <c r="I823" i="4"/>
  <c r="I824" i="4"/>
  <c r="I825" i="4"/>
  <c r="I826" i="4"/>
  <c r="I827" i="4"/>
  <c r="I829" i="4"/>
  <c r="I830" i="4"/>
  <c r="I832" i="4"/>
  <c r="I833" i="4"/>
  <c r="I834" i="4"/>
  <c r="I835" i="4"/>
  <c r="I844" i="4"/>
  <c r="I845" i="4"/>
  <c r="I846" i="4"/>
  <c r="I853" i="4"/>
  <c r="I855" i="4"/>
  <c r="I859" i="4"/>
  <c r="I860" i="4"/>
  <c r="I818" i="4"/>
  <c r="I819" i="4"/>
  <c r="I848" i="4"/>
  <c r="I849" i="4"/>
  <c r="I788" i="4"/>
  <c r="I789" i="4"/>
  <c r="I793" i="4"/>
  <c r="I794" i="4"/>
  <c r="I795" i="4"/>
  <c r="I796" i="4"/>
  <c r="I797" i="4"/>
  <c r="I798" i="4"/>
  <c r="I800" i="4"/>
  <c r="I803" i="4"/>
  <c r="I809" i="4"/>
  <c r="I810" i="4"/>
  <c r="I790" i="4"/>
  <c r="I801" i="4"/>
  <c r="I791" i="4"/>
  <c r="I804" i="4"/>
  <c r="I841" i="4"/>
  <c r="I842" i="4"/>
  <c r="I843" i="4"/>
  <c r="I850" i="4"/>
  <c r="I766" i="4"/>
  <c r="I792" i="4"/>
  <c r="I767" i="4"/>
  <c r="I779" i="4"/>
  <c r="I780" i="4"/>
  <c r="I783" i="4"/>
  <c r="I784" i="4"/>
  <c r="I768" i="4"/>
  <c r="I769" i="4"/>
  <c r="I776" i="4"/>
  <c r="I770" i="4"/>
  <c r="I772" i="4"/>
  <c r="I778" i="4"/>
  <c r="I763" i="4"/>
  <c r="I773" i="4"/>
  <c r="I764" i="4"/>
  <c r="I765" i="4"/>
  <c r="I718" i="4"/>
  <c r="I719" i="4"/>
  <c r="I720" i="4"/>
  <c r="I721" i="4"/>
  <c r="I722" i="4"/>
  <c r="I723" i="4"/>
  <c r="I724" i="4"/>
  <c r="I725" i="4"/>
  <c r="I726" i="4"/>
  <c r="I727" i="4"/>
  <c r="I728" i="4"/>
  <c r="I729" i="4"/>
  <c r="I730" i="4"/>
  <c r="I731" i="4"/>
  <c r="I732" i="4"/>
  <c r="I733" i="4"/>
  <c r="I739" i="4"/>
  <c r="I740" i="4"/>
  <c r="I741" i="4"/>
  <c r="I742" i="4"/>
  <c r="I743" i="4"/>
  <c r="I744" i="4"/>
  <c r="I745" i="4"/>
  <c r="I746" i="4"/>
  <c r="I747" i="4"/>
  <c r="I748" i="4"/>
  <c r="I749" i="4"/>
  <c r="I750" i="4"/>
  <c r="I751" i="4"/>
  <c r="I752" i="4"/>
  <c r="I753" i="4"/>
  <c r="I754" i="4"/>
  <c r="I755" i="4"/>
  <c r="I774" i="4"/>
  <c r="I775" i="4"/>
  <c r="I777" i="4"/>
  <c r="I785" i="4"/>
  <c r="I786" i="4"/>
  <c r="I787" i="4"/>
  <c r="I805" i="4"/>
  <c r="I806" i="4"/>
  <c r="I807" i="4"/>
  <c r="I808" i="4"/>
  <c r="I836" i="4"/>
  <c r="I837" i="4"/>
  <c r="I838" i="4"/>
  <c r="I839" i="4"/>
  <c r="I847" i="4"/>
  <c r="I854" i="4"/>
  <c r="I856" i="4"/>
  <c r="I857" i="4"/>
  <c r="I866" i="4"/>
  <c r="I867" i="4"/>
  <c r="I868" i="4"/>
  <c r="I869" i="4"/>
  <c r="I870" i="4"/>
  <c r="I871" i="4"/>
  <c r="I872" i="4"/>
  <c r="I873" i="4"/>
  <c r="I874" i="4"/>
  <c r="I875" i="4"/>
  <c r="I876" i="4"/>
  <c r="I877" i="4"/>
  <c r="I878" i="4"/>
  <c r="I879" i="4"/>
  <c r="I880" i="4"/>
  <c r="I881" i="4"/>
  <c r="I882" i="4"/>
  <c r="I883" i="4"/>
  <c r="I756" i="4"/>
  <c r="I761" i="4"/>
  <c r="I762" i="4"/>
  <c r="I758" i="4"/>
  <c r="I757" i="4"/>
  <c r="I906" i="4"/>
  <c r="I907" i="4"/>
  <c r="I947" i="4"/>
  <c r="I963" i="4"/>
  <c r="I964" i="4"/>
  <c r="I981" i="4"/>
  <c r="I987" i="4"/>
  <c r="I996" i="4"/>
  <c r="I999" i="4"/>
  <c r="I1000" i="4"/>
  <c r="I1001" i="4"/>
  <c r="I1002" i="4"/>
  <c r="I1003" i="4"/>
  <c r="I1004" i="4"/>
  <c r="I1005" i="4"/>
  <c r="I1006" i="4"/>
  <c r="I1007" i="4"/>
  <c r="I1008" i="4"/>
  <c r="I1009" i="4"/>
  <c r="I934" i="4"/>
  <c r="I935" i="4"/>
  <c r="I936" i="4"/>
  <c r="I932" i="4"/>
  <c r="I933" i="4"/>
  <c r="I937" i="4"/>
  <c r="I945" i="4"/>
  <c r="I946" i="4"/>
  <c r="I944" i="4"/>
  <c r="I948" i="4"/>
  <c r="I1011" i="4"/>
  <c r="I1010" i="4"/>
  <c r="I889" i="4"/>
  <c r="I890" i="4"/>
  <c r="I891" i="4"/>
  <c r="I892" i="4"/>
  <c r="I893" i="4"/>
  <c r="I894" i="4"/>
  <c r="I895" i="4"/>
  <c r="I896" i="4"/>
  <c r="I897" i="4"/>
  <c r="I898" i="4"/>
  <c r="I899" i="4"/>
  <c r="I900" i="4"/>
  <c r="I901" i="4"/>
  <c r="I902" i="4"/>
  <c r="I903" i="4"/>
  <c r="I904" i="4"/>
  <c r="I905" i="4"/>
  <c r="I908" i="4"/>
  <c r="I909" i="4"/>
  <c r="I910" i="4"/>
  <c r="I911" i="4"/>
  <c r="I912" i="4"/>
  <c r="I913" i="4"/>
  <c r="I914" i="4"/>
  <c r="I915" i="4"/>
  <c r="I916" i="4"/>
  <c r="I917" i="4"/>
  <c r="I918" i="4"/>
  <c r="I919" i="4"/>
  <c r="I920" i="4"/>
  <c r="I921" i="4"/>
  <c r="I922" i="4"/>
  <c r="I923" i="4"/>
  <c r="I924" i="4"/>
  <c r="I925" i="4"/>
  <c r="I926" i="4"/>
  <c r="I927" i="4"/>
  <c r="I971" i="4"/>
  <c r="I972" i="4"/>
  <c r="I973" i="4"/>
  <c r="I974" i="4"/>
  <c r="I975" i="4"/>
  <c r="I976" i="4"/>
  <c r="I977" i="4"/>
  <c r="I978" i="4"/>
  <c r="I979" i="4"/>
  <c r="I980" i="4"/>
  <c r="I982" i="4"/>
  <c r="I983" i="4"/>
  <c r="I984" i="4"/>
  <c r="I985" i="4"/>
  <c r="I986" i="4"/>
  <c r="I988" i="4"/>
  <c r="I989" i="4"/>
  <c r="I990" i="4"/>
  <c r="I991" i="4"/>
  <c r="I992" i="4"/>
  <c r="I993" i="4"/>
  <c r="I994" i="4"/>
  <c r="I995" i="4"/>
  <c r="I997" i="4"/>
  <c r="I998" i="4"/>
  <c r="I1012" i="4"/>
  <c r="I1013" i="4"/>
  <c r="I1014" i="4"/>
  <c r="I1015" i="4"/>
  <c r="I1016" i="4"/>
  <c r="I1017" i="4"/>
  <c r="I1018" i="4"/>
  <c r="I1019" i="4"/>
  <c r="I1020" i="4"/>
  <c r="I1021" i="4"/>
  <c r="I1022" i="4"/>
  <c r="I1023" i="4"/>
  <c r="I1024" i="4"/>
  <c r="I1025" i="4"/>
  <c r="I1026" i="4"/>
  <c r="I1027" i="4"/>
  <c r="I1028" i="4"/>
  <c r="I1029" i="4"/>
  <c r="I1030" i="4"/>
  <c r="I1031" i="4"/>
  <c r="I1035" i="4"/>
  <c r="I1036" i="4"/>
  <c r="I1037" i="4"/>
  <c r="I1038" i="4"/>
  <c r="I1039" i="4"/>
  <c r="I1040" i="4"/>
  <c r="I1041" i="4"/>
  <c r="I1049" i="4"/>
  <c r="I928" i="4"/>
  <c r="I938" i="4"/>
  <c r="I965" i="4"/>
  <c r="I939" i="4"/>
  <c r="I958" i="4"/>
  <c r="I929" i="4"/>
  <c r="I959" i="4"/>
  <c r="I966" i="4"/>
  <c r="I967" i="4"/>
  <c r="I960" i="4"/>
  <c r="I952" i="4"/>
  <c r="I968" i="4"/>
  <c r="I940" i="4"/>
  <c r="I941" i="4"/>
  <c r="I953" i="4"/>
  <c r="I954" i="4"/>
  <c r="I930" i="4"/>
  <c r="I931" i="4"/>
  <c r="I961" i="4"/>
  <c r="I969" i="4"/>
  <c r="I970" i="4"/>
  <c r="I942" i="4"/>
  <c r="I943" i="4"/>
  <c r="I955" i="4"/>
  <c r="I962" i="4"/>
  <c r="I949" i="4"/>
  <c r="I950" i="4"/>
  <c r="I951" i="4"/>
  <c r="I956" i="4"/>
  <c r="I957" i="4"/>
  <c r="I884" i="4"/>
  <c r="I1149" i="4"/>
  <c r="I1150" i="4"/>
  <c r="I1146" i="4"/>
  <c r="I1147" i="4"/>
  <c r="I1153" i="4"/>
  <c r="I1081" i="4"/>
  <c r="I1082" i="4"/>
  <c r="I1083" i="4"/>
  <c r="I1084" i="4"/>
  <c r="I1085" i="4"/>
  <c r="I1086" i="4"/>
  <c r="I1087" i="4"/>
  <c r="I1088" i="4"/>
  <c r="I1089" i="4"/>
  <c r="I1090" i="4"/>
  <c r="I1091" i="4"/>
  <c r="I1092" i="4"/>
  <c r="I1093" i="4"/>
  <c r="I1094" i="4"/>
  <c r="I1095" i="4"/>
  <c r="I1096" i="4"/>
  <c r="I1097" i="4"/>
  <c r="I1098" i="4"/>
  <c r="I1099" i="4"/>
  <c r="I1100" i="4"/>
  <c r="I1101" i="4"/>
  <c r="I1102" i="4"/>
  <c r="I1103" i="4"/>
  <c r="I1104" i="4"/>
  <c r="I1105" i="4"/>
  <c r="I1106" i="4"/>
  <c r="I1107" i="4"/>
  <c r="I1108" i="4"/>
  <c r="I1109" i="4"/>
  <c r="I1110" i="4"/>
  <c r="I1111" i="4"/>
  <c r="I1112" i="4"/>
  <c r="I1113" i="4"/>
  <c r="I1114" i="4"/>
  <c r="I1115" i="4"/>
  <c r="I1116" i="4"/>
  <c r="I1117" i="4"/>
  <c r="I1118" i="4"/>
  <c r="I1119" i="4"/>
  <c r="I1120" i="4"/>
  <c r="I1121" i="4"/>
  <c r="I1122" i="4"/>
  <c r="I1123" i="4"/>
  <c r="I1124" i="4"/>
  <c r="I1125" i="4"/>
  <c r="I1126" i="4"/>
  <c r="I1032" i="4"/>
  <c r="I1033" i="4"/>
  <c r="I1034" i="4"/>
  <c r="I1042" i="4"/>
  <c r="I1043" i="4"/>
  <c r="I1044" i="4"/>
  <c r="I1045" i="4"/>
  <c r="I1046" i="4"/>
  <c r="I1047" i="4"/>
  <c r="I1048" i="4"/>
  <c r="I1050" i="4"/>
  <c r="I1061" i="4"/>
  <c r="I1062" i="4"/>
  <c r="I1063" i="4"/>
  <c r="I1064" i="4"/>
  <c r="I1065" i="4"/>
  <c r="I1066" i="4"/>
  <c r="I1067" i="4"/>
  <c r="I1068" i="4"/>
  <c r="I1069" i="4"/>
  <c r="I1070" i="4"/>
  <c r="I1071" i="4"/>
  <c r="I1072" i="4"/>
  <c r="I1073" i="4"/>
  <c r="I1074" i="4"/>
  <c r="I1075" i="4"/>
  <c r="I1076" i="4"/>
  <c r="I1128" i="4"/>
  <c r="I1129" i="4"/>
  <c r="I1130" i="4"/>
  <c r="I1131" i="4"/>
  <c r="I1132" i="4"/>
  <c r="I1133" i="4"/>
  <c r="I1134" i="4"/>
  <c r="I1135" i="4"/>
  <c r="I1136" i="4"/>
  <c r="I1137" i="4"/>
  <c r="I1138" i="4"/>
  <c r="I1139" i="4"/>
  <c r="I1140" i="4"/>
  <c r="I1141" i="4"/>
  <c r="I1142" i="4"/>
  <c r="I1143" i="4"/>
  <c r="I1144" i="4"/>
  <c r="I1145" i="4"/>
  <c r="I1151" i="4"/>
  <c r="I1152" i="4"/>
  <c r="I1154" i="4"/>
  <c r="I1155" i="4"/>
  <c r="I1156" i="4"/>
  <c r="I1157" i="4"/>
  <c r="I1057" i="4"/>
  <c r="I1127" i="4"/>
  <c r="I1148" i="4"/>
  <c r="I1158" i="4"/>
  <c r="I1161" i="4"/>
  <c r="I1163" i="4"/>
  <c r="I1164" i="4"/>
  <c r="I1165" i="4"/>
  <c r="I1166" i="4"/>
  <c r="I1169" i="4"/>
  <c r="I1170" i="4"/>
  <c r="I1171" i="4"/>
  <c r="I1172" i="4"/>
  <c r="I1173" i="4"/>
  <c r="I1174" i="4"/>
  <c r="I1175" i="4"/>
  <c r="I1176" i="4"/>
  <c r="I1185" i="4"/>
  <c r="I1186" i="4"/>
  <c r="I1187" i="4"/>
  <c r="I1188" i="4"/>
  <c r="I1189" i="4"/>
  <c r="I1190" i="4"/>
  <c r="I1191" i="4"/>
  <c r="I1207" i="4"/>
  <c r="I1212" i="4"/>
  <c r="I1213" i="4"/>
  <c r="I1214" i="4"/>
  <c r="I1215" i="4"/>
  <c r="I1216" i="4"/>
  <c r="I1218" i="4"/>
  <c r="I1219" i="4"/>
  <c r="I1159" i="4"/>
  <c r="I1160" i="4"/>
  <c r="I1167" i="4"/>
  <c r="I1168" i="4"/>
  <c r="I1177" i="4"/>
  <c r="I1178" i="4"/>
  <c r="I1192" i="4"/>
  <c r="I1193" i="4"/>
  <c r="I1194" i="4"/>
  <c r="I1195" i="4"/>
  <c r="I1196" i="4"/>
  <c r="I1197" i="4"/>
  <c r="I1198" i="4"/>
  <c r="I1199" i="4"/>
  <c r="I1208" i="4"/>
  <c r="I1209" i="4"/>
  <c r="I1210" i="4"/>
  <c r="I1220" i="4"/>
  <c r="I1217" i="4"/>
  <c r="I1179" i="4"/>
  <c r="I1180" i="4"/>
  <c r="I1181" i="4"/>
  <c r="I1182" i="4"/>
  <c r="I1200" i="4"/>
  <c r="I1201" i="4"/>
  <c r="I1202" i="4"/>
  <c r="I1211" i="4"/>
  <c r="I1162" i="4"/>
  <c r="I1183" i="4"/>
  <c r="I1184" i="4"/>
  <c r="I1203" i="4"/>
  <c r="I1204" i="4"/>
  <c r="I1205" i="4"/>
  <c r="I1206" i="4"/>
  <c r="I1051" i="4"/>
  <c r="I1053" i="4"/>
  <c r="I1054" i="4"/>
  <c r="I1052" i="4"/>
  <c r="I1055" i="4"/>
  <c r="I1056" i="4"/>
  <c r="I1058" i="4"/>
  <c r="I1059" i="4"/>
  <c r="I1060" i="4"/>
  <c r="I1077" i="4"/>
  <c r="I1078" i="4"/>
  <c r="I1079" i="4"/>
  <c r="I1080" i="4"/>
  <c r="I1221" i="4"/>
  <c r="I1222" i="4"/>
  <c r="I1223" i="4"/>
  <c r="I1224" i="4"/>
  <c r="I1225" i="4"/>
  <c r="I1227" i="4"/>
  <c r="I1228" i="4"/>
  <c r="I1229" i="4"/>
  <c r="I1230" i="4"/>
  <c r="I1226" i="4"/>
  <c r="I1233" i="4"/>
  <c r="I1234" i="4"/>
  <c r="I1231" i="4"/>
  <c r="I1232" i="4"/>
  <c r="I1235" i="4"/>
  <c r="I1294" i="4"/>
  <c r="I1351" i="4"/>
  <c r="I1352" i="4"/>
  <c r="I1366" i="4"/>
  <c r="I1367" i="4"/>
  <c r="I1368" i="4"/>
  <c r="I1377" i="4"/>
  <c r="I1435" i="4"/>
  <c r="I1436" i="4"/>
  <c r="I1437" i="4"/>
  <c r="I1438" i="4"/>
  <c r="I1439" i="4"/>
  <c r="I1440" i="4"/>
  <c r="I1441" i="4"/>
  <c r="I1442" i="4"/>
  <c r="I1443" i="4"/>
  <c r="I1444" i="4"/>
  <c r="I1432" i="4"/>
  <c r="I1433" i="4"/>
  <c r="I1434" i="4"/>
  <c r="I1254" i="4"/>
  <c r="I1261" i="4"/>
  <c r="I1262" i="4"/>
  <c r="I1263" i="4"/>
  <c r="I1264" i="4"/>
  <c r="I1265" i="4"/>
  <c r="I1266" i="4"/>
  <c r="I1267" i="4"/>
  <c r="I1268" i="4"/>
  <c r="I1269" i="4"/>
  <c r="I1270" i="4"/>
  <c r="I1271" i="4"/>
  <c r="I1272" i="4"/>
  <c r="I1273" i="4"/>
  <c r="I1295" i="4"/>
  <c r="I1296" i="4"/>
  <c r="I1297" i="4"/>
  <c r="I1298" i="4"/>
  <c r="I1299" i="4"/>
  <c r="I1300" i="4"/>
  <c r="I1301" i="4"/>
  <c r="I1316" i="4"/>
  <c r="I1317" i="4"/>
  <c r="I1321" i="4"/>
  <c r="I1322" i="4"/>
  <c r="I1326" i="4"/>
  <c r="I1327" i="4"/>
  <c r="I1338" i="4"/>
  <c r="I1341" i="4"/>
  <c r="I1342" i="4"/>
  <c r="I1353" i="4"/>
  <c r="I1358" i="4"/>
  <c r="I1372" i="4"/>
  <c r="I1373" i="4"/>
  <c r="I1384" i="4"/>
  <c r="I1385" i="4"/>
  <c r="I1389" i="4"/>
  <c r="I1390" i="4"/>
  <c r="I1397" i="4"/>
  <c r="I1412" i="4"/>
  <c r="I1426" i="4"/>
  <c r="I1427" i="4"/>
  <c r="I1236" i="4"/>
  <c r="I1237" i="4"/>
  <c r="I1238" i="4"/>
  <c r="I1239" i="4"/>
  <c r="I1240" i="4"/>
  <c r="I1244" i="4"/>
  <c r="I1245" i="4"/>
  <c r="I1248" i="4"/>
  <c r="I1249" i="4"/>
  <c r="I1255" i="4"/>
  <c r="I1274" i="4"/>
  <c r="I1275" i="4"/>
  <c r="I1276" i="4"/>
  <c r="I1277" i="4"/>
  <c r="I1302" i="4"/>
  <c r="I1303" i="4"/>
  <c r="I1318" i="4"/>
  <c r="I1323" i="4"/>
  <c r="I1328" i="4"/>
  <c r="I1329" i="4"/>
  <c r="I1334" i="4"/>
  <c r="I1335" i="4"/>
  <c r="I1336" i="4"/>
  <c r="I1337" i="4"/>
  <c r="I1339" i="4"/>
  <c r="I1340" i="4"/>
  <c r="I1343" i="4"/>
  <c r="I1346" i="4"/>
  <c r="I1347" i="4"/>
  <c r="I1354" i="4"/>
  <c r="I1355" i="4"/>
  <c r="I1359" i="4"/>
  <c r="I1360" i="4"/>
  <c r="I1362" i="4"/>
  <c r="I1369" i="4"/>
  <c r="I1370" i="4"/>
  <c r="I1374" i="4"/>
  <c r="I1375" i="4"/>
  <c r="I1378" i="4"/>
  <c r="I1383" i="4"/>
  <c r="I1391" i="4"/>
  <c r="I1392" i="4"/>
  <c r="I1398" i="4"/>
  <c r="I1399" i="4"/>
  <c r="I1400" i="4"/>
  <c r="I1401" i="4"/>
  <c r="I1406" i="4"/>
  <c r="I1410" i="4"/>
  <c r="I1413" i="4"/>
  <c r="I1414" i="4"/>
  <c r="I1422" i="4"/>
  <c r="I1428" i="4"/>
  <c r="I1430" i="4"/>
  <c r="I1241" i="4"/>
  <c r="I1246" i="4"/>
  <c r="I1247" i="4"/>
  <c r="I1250" i="4"/>
  <c r="I1251" i="4"/>
  <c r="I1252" i="4"/>
  <c r="I1256" i="4"/>
  <c r="I1257" i="4"/>
  <c r="I1258" i="4"/>
  <c r="I1259" i="4"/>
  <c r="I1260" i="4"/>
  <c r="I1278" i="4"/>
  <c r="I1279" i="4"/>
  <c r="I1280" i="4"/>
  <c r="I1281" i="4"/>
  <c r="I1282" i="4"/>
  <c r="I1283" i="4"/>
  <c r="I1284" i="4"/>
  <c r="I1285" i="4"/>
  <c r="I1286" i="4"/>
  <c r="I1287" i="4"/>
  <c r="I1288" i="4"/>
  <c r="I1289" i="4"/>
  <c r="I1290" i="4"/>
  <c r="I1291" i="4"/>
  <c r="I1292" i="4"/>
  <c r="I1304" i="4"/>
  <c r="I1305" i="4"/>
  <c r="I1306" i="4"/>
  <c r="I1307" i="4"/>
  <c r="I1308" i="4"/>
  <c r="I1309" i="4"/>
  <c r="I1310" i="4"/>
  <c r="I1311" i="4"/>
  <c r="I1312" i="4"/>
  <c r="I1313" i="4"/>
  <c r="I1314" i="4"/>
  <c r="I1315" i="4"/>
  <c r="I1319" i="4"/>
  <c r="I1320" i="4"/>
  <c r="I1330" i="4"/>
  <c r="I1331" i="4"/>
  <c r="I1332" i="4"/>
  <c r="I1344" i="4"/>
  <c r="I1345" i="4"/>
  <c r="I1356" i="4"/>
  <c r="I1357" i="4"/>
  <c r="I1361" i="4"/>
  <c r="I1363" i="4"/>
  <c r="I1364" i="4"/>
  <c r="I1376" i="4"/>
  <c r="I1379" i="4"/>
  <c r="I1381" i="4"/>
  <c r="I1386" i="4"/>
  <c r="I1387" i="4"/>
  <c r="I1388" i="4"/>
  <c r="I1393" i="4"/>
  <c r="I1394" i="4"/>
  <c r="I1402" i="4"/>
  <c r="I1403" i="4"/>
  <c r="I1404" i="4"/>
  <c r="I1407" i="4"/>
  <c r="I1408" i="4"/>
  <c r="I1415" i="4"/>
  <c r="I1416" i="4"/>
  <c r="I1420" i="4"/>
  <c r="I1424" i="4"/>
  <c r="I1425" i="4"/>
  <c r="I1429" i="4"/>
  <c r="I1431" i="4"/>
  <c r="I1242" i="4"/>
  <c r="I1243" i="4"/>
  <c r="I1253" i="4"/>
  <c r="I1293" i="4"/>
  <c r="I1324" i="4"/>
  <c r="I1325" i="4"/>
  <c r="I1333" i="4"/>
  <c r="I1348" i="4"/>
  <c r="I1349" i="4"/>
  <c r="I1350" i="4"/>
  <c r="I1365" i="4"/>
  <c r="I1371" i="4"/>
  <c r="I1380" i="4"/>
  <c r="I1382" i="4"/>
  <c r="I1395" i="4"/>
  <c r="I1396" i="4"/>
  <c r="I1405" i="4"/>
  <c r="I1409" i="4"/>
  <c r="I1411" i="4"/>
  <c r="I1417" i="4"/>
  <c r="I1418" i="4"/>
  <c r="I1419" i="4"/>
  <c r="I1421" i="4"/>
  <c r="I1423" i="4"/>
  <c r="I1466" i="4"/>
  <c r="I1467" i="4"/>
  <c r="I1460" i="4"/>
  <c r="I1461" i="4"/>
  <c r="I1462" i="4"/>
  <c r="I1463" i="4"/>
  <c r="I1464" i="4"/>
  <c r="I1465" i="4"/>
  <c r="I1468" i="4"/>
  <c r="I1469" i="4"/>
  <c r="I1470" i="4"/>
  <c r="I1471" i="4"/>
  <c r="I1472" i="4"/>
  <c r="I1473" i="4"/>
  <c r="I1445" i="4"/>
  <c r="I1446" i="4"/>
  <c r="I1457" i="4"/>
  <c r="I1447" i="4"/>
  <c r="I1448" i="4"/>
  <c r="I1449" i="4"/>
  <c r="I1450" i="4"/>
  <c r="I1451" i="4"/>
  <c r="I1452" i="4"/>
  <c r="I1453" i="4"/>
  <c r="I1454" i="4"/>
  <c r="I1455" i="4"/>
  <c r="I1456" i="4"/>
  <c r="I1815" i="4"/>
  <c r="I1816" i="4"/>
  <c r="I1817" i="4"/>
  <c r="I1818" i="4"/>
  <c r="I1819" i="4"/>
  <c r="I1820" i="4"/>
  <c r="I1821" i="4"/>
  <c r="I1822" i="4"/>
  <c r="I1823" i="4"/>
  <c r="I1824" i="4"/>
  <c r="I1825" i="4"/>
  <c r="I1826" i="4"/>
  <c r="I1827" i="4"/>
  <c r="I1828" i="4"/>
  <c r="I1829" i="4"/>
  <c r="I1830" i="4"/>
  <c r="I1831" i="4"/>
  <c r="I1832" i="4"/>
  <c r="I1833" i="4"/>
  <c r="I1834" i="4"/>
  <c r="I1835" i="4"/>
  <c r="I1836" i="4"/>
  <c r="I1837" i="4"/>
  <c r="I1838" i="4"/>
  <c r="I1839" i="4"/>
  <c r="I1840" i="4"/>
  <c r="I1509" i="4"/>
  <c r="I1510" i="4"/>
  <c r="I1511" i="4"/>
  <c r="I1512" i="4"/>
  <c r="I1513" i="4"/>
  <c r="I1514" i="4"/>
  <c r="I1515" i="4"/>
  <c r="I1516" i="4"/>
  <c r="I1517" i="4"/>
  <c r="I1518" i="4"/>
  <c r="I1519" i="4"/>
  <c r="I1520" i="4"/>
  <c r="I1521" i="4"/>
  <c r="I1522" i="4"/>
  <c r="I1523" i="4"/>
  <c r="I1524" i="4"/>
  <c r="I1525" i="4"/>
  <c r="I1526" i="4"/>
  <c r="I1527" i="4"/>
  <c r="I1528" i="4"/>
  <c r="I1529" i="4"/>
  <c r="I1530" i="4"/>
  <c r="I1531" i="4"/>
  <c r="I1532" i="4"/>
  <c r="I1533" i="4"/>
  <c r="I1534" i="4"/>
  <c r="I1535" i="4"/>
  <c r="I1536" i="4"/>
  <c r="I1537" i="4"/>
  <c r="I1538" i="4"/>
  <c r="I1539" i="4"/>
  <c r="I1540" i="4"/>
  <c r="I1541" i="4"/>
  <c r="I1542" i="4"/>
  <c r="I1543" i="4"/>
  <c r="I1544" i="4"/>
  <c r="I1545" i="4"/>
  <c r="I1546" i="4"/>
  <c r="I1547" i="4"/>
  <c r="I1548" i="4"/>
  <c r="I1549" i="4"/>
  <c r="I1550" i="4"/>
  <c r="I1551" i="4"/>
  <c r="I1552" i="4"/>
  <c r="I1553" i="4"/>
  <c r="I1554" i="4"/>
  <c r="I1555" i="4"/>
  <c r="I1556" i="4"/>
  <c r="I1557" i="4"/>
  <c r="I1558" i="4"/>
  <c r="I1559" i="4"/>
  <c r="I1560" i="4"/>
  <c r="I1561" i="4"/>
  <c r="I1562" i="4"/>
  <c r="I1563" i="4"/>
  <c r="I1564" i="4"/>
  <c r="I1565" i="4"/>
  <c r="I1566" i="4"/>
  <c r="I1567" i="4"/>
  <c r="I1568" i="4"/>
  <c r="I1569" i="4"/>
  <c r="I1570" i="4"/>
  <c r="I1571" i="4"/>
  <c r="I1572" i="4"/>
  <c r="I1573" i="4"/>
  <c r="I1574" i="4"/>
  <c r="I1575" i="4"/>
  <c r="I1576" i="4"/>
  <c r="I1577" i="4"/>
  <c r="I1578" i="4"/>
  <c r="I1579" i="4"/>
  <c r="I1580" i="4"/>
  <c r="I1581" i="4"/>
  <c r="I1582" i="4"/>
  <c r="I1583" i="4"/>
  <c r="I1584" i="4"/>
  <c r="I1585" i="4"/>
  <c r="I1586" i="4"/>
  <c r="I1587" i="4"/>
  <c r="I1588" i="4"/>
  <c r="I1589" i="4"/>
  <c r="I1590" i="4"/>
  <c r="I1591" i="4"/>
  <c r="I1592" i="4"/>
  <c r="I1670" i="4"/>
  <c r="I1671" i="4"/>
  <c r="I1672" i="4"/>
  <c r="I1673" i="4"/>
  <c r="I1674" i="4"/>
  <c r="I1675" i="4"/>
  <c r="I1676" i="4"/>
  <c r="I1677" i="4"/>
  <c r="I1678" i="4"/>
  <c r="I1679" i="4"/>
  <c r="I1680" i="4"/>
  <c r="I1681" i="4"/>
  <c r="I1682" i="4"/>
  <c r="I1683" i="4"/>
  <c r="I1684" i="4"/>
  <c r="I1685" i="4"/>
  <c r="I1686" i="4"/>
  <c r="I1687" i="4"/>
  <c r="I1688" i="4"/>
  <c r="I1689" i="4"/>
  <c r="I1690" i="4"/>
  <c r="I1691" i="4"/>
  <c r="I1692" i="4"/>
  <c r="I1693" i="4"/>
  <c r="I1694" i="4"/>
  <c r="I1695" i="4"/>
  <c r="I1696" i="4"/>
  <c r="I1697" i="4"/>
  <c r="I1698" i="4"/>
  <c r="I1699" i="4"/>
  <c r="I1700" i="4"/>
  <c r="I1701" i="4"/>
  <c r="I1702" i="4"/>
  <c r="I1703" i="4"/>
  <c r="I1704" i="4"/>
  <c r="I1593" i="4"/>
  <c r="I1594" i="4"/>
  <c r="I1595" i="4"/>
  <c r="I1596" i="4"/>
  <c r="I1597" i="4"/>
  <c r="I1598" i="4"/>
  <c r="I1599" i="4"/>
  <c r="I1600" i="4"/>
  <c r="I1601" i="4"/>
  <c r="I1602" i="4"/>
  <c r="I1603" i="4"/>
  <c r="I1604" i="4"/>
  <c r="I1605" i="4"/>
  <c r="I1606" i="4"/>
  <c r="I1607" i="4"/>
  <c r="I1608" i="4"/>
  <c r="I1609" i="4"/>
  <c r="I1610" i="4"/>
  <c r="I1611" i="4"/>
  <c r="I1612" i="4"/>
  <c r="I1613" i="4"/>
  <c r="I1614" i="4"/>
  <c r="I1615" i="4"/>
  <c r="I1616" i="4"/>
  <c r="I1617" i="4"/>
  <c r="I1618" i="4"/>
  <c r="I1619" i="4"/>
  <c r="I1620" i="4"/>
  <c r="I1621" i="4"/>
  <c r="I1622" i="4"/>
  <c r="I1623" i="4"/>
  <c r="I1624" i="4"/>
  <c r="I1625" i="4"/>
  <c r="I1626" i="4"/>
  <c r="I1627" i="4"/>
  <c r="I1628" i="4"/>
  <c r="I1629" i="4"/>
  <c r="I1630" i="4"/>
  <c r="I1631" i="4"/>
  <c r="I1632" i="4"/>
  <c r="I1633" i="4"/>
  <c r="I1634" i="4"/>
  <c r="I1635" i="4"/>
  <c r="I1636" i="4"/>
  <c r="I1637" i="4"/>
  <c r="I1638" i="4"/>
  <c r="I1639" i="4"/>
  <c r="I1640" i="4"/>
  <c r="I1641" i="4"/>
  <c r="I1642" i="4"/>
  <c r="I1643" i="4"/>
  <c r="I1644" i="4"/>
  <c r="I1645" i="4"/>
  <c r="I1646" i="4"/>
  <c r="I1647" i="4"/>
  <c r="I1648" i="4"/>
  <c r="I1649" i="4"/>
  <c r="I1650" i="4"/>
  <c r="I1651" i="4"/>
  <c r="I1652" i="4"/>
  <c r="I1653" i="4"/>
  <c r="I1705" i="4"/>
  <c r="I1706" i="4"/>
  <c r="I1707" i="4"/>
  <c r="I1708" i="4"/>
  <c r="I1709" i="4"/>
  <c r="I1710" i="4"/>
  <c r="I1711" i="4"/>
  <c r="I1712" i="4"/>
  <c r="I1713" i="4"/>
  <c r="I1714" i="4"/>
  <c r="I1715" i="4"/>
  <c r="I1716" i="4"/>
  <c r="I1717" i="4"/>
  <c r="I1718" i="4"/>
  <c r="I1719" i="4"/>
  <c r="I1720" i="4"/>
  <c r="I1721" i="4"/>
  <c r="I1722" i="4"/>
  <c r="I1723" i="4"/>
  <c r="I1724" i="4"/>
  <c r="I1725" i="4"/>
  <c r="I1726" i="4"/>
  <c r="I1727" i="4"/>
  <c r="I1728" i="4"/>
  <c r="I1729" i="4"/>
  <c r="I1730" i="4"/>
  <c r="I1731" i="4"/>
  <c r="I1732" i="4"/>
  <c r="I1733" i="4"/>
  <c r="I1734" i="4"/>
  <c r="I1735" i="4"/>
  <c r="I1736" i="4"/>
  <c r="I1737" i="4"/>
  <c r="I1738" i="4"/>
  <c r="I1739" i="4"/>
  <c r="I1740" i="4"/>
  <c r="I1741" i="4"/>
  <c r="I1742" i="4"/>
  <c r="I1743" i="4"/>
  <c r="I1744" i="4"/>
  <c r="I1745" i="4"/>
  <c r="I1746" i="4"/>
  <c r="I1747" i="4"/>
  <c r="I1748" i="4"/>
  <c r="I1749" i="4"/>
  <c r="I1750" i="4"/>
  <c r="I1751" i="4"/>
  <c r="I1752" i="4"/>
  <c r="I1753" i="4"/>
  <c r="I1754" i="4"/>
  <c r="I1755" i="4"/>
  <c r="I1756" i="4"/>
  <c r="I1757" i="4"/>
  <c r="I1758" i="4"/>
  <c r="I1759" i="4"/>
  <c r="I1760" i="4"/>
  <c r="I1761" i="4"/>
  <c r="I1762" i="4"/>
  <c r="I1763" i="4"/>
  <c r="I1764" i="4"/>
  <c r="I1765" i="4"/>
  <c r="I1766" i="4"/>
  <c r="I1767" i="4"/>
  <c r="I1768" i="4"/>
  <c r="I1769" i="4"/>
  <c r="I1770" i="4"/>
  <c r="I1771" i="4"/>
  <c r="I1772" i="4"/>
  <c r="I1773" i="4"/>
  <c r="I1774" i="4"/>
  <c r="I1775" i="4"/>
  <c r="I1776" i="4"/>
  <c r="I1777" i="4"/>
  <c r="I1778" i="4"/>
  <c r="I1779" i="4"/>
  <c r="I1780" i="4"/>
  <c r="I1781" i="4"/>
  <c r="I1782" i="4"/>
  <c r="I1783" i="4"/>
  <c r="I1784" i="4"/>
  <c r="I1785" i="4"/>
  <c r="I1786" i="4"/>
  <c r="I1787" i="4"/>
  <c r="I1788" i="4"/>
  <c r="I1654" i="4"/>
  <c r="I1655" i="4"/>
  <c r="I1656" i="4"/>
  <c r="I1657" i="4"/>
  <c r="I1658" i="4"/>
  <c r="I1659" i="4"/>
  <c r="I1660" i="4"/>
  <c r="I1661" i="4"/>
  <c r="I1662" i="4"/>
  <c r="I1663" i="4"/>
  <c r="I1664" i="4"/>
  <c r="I1665" i="4"/>
  <c r="I1666" i="4"/>
  <c r="I1667" i="4"/>
  <c r="I1668" i="4"/>
  <c r="I1669" i="4"/>
  <c r="I1478" i="4"/>
  <c r="I1486" i="4"/>
  <c r="I1479" i="4"/>
  <c r="I1487" i="4"/>
  <c r="I1488" i="4"/>
  <c r="I1503" i="4"/>
  <c r="I1475" i="4"/>
  <c r="I1480" i="4"/>
  <c r="I1489" i="4"/>
  <c r="I1490" i="4"/>
  <c r="I1491" i="4"/>
  <c r="I1492" i="4"/>
  <c r="I1504" i="4"/>
  <c r="I1790" i="4"/>
  <c r="I1476" i="4"/>
  <c r="I1481" i="4"/>
  <c r="I1493" i="4"/>
  <c r="I1505" i="4"/>
  <c r="I1494" i="4"/>
  <c r="I1495" i="4"/>
  <c r="I1506" i="4"/>
  <c r="I1458" i="4"/>
  <c r="I1459" i="4"/>
  <c r="I1474" i="4"/>
  <c r="I1477" i="4"/>
  <c r="I1482" i="4"/>
  <c r="I1483" i="4"/>
  <c r="I1484" i="4"/>
  <c r="I1496" i="4"/>
  <c r="I1497" i="4"/>
  <c r="I1498" i="4"/>
  <c r="I1499" i="4"/>
  <c r="I1507" i="4"/>
  <c r="I1789" i="4"/>
  <c r="I1791" i="4"/>
  <c r="I1796" i="4"/>
  <c r="I1797" i="4"/>
  <c r="I1485" i="4"/>
  <c r="I1500" i="4"/>
  <c r="I1501" i="4"/>
  <c r="I1502" i="4"/>
  <c r="I1508" i="4"/>
  <c r="I1792" i="4"/>
  <c r="I1793" i="4"/>
  <c r="I1794" i="4"/>
  <c r="I1800" i="4"/>
  <c r="I1806" i="4"/>
  <c r="I1809" i="4"/>
  <c r="I1810" i="4"/>
  <c r="I1813" i="4"/>
  <c r="I1795" i="4"/>
  <c r="I1801" i="4"/>
  <c r="I1802" i="4"/>
  <c r="I1803" i="4"/>
  <c r="I1807" i="4"/>
  <c r="I1798" i="4"/>
  <c r="I1799" i="4"/>
  <c r="I1804" i="4"/>
  <c r="I1808" i="4"/>
  <c r="I1811" i="4"/>
  <c r="I1812" i="4"/>
  <c r="I1814" i="4"/>
  <c r="I1805" i="4"/>
  <c r="I1841" i="4"/>
  <c r="I1842" i="4"/>
  <c r="I1843" i="4"/>
  <c r="I1844" i="4"/>
  <c r="I1848" i="4"/>
  <c r="I1849" i="4"/>
  <c r="I1850" i="4"/>
  <c r="I1851" i="4"/>
  <c r="I1859" i="4"/>
  <c r="I1862" i="4"/>
  <c r="I1866" i="4"/>
  <c r="I1867" i="4"/>
  <c r="I1868" i="4"/>
  <c r="I1904" i="4"/>
  <c r="I1905" i="4"/>
  <c r="I1906" i="4"/>
  <c r="I1845" i="4"/>
  <c r="I1852" i="4"/>
  <c r="I1853" i="4"/>
  <c r="I1860" i="4"/>
  <c r="I1869" i="4"/>
  <c r="I1870" i="4"/>
  <c r="I1871" i="4"/>
  <c r="I1872" i="4"/>
  <c r="I1873" i="4"/>
  <c r="I1874" i="4"/>
  <c r="I1875" i="4"/>
  <c r="I1876" i="4"/>
  <c r="I1877" i="4"/>
  <c r="I1878" i="4"/>
  <c r="I1898" i="4"/>
  <c r="I1846" i="4"/>
  <c r="I1854" i="4"/>
  <c r="I1861" i="4"/>
  <c r="I1863" i="4"/>
  <c r="I1879" i="4"/>
  <c r="I1880" i="4"/>
  <c r="I1881" i="4"/>
  <c r="I1882" i="4"/>
  <c r="I1883" i="4"/>
  <c r="I1884" i="4"/>
  <c r="I1885" i="4"/>
  <c r="I1886" i="4"/>
  <c r="I1887" i="4"/>
  <c r="I1888" i="4"/>
  <c r="I1889" i="4"/>
  <c r="I1899" i="4"/>
  <c r="I1900" i="4"/>
  <c r="I1901" i="4"/>
  <c r="I1902" i="4"/>
  <c r="I1855" i="4"/>
  <c r="I1856" i="4"/>
  <c r="I1890" i="4"/>
  <c r="I1891" i="4"/>
  <c r="I1892" i="4"/>
  <c r="I1893" i="4"/>
  <c r="I1903" i="4"/>
  <c r="I1847" i="4"/>
  <c r="I1864" i="4"/>
  <c r="I1894" i="4"/>
  <c r="I1895" i="4"/>
  <c r="I1896" i="4"/>
  <c r="I332" i="4"/>
  <c r="H333" i="4"/>
  <c r="K333" i="4" s="1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K352" i="4" s="1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K366" i="4" s="1"/>
  <c r="H367" i="4"/>
  <c r="H368" i="4"/>
  <c r="H369" i="4"/>
  <c r="H370" i="4"/>
  <c r="H371" i="4"/>
  <c r="H372" i="4"/>
  <c r="H373" i="4"/>
  <c r="H374" i="4"/>
  <c r="H375" i="4"/>
  <c r="H376" i="4"/>
  <c r="K376" i="4" s="1"/>
  <c r="H377" i="4"/>
  <c r="H378" i="4"/>
  <c r="H379" i="4"/>
  <c r="H380" i="4"/>
  <c r="H381" i="4"/>
  <c r="H382" i="4"/>
  <c r="K382" i="4" s="1"/>
  <c r="H383" i="4"/>
  <c r="H384" i="4"/>
  <c r="H385" i="4"/>
  <c r="H386" i="4"/>
  <c r="H387" i="4"/>
  <c r="H388" i="4"/>
  <c r="H389" i="4"/>
  <c r="H390" i="4"/>
  <c r="H391" i="4"/>
  <c r="H392" i="4"/>
  <c r="H393" i="4"/>
  <c r="K393" i="4" s="1"/>
  <c r="H394" i="4"/>
  <c r="H395" i="4"/>
  <c r="H396" i="4"/>
  <c r="H397" i="4"/>
  <c r="H398" i="4"/>
  <c r="K398" i="4" s="1"/>
  <c r="H399" i="4"/>
  <c r="K399" i="4" s="1"/>
  <c r="H400" i="4"/>
  <c r="K400" i="4" s="1"/>
  <c r="H401" i="4"/>
  <c r="K401" i="4" s="1"/>
  <c r="H402" i="4"/>
  <c r="K402" i="4" s="1"/>
  <c r="H403" i="4"/>
  <c r="K403" i="4" s="1"/>
  <c r="H404" i="4"/>
  <c r="H405" i="4"/>
  <c r="H406" i="4"/>
  <c r="H407" i="4"/>
  <c r="H408" i="4"/>
  <c r="H409" i="4"/>
  <c r="K409" i="4" s="1"/>
  <c r="H410" i="4"/>
  <c r="K410" i="4" s="1"/>
  <c r="H411" i="4"/>
  <c r="H412" i="4"/>
  <c r="H413" i="4"/>
  <c r="H414" i="4"/>
  <c r="H415" i="4"/>
  <c r="H416" i="4"/>
  <c r="K416" i="4" s="1"/>
  <c r="H417" i="4"/>
  <c r="H418" i="4"/>
  <c r="K418" i="4" s="1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K432" i="4" s="1"/>
  <c r="H433" i="4"/>
  <c r="K433" i="4" s="1"/>
  <c r="H434" i="4"/>
  <c r="H435" i="4"/>
  <c r="H436" i="4"/>
  <c r="H437" i="4"/>
  <c r="H438" i="4"/>
  <c r="H439" i="4"/>
  <c r="K439" i="4" s="1"/>
  <c r="H440" i="4"/>
  <c r="H441" i="4"/>
  <c r="H442" i="4"/>
  <c r="H443" i="4"/>
  <c r="H444" i="4"/>
  <c r="H445" i="4"/>
  <c r="H446" i="4"/>
  <c r="H447" i="4"/>
  <c r="H448" i="4"/>
  <c r="H449" i="4"/>
  <c r="K449" i="4" s="1"/>
  <c r="H450" i="4"/>
  <c r="H451" i="4"/>
  <c r="H452" i="4"/>
  <c r="K452" i="4" s="1"/>
  <c r="H453" i="4"/>
  <c r="H454" i="4"/>
  <c r="H455" i="4"/>
  <c r="H456" i="4"/>
  <c r="K456" i="4" s="1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K473" i="4" s="1"/>
  <c r="H474" i="4"/>
  <c r="H475" i="4"/>
  <c r="H476" i="4"/>
  <c r="H477" i="4"/>
  <c r="H478" i="4"/>
  <c r="H479" i="4"/>
  <c r="H480" i="4"/>
  <c r="H481" i="4"/>
  <c r="H482" i="4"/>
  <c r="K482" i="4" s="1"/>
  <c r="H483" i="4"/>
  <c r="K483" i="4" s="1"/>
  <c r="H484" i="4"/>
  <c r="K484" i="4" s="1"/>
  <c r="H485" i="4"/>
  <c r="K485" i="4" s="1"/>
  <c r="H486" i="4"/>
  <c r="K486" i="4" s="1"/>
  <c r="H487" i="4"/>
  <c r="K487" i="4" s="1"/>
  <c r="H488" i="4"/>
  <c r="K488" i="4" s="1"/>
  <c r="H489" i="4"/>
  <c r="K489" i="4" s="1"/>
  <c r="H490" i="4"/>
  <c r="H491" i="4"/>
  <c r="H492" i="4"/>
  <c r="H493" i="4"/>
  <c r="H494" i="4"/>
  <c r="H495" i="4"/>
  <c r="H496" i="4"/>
  <c r="H497" i="4"/>
  <c r="H498" i="4"/>
  <c r="K498" i="4" s="1"/>
  <c r="H499" i="4"/>
  <c r="K499" i="4" s="1"/>
  <c r="H500" i="4"/>
  <c r="K500" i="4" s="1"/>
  <c r="H501" i="4"/>
  <c r="K501" i="4" s="1"/>
  <c r="H502" i="4"/>
  <c r="K502" i="4" s="1"/>
  <c r="H503" i="4"/>
  <c r="K503" i="4" s="1"/>
  <c r="H504" i="4"/>
  <c r="H505" i="4"/>
  <c r="H506" i="4"/>
  <c r="H507" i="4"/>
  <c r="H508" i="4"/>
  <c r="H509" i="4"/>
  <c r="H510" i="4"/>
  <c r="H511" i="4"/>
  <c r="H512" i="4"/>
  <c r="K512" i="4" s="1"/>
  <c r="H513" i="4"/>
  <c r="K513" i="4" s="1"/>
  <c r="H514" i="4"/>
  <c r="H515" i="4"/>
  <c r="K515" i="4" s="1"/>
  <c r="H516" i="4"/>
  <c r="H517" i="4"/>
  <c r="H518" i="4"/>
  <c r="H519" i="4"/>
  <c r="H520" i="4"/>
  <c r="H521" i="4"/>
  <c r="K521" i="4" s="1"/>
  <c r="H522" i="4"/>
  <c r="H523" i="4"/>
  <c r="H524" i="4"/>
  <c r="H525" i="4"/>
  <c r="K525" i="4" s="1"/>
  <c r="H526" i="4"/>
  <c r="H527" i="4"/>
  <c r="H528" i="4"/>
  <c r="H529" i="4"/>
  <c r="H530" i="4"/>
  <c r="H531" i="4"/>
  <c r="H532" i="4"/>
  <c r="H533" i="4"/>
  <c r="H534" i="4"/>
  <c r="H535" i="4"/>
  <c r="K535" i="4" s="1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K553" i="4" s="1"/>
  <c r="H554" i="4"/>
  <c r="K554" i="4" s="1"/>
  <c r="H555" i="4"/>
  <c r="H556" i="4"/>
  <c r="H557" i="4"/>
  <c r="H558" i="4"/>
  <c r="H559" i="4"/>
  <c r="H560" i="4"/>
  <c r="H561" i="4"/>
  <c r="H562" i="4"/>
  <c r="H563" i="4"/>
  <c r="H564" i="4"/>
  <c r="K564" i="4" s="1"/>
  <c r="H565" i="4"/>
  <c r="K565" i="4" s="1"/>
  <c r="H566" i="4"/>
  <c r="H567" i="4"/>
  <c r="H568" i="4"/>
  <c r="H569" i="4"/>
  <c r="H570" i="4"/>
  <c r="H571" i="4"/>
  <c r="H572" i="4"/>
  <c r="H573" i="4"/>
  <c r="H574" i="4"/>
  <c r="H575" i="4"/>
  <c r="K575" i="4" s="1"/>
  <c r="H576" i="4"/>
  <c r="H577" i="4"/>
  <c r="H578" i="4"/>
  <c r="H579" i="4"/>
  <c r="H580" i="4"/>
  <c r="H581" i="4"/>
  <c r="H608" i="4"/>
  <c r="K608" i="4" s="1"/>
  <c r="H615" i="4"/>
  <c r="H616" i="4"/>
  <c r="H617" i="4"/>
  <c r="H618" i="4"/>
  <c r="H619" i="4"/>
  <c r="H620" i="4"/>
  <c r="H621" i="4"/>
  <c r="H622" i="4"/>
  <c r="H623" i="4"/>
  <c r="K623" i="4" s="1"/>
  <c r="H624" i="4"/>
  <c r="K624" i="4" s="1"/>
  <c r="H625" i="4"/>
  <c r="H626" i="4"/>
  <c r="H627" i="4"/>
  <c r="K627" i="4" s="1"/>
  <c r="H628" i="4"/>
  <c r="K628" i="4" s="1"/>
  <c r="H629" i="4"/>
  <c r="H630" i="4"/>
  <c r="H631" i="4"/>
  <c r="K631" i="4" s="1"/>
  <c r="H632" i="4"/>
  <c r="H633" i="4"/>
  <c r="H634" i="4"/>
  <c r="K634" i="4" s="1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K659" i="4" s="1"/>
  <c r="H660" i="4"/>
  <c r="H661" i="4"/>
  <c r="H662" i="4"/>
  <c r="H663" i="4"/>
  <c r="H664" i="4"/>
  <c r="H665" i="4"/>
  <c r="H666" i="4"/>
  <c r="H667" i="4"/>
  <c r="H668" i="4"/>
  <c r="H669" i="4"/>
  <c r="H670" i="4"/>
  <c r="K670" i="4" s="1"/>
  <c r="H671" i="4"/>
  <c r="H672" i="4"/>
  <c r="H673" i="4"/>
  <c r="K673" i="4" s="1"/>
  <c r="H674" i="4"/>
  <c r="H675" i="4"/>
  <c r="H676" i="4"/>
  <c r="H677" i="4"/>
  <c r="H678" i="4"/>
  <c r="K678" i="4" s="1"/>
  <c r="H679" i="4"/>
  <c r="K679" i="4" s="1"/>
  <c r="H680" i="4"/>
  <c r="H681" i="4"/>
  <c r="H682" i="4"/>
  <c r="H683" i="4"/>
  <c r="H684" i="4"/>
  <c r="H685" i="4"/>
  <c r="H686" i="4"/>
  <c r="K686" i="4" s="1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K700" i="4" s="1"/>
  <c r="H701" i="4"/>
  <c r="H702" i="4"/>
  <c r="H703" i="4"/>
  <c r="H704" i="4"/>
  <c r="K704" i="4" s="1"/>
  <c r="H705" i="4"/>
  <c r="H706" i="4"/>
  <c r="K706" i="4" s="1"/>
  <c r="H707" i="4"/>
  <c r="H708" i="4"/>
  <c r="H709" i="4"/>
  <c r="H710" i="4"/>
  <c r="H711" i="4"/>
  <c r="H712" i="4"/>
  <c r="H713" i="4"/>
  <c r="K713" i="4" s="1"/>
  <c r="H714" i="4"/>
  <c r="H715" i="4"/>
  <c r="H716" i="4"/>
  <c r="H717" i="4"/>
  <c r="H734" i="4"/>
  <c r="K734" i="4" s="1"/>
  <c r="H735" i="4"/>
  <c r="H736" i="4"/>
  <c r="H737" i="4"/>
  <c r="H609" i="4"/>
  <c r="K609" i="4" s="1"/>
  <c r="H610" i="4"/>
  <c r="H611" i="4"/>
  <c r="K611" i="4" s="1"/>
  <c r="H582" i="4"/>
  <c r="H583" i="4"/>
  <c r="H584" i="4"/>
  <c r="H585" i="4"/>
  <c r="H586" i="4"/>
  <c r="H587" i="4"/>
  <c r="H588" i="4"/>
  <c r="H589" i="4"/>
  <c r="H590" i="4"/>
  <c r="H591" i="4"/>
  <c r="H592" i="4"/>
  <c r="H593" i="4"/>
  <c r="K593" i="4" s="1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12" i="4"/>
  <c r="H613" i="4"/>
  <c r="H614" i="4"/>
  <c r="H738" i="4"/>
  <c r="H759" i="4"/>
  <c r="H760" i="4"/>
  <c r="H771" i="4"/>
  <c r="H781" i="4"/>
  <c r="H782" i="4"/>
  <c r="H802" i="4"/>
  <c r="H799" i="4"/>
  <c r="H811" i="4"/>
  <c r="H812" i="4"/>
  <c r="H813" i="4"/>
  <c r="H814" i="4"/>
  <c r="H828" i="4"/>
  <c r="H831" i="4"/>
  <c r="H840" i="4"/>
  <c r="H851" i="4"/>
  <c r="H852" i="4"/>
  <c r="H858" i="4"/>
  <c r="H861" i="4"/>
  <c r="H862" i="4"/>
  <c r="H863" i="4"/>
  <c r="H864" i="4"/>
  <c r="H865" i="4"/>
  <c r="H885" i="4"/>
  <c r="H886" i="4"/>
  <c r="H887" i="4"/>
  <c r="H888" i="4"/>
  <c r="H815" i="4"/>
  <c r="H816" i="4"/>
  <c r="H817" i="4"/>
  <c r="H820" i="4"/>
  <c r="H821" i="4"/>
  <c r="H822" i="4"/>
  <c r="H823" i="4"/>
  <c r="H824" i="4"/>
  <c r="H825" i="4"/>
  <c r="H826" i="4"/>
  <c r="H827" i="4"/>
  <c r="H829" i="4"/>
  <c r="H830" i="4"/>
  <c r="K830" i="4" s="1"/>
  <c r="H832" i="4"/>
  <c r="H833" i="4"/>
  <c r="H834" i="4"/>
  <c r="H835" i="4"/>
  <c r="H844" i="4"/>
  <c r="H845" i="4"/>
  <c r="H846" i="4"/>
  <c r="H853" i="4"/>
  <c r="H855" i="4"/>
  <c r="H859" i="4"/>
  <c r="H860" i="4"/>
  <c r="H818" i="4"/>
  <c r="H819" i="4"/>
  <c r="H848" i="4"/>
  <c r="H849" i="4"/>
  <c r="H788" i="4"/>
  <c r="H789" i="4"/>
  <c r="H793" i="4"/>
  <c r="H794" i="4"/>
  <c r="H795" i="4"/>
  <c r="H796" i="4"/>
  <c r="H797" i="4"/>
  <c r="H798" i="4"/>
  <c r="H800" i="4"/>
  <c r="H803" i="4"/>
  <c r="H809" i="4"/>
  <c r="H810" i="4"/>
  <c r="H790" i="4"/>
  <c r="H801" i="4"/>
  <c r="H791" i="4"/>
  <c r="H804" i="4"/>
  <c r="H841" i="4"/>
  <c r="H842" i="4"/>
  <c r="H843" i="4"/>
  <c r="H850" i="4"/>
  <c r="H766" i="4"/>
  <c r="H792" i="4"/>
  <c r="H767" i="4"/>
  <c r="H779" i="4"/>
  <c r="K779" i="4" s="1"/>
  <c r="H780" i="4"/>
  <c r="H783" i="4"/>
  <c r="H784" i="4"/>
  <c r="H768" i="4"/>
  <c r="H769" i="4"/>
  <c r="H776" i="4"/>
  <c r="H770" i="4"/>
  <c r="H772" i="4"/>
  <c r="H778" i="4"/>
  <c r="H763" i="4"/>
  <c r="H773" i="4"/>
  <c r="H764" i="4"/>
  <c r="H765" i="4"/>
  <c r="H718" i="4"/>
  <c r="K718" i="4" s="1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9" i="4"/>
  <c r="H740" i="4"/>
  <c r="H741" i="4"/>
  <c r="H742" i="4"/>
  <c r="H743" i="4"/>
  <c r="H744" i="4"/>
  <c r="H745" i="4"/>
  <c r="H746" i="4"/>
  <c r="H747" i="4"/>
  <c r="K747" i="4" s="1"/>
  <c r="H748" i="4"/>
  <c r="H749" i="4"/>
  <c r="H750" i="4"/>
  <c r="H751" i="4"/>
  <c r="H752" i="4"/>
  <c r="H753" i="4"/>
  <c r="H754" i="4"/>
  <c r="H755" i="4"/>
  <c r="H774" i="4"/>
  <c r="H775" i="4"/>
  <c r="H777" i="4"/>
  <c r="H785" i="4"/>
  <c r="H786" i="4"/>
  <c r="H787" i="4"/>
  <c r="H805" i="4"/>
  <c r="H806" i="4"/>
  <c r="H807" i="4"/>
  <c r="H808" i="4"/>
  <c r="H836" i="4"/>
  <c r="H837" i="4"/>
  <c r="H838" i="4"/>
  <c r="H839" i="4"/>
  <c r="H847" i="4"/>
  <c r="H854" i="4"/>
  <c r="K854" i="4" s="1"/>
  <c r="H856" i="4"/>
  <c r="H857" i="4"/>
  <c r="H866" i="4"/>
  <c r="H867" i="4"/>
  <c r="H868" i="4"/>
  <c r="H869" i="4"/>
  <c r="H870" i="4"/>
  <c r="H871" i="4"/>
  <c r="H872" i="4"/>
  <c r="H873" i="4"/>
  <c r="H874" i="4"/>
  <c r="H875" i="4"/>
  <c r="H876" i="4"/>
  <c r="H877" i="4"/>
  <c r="H878" i="4"/>
  <c r="H879" i="4"/>
  <c r="H880" i="4"/>
  <c r="H881" i="4"/>
  <c r="H882" i="4"/>
  <c r="H883" i="4"/>
  <c r="H756" i="4"/>
  <c r="H761" i="4"/>
  <c r="H762" i="4"/>
  <c r="H758" i="4"/>
  <c r="H757" i="4"/>
  <c r="H906" i="4"/>
  <c r="H907" i="4"/>
  <c r="H947" i="4"/>
  <c r="H963" i="4"/>
  <c r="H964" i="4"/>
  <c r="H981" i="4"/>
  <c r="H987" i="4"/>
  <c r="H996" i="4"/>
  <c r="H999" i="4"/>
  <c r="H1000" i="4"/>
  <c r="H1001" i="4"/>
  <c r="H1002" i="4"/>
  <c r="H1003" i="4"/>
  <c r="H1004" i="4"/>
  <c r="H1005" i="4"/>
  <c r="H1006" i="4"/>
  <c r="H1007" i="4"/>
  <c r="H1008" i="4"/>
  <c r="H1009" i="4"/>
  <c r="H934" i="4"/>
  <c r="H935" i="4"/>
  <c r="H936" i="4"/>
  <c r="H932" i="4"/>
  <c r="H933" i="4"/>
  <c r="H937" i="4"/>
  <c r="H945" i="4"/>
  <c r="H946" i="4"/>
  <c r="H944" i="4"/>
  <c r="H948" i="4"/>
  <c r="H1011" i="4"/>
  <c r="H1010" i="4"/>
  <c r="H889" i="4"/>
  <c r="H890" i="4"/>
  <c r="H891" i="4"/>
  <c r="H892" i="4"/>
  <c r="H893" i="4"/>
  <c r="H894" i="4"/>
  <c r="H895" i="4"/>
  <c r="H896" i="4"/>
  <c r="H897" i="4"/>
  <c r="H898" i="4"/>
  <c r="K898" i="4" s="1"/>
  <c r="H899" i="4"/>
  <c r="H900" i="4"/>
  <c r="H901" i="4"/>
  <c r="H902" i="4"/>
  <c r="H903" i="4"/>
  <c r="H904" i="4"/>
  <c r="H905" i="4"/>
  <c r="H908" i="4"/>
  <c r="H909" i="4"/>
  <c r="H910" i="4"/>
  <c r="H911" i="4"/>
  <c r="H912" i="4"/>
  <c r="H913" i="4"/>
  <c r="H914" i="4"/>
  <c r="H915" i="4"/>
  <c r="H916" i="4"/>
  <c r="H917" i="4"/>
  <c r="H918" i="4"/>
  <c r="H919" i="4"/>
  <c r="H920" i="4"/>
  <c r="H921" i="4"/>
  <c r="H922" i="4"/>
  <c r="H923" i="4"/>
  <c r="H924" i="4"/>
  <c r="H925" i="4"/>
  <c r="H926" i="4"/>
  <c r="H927" i="4"/>
  <c r="H971" i="4"/>
  <c r="H972" i="4"/>
  <c r="H973" i="4"/>
  <c r="H974" i="4"/>
  <c r="H975" i="4"/>
  <c r="K975" i="4" s="1"/>
  <c r="H976" i="4"/>
  <c r="H977" i="4"/>
  <c r="H978" i="4"/>
  <c r="H979" i="4"/>
  <c r="H980" i="4"/>
  <c r="H982" i="4"/>
  <c r="H983" i="4"/>
  <c r="H984" i="4"/>
  <c r="H985" i="4"/>
  <c r="H986" i="4"/>
  <c r="H988" i="4"/>
  <c r="H989" i="4"/>
  <c r="H990" i="4"/>
  <c r="H991" i="4"/>
  <c r="H992" i="4"/>
  <c r="H993" i="4"/>
  <c r="K993" i="4" s="1"/>
  <c r="H994" i="4"/>
  <c r="H995" i="4"/>
  <c r="H997" i="4"/>
  <c r="H998" i="4"/>
  <c r="H1012" i="4"/>
  <c r="H1013" i="4"/>
  <c r="H1014" i="4"/>
  <c r="H1015" i="4"/>
  <c r="H1016" i="4"/>
  <c r="H1017" i="4"/>
  <c r="H1018" i="4"/>
  <c r="H1019" i="4"/>
  <c r="H1020" i="4"/>
  <c r="H1021" i="4"/>
  <c r="H1022" i="4"/>
  <c r="H1023" i="4"/>
  <c r="H1024" i="4"/>
  <c r="H1025" i="4"/>
  <c r="H1026" i="4"/>
  <c r="H1027" i="4"/>
  <c r="H1028" i="4"/>
  <c r="H1029" i="4"/>
  <c r="H1030" i="4"/>
  <c r="H1031" i="4"/>
  <c r="H1035" i="4"/>
  <c r="H1036" i="4"/>
  <c r="H1037" i="4"/>
  <c r="H1038" i="4"/>
  <c r="H1039" i="4"/>
  <c r="H1040" i="4"/>
  <c r="K1040" i="4" s="1"/>
  <c r="H1041" i="4"/>
  <c r="H1049" i="4"/>
  <c r="H928" i="4"/>
  <c r="H938" i="4"/>
  <c r="H965" i="4"/>
  <c r="H939" i="4"/>
  <c r="H958" i="4"/>
  <c r="H929" i="4"/>
  <c r="H959" i="4"/>
  <c r="H966" i="4"/>
  <c r="H967" i="4"/>
  <c r="H960" i="4"/>
  <c r="H952" i="4"/>
  <c r="H968" i="4"/>
  <c r="H940" i="4"/>
  <c r="H941" i="4"/>
  <c r="H953" i="4"/>
  <c r="H954" i="4"/>
  <c r="H930" i="4"/>
  <c r="H931" i="4"/>
  <c r="H961" i="4"/>
  <c r="H969" i="4"/>
  <c r="H970" i="4"/>
  <c r="H942" i="4"/>
  <c r="H943" i="4"/>
  <c r="H955" i="4"/>
  <c r="H962" i="4"/>
  <c r="H949" i="4"/>
  <c r="H950" i="4"/>
  <c r="H951" i="4"/>
  <c r="H956" i="4"/>
  <c r="H957" i="4"/>
  <c r="H884" i="4"/>
  <c r="H1149" i="4"/>
  <c r="H1150" i="4"/>
  <c r="H1146" i="4"/>
  <c r="H1147" i="4"/>
  <c r="H1153" i="4"/>
  <c r="H1081" i="4"/>
  <c r="H1082" i="4"/>
  <c r="H1083" i="4"/>
  <c r="H1084" i="4"/>
  <c r="H1085" i="4"/>
  <c r="H1086" i="4"/>
  <c r="H1087" i="4"/>
  <c r="H1088" i="4"/>
  <c r="H1089" i="4"/>
  <c r="H1090" i="4"/>
  <c r="H1091" i="4"/>
  <c r="H1092" i="4"/>
  <c r="H1093" i="4"/>
  <c r="H1094" i="4"/>
  <c r="H1095" i="4"/>
  <c r="H1096" i="4"/>
  <c r="H1097" i="4"/>
  <c r="H1098" i="4"/>
  <c r="H1099" i="4"/>
  <c r="H1100" i="4"/>
  <c r="H1101" i="4"/>
  <c r="H1102" i="4"/>
  <c r="H1103" i="4"/>
  <c r="H1104" i="4"/>
  <c r="H1105" i="4"/>
  <c r="H1106" i="4"/>
  <c r="H1107" i="4"/>
  <c r="H1108" i="4"/>
  <c r="H1109" i="4"/>
  <c r="H1110" i="4"/>
  <c r="H1111" i="4"/>
  <c r="H1112" i="4"/>
  <c r="H1113" i="4"/>
  <c r="H1114" i="4"/>
  <c r="H1115" i="4"/>
  <c r="H1116" i="4"/>
  <c r="H1117" i="4"/>
  <c r="H1118" i="4"/>
  <c r="H1119" i="4"/>
  <c r="H1120" i="4"/>
  <c r="H1121" i="4"/>
  <c r="H1122" i="4"/>
  <c r="H1123" i="4"/>
  <c r="H1124" i="4"/>
  <c r="K1124" i="4" s="1"/>
  <c r="H1125" i="4"/>
  <c r="H1126" i="4"/>
  <c r="H1032" i="4"/>
  <c r="H1033" i="4"/>
  <c r="H1034" i="4"/>
  <c r="H1042" i="4"/>
  <c r="H1043" i="4"/>
  <c r="H1044" i="4"/>
  <c r="H1045" i="4"/>
  <c r="H1046" i="4"/>
  <c r="H1047" i="4"/>
  <c r="H1048" i="4"/>
  <c r="H1050" i="4"/>
  <c r="H1061" i="4"/>
  <c r="H1062" i="4"/>
  <c r="H1063" i="4"/>
  <c r="H1064" i="4"/>
  <c r="H1065" i="4"/>
  <c r="H1066" i="4"/>
  <c r="H1067" i="4"/>
  <c r="H1068" i="4"/>
  <c r="H1069" i="4"/>
  <c r="H1070" i="4"/>
  <c r="H1071" i="4"/>
  <c r="H1072" i="4"/>
  <c r="H1073" i="4"/>
  <c r="H1074" i="4"/>
  <c r="H1075" i="4"/>
  <c r="H1076" i="4"/>
  <c r="H1128" i="4"/>
  <c r="H1129" i="4"/>
  <c r="H1130" i="4"/>
  <c r="H1131" i="4"/>
  <c r="H1132" i="4"/>
  <c r="H1133" i="4"/>
  <c r="H1134" i="4"/>
  <c r="H1135" i="4"/>
  <c r="H1136" i="4"/>
  <c r="H1137" i="4"/>
  <c r="H1138" i="4"/>
  <c r="H1139" i="4"/>
  <c r="H1140" i="4"/>
  <c r="H1141" i="4"/>
  <c r="H1142" i="4"/>
  <c r="H1143" i="4"/>
  <c r="H1144" i="4"/>
  <c r="H1145" i="4"/>
  <c r="H1151" i="4"/>
  <c r="H1152" i="4"/>
  <c r="H1154" i="4"/>
  <c r="H1155" i="4"/>
  <c r="H1156" i="4"/>
  <c r="H1157" i="4"/>
  <c r="H1057" i="4"/>
  <c r="H1127" i="4"/>
  <c r="H1148" i="4"/>
  <c r="H1158" i="4"/>
  <c r="K1158" i="4" s="1"/>
  <c r="H1161" i="4"/>
  <c r="H1163" i="4"/>
  <c r="H1164" i="4"/>
  <c r="H1165" i="4"/>
  <c r="H1166" i="4"/>
  <c r="H1169" i="4"/>
  <c r="H1170" i="4"/>
  <c r="H1171" i="4"/>
  <c r="H1172" i="4"/>
  <c r="H1173" i="4"/>
  <c r="H1174" i="4"/>
  <c r="H1175" i="4"/>
  <c r="H1176" i="4"/>
  <c r="H1185" i="4"/>
  <c r="H1186" i="4"/>
  <c r="H1187" i="4"/>
  <c r="H1188" i="4"/>
  <c r="H1189" i="4"/>
  <c r="H1190" i="4"/>
  <c r="H1191" i="4"/>
  <c r="H1207" i="4"/>
  <c r="H1212" i="4"/>
  <c r="H1213" i="4"/>
  <c r="H1214" i="4"/>
  <c r="H1215" i="4"/>
  <c r="H1216" i="4"/>
  <c r="H1218" i="4"/>
  <c r="H1219" i="4"/>
  <c r="H1159" i="4"/>
  <c r="H1160" i="4"/>
  <c r="H1167" i="4"/>
  <c r="H1168" i="4"/>
  <c r="K1168" i="4" s="1"/>
  <c r="H1177" i="4"/>
  <c r="H1178" i="4"/>
  <c r="H1192" i="4"/>
  <c r="H1193" i="4"/>
  <c r="H1194" i="4"/>
  <c r="H1195" i="4"/>
  <c r="H1196" i="4"/>
  <c r="H1197" i="4"/>
  <c r="H1198" i="4"/>
  <c r="H1199" i="4"/>
  <c r="H1208" i="4"/>
  <c r="H1209" i="4"/>
  <c r="H1210" i="4"/>
  <c r="H1220" i="4"/>
  <c r="H1217" i="4"/>
  <c r="H1179" i="4"/>
  <c r="H1180" i="4"/>
  <c r="H1181" i="4"/>
  <c r="H1182" i="4"/>
  <c r="H1200" i="4"/>
  <c r="H1201" i="4"/>
  <c r="H1202" i="4"/>
  <c r="H1211" i="4"/>
  <c r="H1162" i="4"/>
  <c r="H1183" i="4"/>
  <c r="H1184" i="4"/>
  <c r="H1203" i="4"/>
  <c r="H1204" i="4"/>
  <c r="H1205" i="4"/>
  <c r="H1206" i="4"/>
  <c r="H1051" i="4"/>
  <c r="H1053" i="4"/>
  <c r="H1054" i="4"/>
  <c r="H1052" i="4"/>
  <c r="H1055" i="4"/>
  <c r="H1056" i="4"/>
  <c r="H1058" i="4"/>
  <c r="H1059" i="4"/>
  <c r="H1060" i="4"/>
  <c r="H1077" i="4"/>
  <c r="H1078" i="4"/>
  <c r="H1079" i="4"/>
  <c r="H1080" i="4"/>
  <c r="H1221" i="4"/>
  <c r="H1222" i="4"/>
  <c r="H1223" i="4"/>
  <c r="H1224" i="4"/>
  <c r="H1225" i="4"/>
  <c r="H1227" i="4"/>
  <c r="H1228" i="4"/>
  <c r="H1229" i="4"/>
  <c r="H1230" i="4"/>
  <c r="H1226" i="4"/>
  <c r="H1233" i="4"/>
  <c r="H1234" i="4"/>
  <c r="K1234" i="4" s="1"/>
  <c r="H1231" i="4"/>
  <c r="H1232" i="4"/>
  <c r="H1235" i="4"/>
  <c r="H1294" i="4"/>
  <c r="H1351" i="4"/>
  <c r="H1352" i="4"/>
  <c r="K1352" i="4" s="1"/>
  <c r="H1366" i="4"/>
  <c r="H1367" i="4"/>
  <c r="H1368" i="4"/>
  <c r="K1368" i="4" s="1"/>
  <c r="H1377" i="4"/>
  <c r="K1377" i="4" s="1"/>
  <c r="H1435" i="4"/>
  <c r="H1436" i="4"/>
  <c r="K1436" i="4" s="1"/>
  <c r="H1437" i="4"/>
  <c r="K1437" i="4" s="1"/>
  <c r="H1438" i="4"/>
  <c r="K1438" i="4" s="1"/>
  <c r="H1439" i="4"/>
  <c r="H1440" i="4"/>
  <c r="K1440" i="4" s="1"/>
  <c r="H1441" i="4"/>
  <c r="H1442" i="4"/>
  <c r="H1443" i="4"/>
  <c r="H1444" i="4"/>
  <c r="H1432" i="4"/>
  <c r="H1433" i="4"/>
  <c r="H1434" i="4"/>
  <c r="H1254" i="4"/>
  <c r="H1261" i="4"/>
  <c r="K1261" i="4" s="1"/>
  <c r="H1262" i="4"/>
  <c r="K1262" i="4" s="1"/>
  <c r="H1263" i="4"/>
  <c r="H1264" i="4"/>
  <c r="K1264" i="4" s="1"/>
  <c r="H1265" i="4"/>
  <c r="H1266" i="4"/>
  <c r="K1266" i="4" s="1"/>
  <c r="H1267" i="4"/>
  <c r="H1268" i="4"/>
  <c r="K1268" i="4" s="1"/>
  <c r="H1269" i="4"/>
  <c r="H1270" i="4"/>
  <c r="H1271" i="4"/>
  <c r="H1272" i="4"/>
  <c r="H1273" i="4"/>
  <c r="H1295" i="4"/>
  <c r="H1296" i="4"/>
  <c r="H1297" i="4"/>
  <c r="K1297" i="4" s="1"/>
  <c r="H1298" i="4"/>
  <c r="K1298" i="4" s="1"/>
  <c r="H1299" i="4"/>
  <c r="K1299" i="4" s="1"/>
  <c r="H1300" i="4"/>
  <c r="H1301" i="4"/>
  <c r="K1301" i="4" s="1"/>
  <c r="H1316" i="4"/>
  <c r="K1316" i="4" s="1"/>
  <c r="H1317" i="4"/>
  <c r="K1317" i="4" s="1"/>
  <c r="H1321" i="4"/>
  <c r="H1322" i="4"/>
  <c r="K1322" i="4" s="1"/>
  <c r="H1326" i="4"/>
  <c r="H1327" i="4"/>
  <c r="H1338" i="4"/>
  <c r="H1341" i="4"/>
  <c r="H1342" i="4"/>
  <c r="H1353" i="4"/>
  <c r="H1358" i="4"/>
  <c r="H1372" i="4"/>
  <c r="K1372" i="4" s="1"/>
  <c r="H1373" i="4"/>
  <c r="K1373" i="4" s="1"/>
  <c r="H1384" i="4"/>
  <c r="K1384" i="4" s="1"/>
  <c r="H1385" i="4"/>
  <c r="K1385" i="4" s="1"/>
  <c r="H1389" i="4"/>
  <c r="K1389" i="4" s="1"/>
  <c r="H1390" i="4"/>
  <c r="K1390" i="4" s="1"/>
  <c r="H1397" i="4"/>
  <c r="K1397" i="4" s="1"/>
  <c r="H1412" i="4"/>
  <c r="H1426" i="4"/>
  <c r="K1426" i="4" s="1"/>
  <c r="H1427" i="4"/>
  <c r="H1236" i="4"/>
  <c r="H1237" i="4"/>
  <c r="H1238" i="4"/>
  <c r="H1239" i="4"/>
  <c r="H1240" i="4"/>
  <c r="H1244" i="4"/>
  <c r="H1245" i="4"/>
  <c r="K1245" i="4" s="1"/>
  <c r="H1248" i="4"/>
  <c r="K1248" i="4" s="1"/>
  <c r="H1249" i="4"/>
  <c r="K1249" i="4" s="1"/>
  <c r="H1255" i="4"/>
  <c r="K1255" i="4" s="1"/>
  <c r="H1274" i="4"/>
  <c r="K1274" i="4" s="1"/>
  <c r="H1275" i="4"/>
  <c r="K1275" i="4" s="1"/>
  <c r="H1276" i="4"/>
  <c r="K1276" i="4" s="1"/>
  <c r="H1277" i="4"/>
  <c r="H1302" i="4"/>
  <c r="K1302" i="4" s="1"/>
  <c r="H1303" i="4"/>
  <c r="H1318" i="4"/>
  <c r="H1323" i="4"/>
  <c r="H1328" i="4"/>
  <c r="H1329" i="4"/>
  <c r="H1334" i="4"/>
  <c r="H1335" i="4"/>
  <c r="H1336" i="4"/>
  <c r="K1336" i="4" s="1"/>
  <c r="H1337" i="4"/>
  <c r="K1337" i="4" s="1"/>
  <c r="H1339" i="4"/>
  <c r="K1339" i="4" s="1"/>
  <c r="H1340" i="4"/>
  <c r="K1340" i="4" s="1"/>
  <c r="H1343" i="4"/>
  <c r="K1343" i="4" s="1"/>
  <c r="H1346" i="4"/>
  <c r="H1347" i="4"/>
  <c r="K1347" i="4" s="1"/>
  <c r="H1354" i="4"/>
  <c r="H1355" i="4"/>
  <c r="K1355" i="4" s="1"/>
  <c r="H1359" i="4"/>
  <c r="H1360" i="4"/>
  <c r="H1362" i="4"/>
  <c r="H1369" i="4"/>
  <c r="H1370" i="4"/>
  <c r="H1374" i="4"/>
  <c r="H1375" i="4"/>
  <c r="H1378" i="4"/>
  <c r="K1378" i="4" s="1"/>
  <c r="H1383" i="4"/>
  <c r="K1383" i="4" s="1"/>
  <c r="H1391" i="4"/>
  <c r="K1391" i="4" s="1"/>
  <c r="H1392" i="4"/>
  <c r="H1398" i="4"/>
  <c r="K1398" i="4" s="1"/>
  <c r="H1399" i="4"/>
  <c r="K1399" i="4" s="1"/>
  <c r="H1400" i="4"/>
  <c r="K1400" i="4" s="1"/>
  <c r="H1401" i="4"/>
  <c r="H1406" i="4"/>
  <c r="K1406" i="4" s="1"/>
  <c r="H1410" i="4"/>
  <c r="H1413" i="4"/>
  <c r="H1414" i="4"/>
  <c r="H1422" i="4"/>
  <c r="H1428" i="4"/>
  <c r="H1430" i="4"/>
  <c r="H1241" i="4"/>
  <c r="H1246" i="4"/>
  <c r="K1246" i="4" s="1"/>
  <c r="H1247" i="4"/>
  <c r="K1247" i="4" s="1"/>
  <c r="H1250" i="4"/>
  <c r="K1250" i="4" s="1"/>
  <c r="H1251" i="4"/>
  <c r="H1252" i="4"/>
  <c r="K1252" i="4" s="1"/>
  <c r="H1256" i="4"/>
  <c r="K1256" i="4" s="1"/>
  <c r="H1257" i="4"/>
  <c r="K1257" i="4" s="1"/>
  <c r="H1258" i="4"/>
  <c r="H1259" i="4"/>
  <c r="H1260" i="4"/>
  <c r="H1278" i="4"/>
  <c r="H1279" i="4"/>
  <c r="H1280" i="4"/>
  <c r="H1281" i="4"/>
  <c r="H1282" i="4"/>
  <c r="H1283" i="4"/>
  <c r="H1284" i="4"/>
  <c r="K1284" i="4" s="1"/>
  <c r="H1285" i="4"/>
  <c r="K1285" i="4" s="1"/>
  <c r="H1286" i="4"/>
  <c r="K1286" i="4" s="1"/>
  <c r="H1287" i="4"/>
  <c r="H1288" i="4"/>
  <c r="K1288" i="4" s="1"/>
  <c r="H1289" i="4"/>
  <c r="K1289" i="4" s="1"/>
  <c r="H1290" i="4"/>
  <c r="K1290" i="4" s="1"/>
  <c r="H1291" i="4"/>
  <c r="H1292" i="4"/>
  <c r="K1292" i="4" s="1"/>
  <c r="H1304" i="4"/>
  <c r="K1304" i="4" s="1"/>
  <c r="H1305" i="4"/>
  <c r="H1306" i="4"/>
  <c r="H1307" i="4"/>
  <c r="H1308" i="4"/>
  <c r="H1309" i="4"/>
  <c r="H1310" i="4"/>
  <c r="H1311" i="4"/>
  <c r="K1311" i="4" s="1"/>
  <c r="H1312" i="4"/>
  <c r="K1312" i="4" s="1"/>
  <c r="H1313" i="4"/>
  <c r="K1313" i="4" s="1"/>
  <c r="H1314" i="4"/>
  <c r="H1315" i="4"/>
  <c r="K1315" i="4" s="1"/>
  <c r="H1319" i="4"/>
  <c r="K1319" i="4" s="1"/>
  <c r="H1320" i="4"/>
  <c r="K1320" i="4" s="1"/>
  <c r="H1330" i="4"/>
  <c r="H1331" i="4"/>
  <c r="K1331" i="4" s="1"/>
  <c r="H1332" i="4"/>
  <c r="H1344" i="4"/>
  <c r="H1345" i="4"/>
  <c r="H1356" i="4"/>
  <c r="H1357" i="4"/>
  <c r="H1361" i="4"/>
  <c r="H1363" i="4"/>
  <c r="H1364" i="4"/>
  <c r="K1364" i="4" s="1"/>
  <c r="H1376" i="4"/>
  <c r="K1376" i="4" s="1"/>
  <c r="H1379" i="4"/>
  <c r="K1379" i="4" s="1"/>
  <c r="H1381" i="4"/>
  <c r="H1386" i="4"/>
  <c r="K1386" i="4" s="1"/>
  <c r="H1387" i="4"/>
  <c r="K1387" i="4" s="1"/>
  <c r="H1388" i="4"/>
  <c r="K1388" i="4" s="1"/>
  <c r="H1393" i="4"/>
  <c r="H1394" i="4"/>
  <c r="K1394" i="4" s="1"/>
  <c r="H1402" i="4"/>
  <c r="H1403" i="4"/>
  <c r="H1404" i="4"/>
  <c r="H1407" i="4"/>
  <c r="H1408" i="4"/>
  <c r="H1415" i="4"/>
  <c r="H1416" i="4"/>
  <c r="H1420" i="4"/>
  <c r="K1420" i="4" s="1"/>
  <c r="H1424" i="4"/>
  <c r="K1424" i="4" s="1"/>
  <c r="H1425" i="4"/>
  <c r="K1425" i="4" s="1"/>
  <c r="H1429" i="4"/>
  <c r="H1431" i="4"/>
  <c r="K1431" i="4" s="1"/>
  <c r="H1242" i="4"/>
  <c r="H1243" i="4"/>
  <c r="K1243" i="4" s="1"/>
  <c r="H1253" i="4"/>
  <c r="H1293" i="4"/>
  <c r="K1293" i="4" s="1"/>
  <c r="H1324" i="4"/>
  <c r="H1325" i="4"/>
  <c r="H1333" i="4"/>
  <c r="H1348" i="4"/>
  <c r="H1349" i="4"/>
  <c r="H1350" i="4"/>
  <c r="H1365" i="4"/>
  <c r="H1371" i="4"/>
  <c r="K1371" i="4" s="1"/>
  <c r="H1380" i="4"/>
  <c r="K1380" i="4" s="1"/>
  <c r="H1382" i="4"/>
  <c r="K1382" i="4" s="1"/>
  <c r="H1395" i="4"/>
  <c r="H1396" i="4"/>
  <c r="K1396" i="4" s="1"/>
  <c r="H1405" i="4"/>
  <c r="K1405" i="4" s="1"/>
  <c r="H1409" i="4"/>
  <c r="K1409" i="4" s="1"/>
  <c r="H1411" i="4"/>
  <c r="H1417" i="4"/>
  <c r="K1417" i="4" s="1"/>
  <c r="H1418" i="4"/>
  <c r="H1419" i="4"/>
  <c r="H1421" i="4"/>
  <c r="H1423" i="4"/>
  <c r="H1466" i="4"/>
  <c r="H1467" i="4"/>
  <c r="H1460" i="4"/>
  <c r="H1461" i="4"/>
  <c r="K1461" i="4" s="1"/>
  <c r="H1462" i="4"/>
  <c r="K1462" i="4" s="1"/>
  <c r="H1463" i="4"/>
  <c r="K1463" i="4" s="1"/>
  <c r="H1464" i="4"/>
  <c r="H1465" i="4"/>
  <c r="K1465" i="4" s="1"/>
  <c r="H1468" i="4"/>
  <c r="K1468" i="4" s="1"/>
  <c r="H1469" i="4"/>
  <c r="K1469" i="4" s="1"/>
  <c r="H1470" i="4"/>
  <c r="H1471" i="4"/>
  <c r="K1471" i="4" s="1"/>
  <c r="H1472" i="4"/>
  <c r="H1473" i="4"/>
  <c r="H1445" i="4"/>
  <c r="H1446" i="4"/>
  <c r="H1457" i="4"/>
  <c r="H1447" i="4"/>
  <c r="H1448" i="4"/>
  <c r="H1449" i="4"/>
  <c r="K1449" i="4" s="1"/>
  <c r="H1450" i="4"/>
  <c r="K1450" i="4" s="1"/>
  <c r="H1451" i="4"/>
  <c r="K1451" i="4" s="1"/>
  <c r="H1452" i="4"/>
  <c r="H1453" i="4"/>
  <c r="K1453" i="4" s="1"/>
  <c r="H1454" i="4"/>
  <c r="K1454" i="4" s="1"/>
  <c r="H1455" i="4"/>
  <c r="K1455" i="4" s="1"/>
  <c r="H1456" i="4"/>
  <c r="H1815" i="4"/>
  <c r="K1815" i="4" s="1"/>
  <c r="H1816" i="4"/>
  <c r="H1817" i="4"/>
  <c r="K1817" i="4" s="1"/>
  <c r="H1818" i="4"/>
  <c r="H1819" i="4"/>
  <c r="H1820" i="4"/>
  <c r="H1821" i="4"/>
  <c r="H1822" i="4"/>
  <c r="H1823" i="4"/>
  <c r="K1823" i="4" s="1"/>
  <c r="H1824" i="4"/>
  <c r="K1824" i="4" s="1"/>
  <c r="H1825" i="4"/>
  <c r="K1825" i="4" s="1"/>
  <c r="H1826" i="4"/>
  <c r="H1827" i="4"/>
  <c r="K1827" i="4" s="1"/>
  <c r="H1828" i="4"/>
  <c r="K1828" i="4" s="1"/>
  <c r="H1829" i="4"/>
  <c r="K1829" i="4" s="1"/>
  <c r="H1830" i="4"/>
  <c r="H1831" i="4"/>
  <c r="K1831" i="4" s="1"/>
  <c r="H1832" i="4"/>
  <c r="H1833" i="4"/>
  <c r="H1834" i="4"/>
  <c r="H1835" i="4"/>
  <c r="H1836" i="4"/>
  <c r="K1836" i="4" s="1"/>
  <c r="H1837" i="4"/>
  <c r="H1838" i="4"/>
  <c r="H1839" i="4"/>
  <c r="K1839" i="4" s="1"/>
  <c r="H1840" i="4"/>
  <c r="K1840" i="4" s="1"/>
  <c r="H1509" i="4"/>
  <c r="K1509" i="4" s="1"/>
  <c r="H1510" i="4"/>
  <c r="K1510" i="4" s="1"/>
  <c r="H1511" i="4"/>
  <c r="K1511" i="4" s="1"/>
  <c r="H1512" i="4"/>
  <c r="K1512" i="4" s="1"/>
  <c r="H1513" i="4"/>
  <c r="K1513" i="4" s="1"/>
  <c r="H1514" i="4"/>
  <c r="H1515" i="4"/>
  <c r="K1515" i="4" s="1"/>
  <c r="H1516" i="4"/>
  <c r="H1517" i="4"/>
  <c r="H1518" i="4"/>
  <c r="H1519" i="4"/>
  <c r="H1520" i="4"/>
  <c r="H1521" i="4"/>
  <c r="H1522" i="4"/>
  <c r="H1523" i="4"/>
  <c r="K1523" i="4" s="1"/>
  <c r="H1524" i="4"/>
  <c r="K1524" i="4" s="1"/>
  <c r="H1525" i="4"/>
  <c r="K1525" i="4" s="1"/>
  <c r="H1526" i="4"/>
  <c r="K1526" i="4" s="1"/>
  <c r="H1527" i="4"/>
  <c r="K1527" i="4" s="1"/>
  <c r="H1528" i="4"/>
  <c r="K1528" i="4" s="1"/>
  <c r="H1529" i="4"/>
  <c r="K1529" i="4" s="1"/>
  <c r="H1530" i="4"/>
  <c r="H1531" i="4"/>
  <c r="K1531" i="4" s="1"/>
  <c r="H1532" i="4"/>
  <c r="H1533" i="4"/>
  <c r="H1534" i="4"/>
  <c r="H1535" i="4"/>
  <c r="H1536" i="4"/>
  <c r="H1537" i="4"/>
  <c r="H1538" i="4"/>
  <c r="H1539" i="4"/>
  <c r="K1539" i="4" s="1"/>
  <c r="H1540" i="4"/>
  <c r="K1540" i="4" s="1"/>
  <c r="H1541" i="4"/>
  <c r="K1541" i="4" s="1"/>
  <c r="H1542" i="4"/>
  <c r="H1543" i="4"/>
  <c r="K1543" i="4" s="1"/>
  <c r="H1544" i="4"/>
  <c r="K1544" i="4" s="1"/>
  <c r="H1545" i="4"/>
  <c r="K1545" i="4" s="1"/>
  <c r="H1546" i="4"/>
  <c r="H1547" i="4"/>
  <c r="K1547" i="4" s="1"/>
  <c r="H1548" i="4"/>
  <c r="H1549" i="4"/>
  <c r="H1550" i="4"/>
  <c r="K1550" i="4" s="1"/>
  <c r="H1551" i="4"/>
  <c r="H1552" i="4"/>
  <c r="H1553" i="4"/>
  <c r="H1554" i="4"/>
  <c r="H1555" i="4"/>
  <c r="K1555" i="4" s="1"/>
  <c r="H1556" i="4"/>
  <c r="K1556" i="4" s="1"/>
  <c r="H1557" i="4"/>
  <c r="K1557" i="4" s="1"/>
  <c r="H1558" i="4"/>
  <c r="H1559" i="4"/>
  <c r="K1559" i="4" s="1"/>
  <c r="H1560" i="4"/>
  <c r="K1560" i="4" s="1"/>
  <c r="H1561" i="4"/>
  <c r="K1561" i="4" s="1"/>
  <c r="H1562" i="4"/>
  <c r="H1563" i="4"/>
  <c r="K1563" i="4" s="1"/>
  <c r="H1564" i="4"/>
  <c r="H1565" i="4"/>
  <c r="H1566" i="4"/>
  <c r="H1567" i="4"/>
  <c r="K1567" i="4" s="1"/>
  <c r="H1568" i="4"/>
  <c r="K1568" i="4" s="1"/>
  <c r="H1569" i="4"/>
  <c r="H1570" i="4"/>
  <c r="H1571" i="4"/>
  <c r="K1571" i="4" s="1"/>
  <c r="H1572" i="4"/>
  <c r="K1572" i="4" s="1"/>
  <c r="H1573" i="4"/>
  <c r="K1573" i="4" s="1"/>
  <c r="H1574" i="4"/>
  <c r="H1575" i="4"/>
  <c r="K1575" i="4" s="1"/>
  <c r="H1576" i="4"/>
  <c r="K1576" i="4" s="1"/>
  <c r="H1577" i="4"/>
  <c r="K1577" i="4" s="1"/>
  <c r="H1578" i="4"/>
  <c r="K1578" i="4" s="1"/>
  <c r="H1579" i="4"/>
  <c r="K1579" i="4" s="1"/>
  <c r="H1580" i="4"/>
  <c r="K1580" i="4" s="1"/>
  <c r="H1581" i="4"/>
  <c r="H1582" i="4"/>
  <c r="K1582" i="4" s="1"/>
  <c r="H1583" i="4"/>
  <c r="H1584" i="4"/>
  <c r="K1584" i="4" s="1"/>
  <c r="H1585" i="4"/>
  <c r="H1586" i="4"/>
  <c r="K1586" i="4" s="1"/>
  <c r="H1587" i="4"/>
  <c r="K1587" i="4" s="1"/>
  <c r="H1588" i="4"/>
  <c r="K1588" i="4" s="1"/>
  <c r="H1589" i="4"/>
  <c r="K1589" i="4" s="1"/>
  <c r="H1590" i="4"/>
  <c r="H1591" i="4"/>
  <c r="K1591" i="4" s="1"/>
  <c r="H1592" i="4"/>
  <c r="H1670" i="4"/>
  <c r="K1670" i="4" s="1"/>
  <c r="H1671" i="4"/>
  <c r="H1672" i="4"/>
  <c r="K1672" i="4" s="1"/>
  <c r="H1673" i="4"/>
  <c r="H1674" i="4"/>
  <c r="H1675" i="4"/>
  <c r="H1676" i="4"/>
  <c r="H1677" i="4"/>
  <c r="H1678" i="4"/>
  <c r="H1679" i="4"/>
  <c r="H1680" i="4"/>
  <c r="K1680" i="4" s="1"/>
  <c r="H1681" i="4"/>
  <c r="K1681" i="4" s="1"/>
  <c r="H1682" i="4"/>
  <c r="K1682" i="4" s="1"/>
  <c r="H1683" i="4"/>
  <c r="H1684" i="4"/>
  <c r="K1684" i="4" s="1"/>
  <c r="H1685" i="4"/>
  <c r="K1685" i="4" s="1"/>
  <c r="H1686" i="4"/>
  <c r="K1686" i="4" s="1"/>
  <c r="H1687" i="4"/>
  <c r="H1688" i="4"/>
  <c r="K1688" i="4" s="1"/>
  <c r="H1689" i="4"/>
  <c r="H1690" i="4"/>
  <c r="H1691" i="4"/>
  <c r="H1692" i="4"/>
  <c r="H1693" i="4"/>
  <c r="H1694" i="4"/>
  <c r="H1695" i="4"/>
  <c r="H1696" i="4"/>
  <c r="K1696" i="4" s="1"/>
  <c r="H1697" i="4"/>
  <c r="K1697" i="4" s="1"/>
  <c r="H1698" i="4"/>
  <c r="K1698" i="4" s="1"/>
  <c r="H1699" i="4"/>
  <c r="H1700" i="4"/>
  <c r="K1700" i="4" s="1"/>
  <c r="H1701" i="4"/>
  <c r="K1701" i="4" s="1"/>
  <c r="H1702" i="4"/>
  <c r="K1702" i="4" s="1"/>
  <c r="H1703" i="4"/>
  <c r="H1704" i="4"/>
  <c r="K1704" i="4" s="1"/>
  <c r="H1593" i="4"/>
  <c r="H1594" i="4"/>
  <c r="H1595" i="4"/>
  <c r="H1596" i="4"/>
  <c r="H1597" i="4"/>
  <c r="H1598" i="4"/>
  <c r="H1599" i="4"/>
  <c r="H1600" i="4"/>
  <c r="K1600" i="4" s="1"/>
  <c r="H1601" i="4"/>
  <c r="K1601" i="4" s="1"/>
  <c r="H1602" i="4"/>
  <c r="K1602" i="4" s="1"/>
  <c r="H1603" i="4"/>
  <c r="K1603" i="4" s="1"/>
  <c r="H1604" i="4"/>
  <c r="K1604" i="4" s="1"/>
  <c r="H1605" i="4"/>
  <c r="K1605" i="4" s="1"/>
  <c r="H1606" i="4"/>
  <c r="K1606" i="4" s="1"/>
  <c r="H1607" i="4"/>
  <c r="H1608" i="4"/>
  <c r="K1608" i="4" s="1"/>
  <c r="H1609" i="4"/>
  <c r="H1610" i="4"/>
  <c r="H1611" i="4"/>
  <c r="H1612" i="4"/>
  <c r="H1613" i="4"/>
  <c r="H1614" i="4"/>
  <c r="H1615" i="4"/>
  <c r="H1616" i="4"/>
  <c r="K1616" i="4" s="1"/>
  <c r="H1617" i="4"/>
  <c r="K1617" i="4" s="1"/>
  <c r="H1618" i="4"/>
  <c r="K1618" i="4" s="1"/>
  <c r="H1619" i="4"/>
  <c r="K1619" i="4" s="1"/>
  <c r="H1620" i="4"/>
  <c r="K1620" i="4" s="1"/>
  <c r="H1621" i="4"/>
  <c r="K1621" i="4" s="1"/>
  <c r="H1622" i="4"/>
  <c r="K1622" i="4" s="1"/>
  <c r="H1623" i="4"/>
  <c r="H1624" i="4"/>
  <c r="K1624" i="4" s="1"/>
  <c r="H1625" i="4"/>
  <c r="H1626" i="4"/>
  <c r="H1627" i="4"/>
  <c r="H1628" i="4"/>
  <c r="H1629" i="4"/>
  <c r="H1630" i="4"/>
  <c r="H1631" i="4"/>
  <c r="H1632" i="4"/>
  <c r="K1632" i="4" s="1"/>
  <c r="H1633" i="4"/>
  <c r="K1633" i="4" s="1"/>
  <c r="H1634" i="4"/>
  <c r="K1634" i="4" s="1"/>
  <c r="H1635" i="4"/>
  <c r="H1636" i="4"/>
  <c r="K1636" i="4" s="1"/>
  <c r="H1637" i="4"/>
  <c r="K1637" i="4" s="1"/>
  <c r="H1638" i="4"/>
  <c r="K1638" i="4" s="1"/>
  <c r="H1639" i="4"/>
  <c r="H1640" i="4"/>
  <c r="K1640" i="4" s="1"/>
  <c r="H1641" i="4"/>
  <c r="H1642" i="4"/>
  <c r="H1643" i="4"/>
  <c r="H1644" i="4"/>
  <c r="H1645" i="4"/>
  <c r="H1646" i="4"/>
  <c r="H1647" i="4"/>
  <c r="H1648" i="4"/>
  <c r="K1648" i="4" s="1"/>
  <c r="H1649" i="4"/>
  <c r="K1649" i="4" s="1"/>
  <c r="H1650" i="4"/>
  <c r="K1650" i="4" s="1"/>
  <c r="H1651" i="4"/>
  <c r="H1652" i="4"/>
  <c r="K1652" i="4" s="1"/>
  <c r="H1653" i="4"/>
  <c r="H1705" i="4"/>
  <c r="K1705" i="4" s="1"/>
  <c r="H1706" i="4"/>
  <c r="H1707" i="4"/>
  <c r="K1707" i="4" s="1"/>
  <c r="H1708" i="4"/>
  <c r="H1709" i="4"/>
  <c r="H1710" i="4"/>
  <c r="H1711" i="4"/>
  <c r="H1712" i="4"/>
  <c r="H1713" i="4"/>
  <c r="H1714" i="4"/>
  <c r="H1715" i="4"/>
  <c r="K1715" i="4" s="1"/>
  <c r="H1716" i="4"/>
  <c r="K1716" i="4" s="1"/>
  <c r="H1717" i="4"/>
  <c r="K1717" i="4" s="1"/>
  <c r="H1718" i="4"/>
  <c r="H1719" i="4"/>
  <c r="K1719" i="4" s="1"/>
  <c r="H1720" i="4"/>
  <c r="K1720" i="4" s="1"/>
  <c r="H1721" i="4"/>
  <c r="K1721" i="4" s="1"/>
  <c r="H1722" i="4"/>
  <c r="H1723" i="4"/>
  <c r="K1723" i="4" s="1"/>
  <c r="H1724" i="4"/>
  <c r="H1725" i="4"/>
  <c r="H1726" i="4"/>
  <c r="H1727" i="4"/>
  <c r="H1728" i="4"/>
  <c r="H1729" i="4"/>
  <c r="H1730" i="4"/>
  <c r="H1731" i="4"/>
  <c r="K1731" i="4" s="1"/>
  <c r="H1732" i="4"/>
  <c r="K1732" i="4" s="1"/>
  <c r="H1733" i="4"/>
  <c r="K1733" i="4" s="1"/>
  <c r="H1734" i="4"/>
  <c r="H1735" i="4"/>
  <c r="K1735" i="4" s="1"/>
  <c r="H1736" i="4"/>
  <c r="K1736" i="4" s="1"/>
  <c r="H1737" i="4"/>
  <c r="K1737" i="4" s="1"/>
  <c r="H1738" i="4"/>
  <c r="H1739" i="4"/>
  <c r="K1739" i="4" s="1"/>
  <c r="H1740" i="4"/>
  <c r="H1741" i="4"/>
  <c r="H1742" i="4"/>
  <c r="H1743" i="4"/>
  <c r="H1744" i="4"/>
  <c r="H1745" i="4"/>
  <c r="H1746" i="4"/>
  <c r="H1747" i="4"/>
  <c r="K1747" i="4" s="1"/>
  <c r="H1748" i="4"/>
  <c r="K1748" i="4" s="1"/>
  <c r="H1749" i="4"/>
  <c r="K1749" i="4" s="1"/>
  <c r="H1750" i="4"/>
  <c r="K1750" i="4" s="1"/>
  <c r="H1751" i="4"/>
  <c r="K1751" i="4" s="1"/>
  <c r="H1752" i="4"/>
  <c r="K1752" i="4" s="1"/>
  <c r="H1753" i="4"/>
  <c r="H1754" i="4"/>
  <c r="H1755" i="4"/>
  <c r="H1756" i="4"/>
  <c r="K1756" i="4" s="1"/>
  <c r="H1757" i="4"/>
  <c r="H1758" i="4"/>
  <c r="H1759" i="4"/>
  <c r="H1760" i="4"/>
  <c r="H1761" i="4"/>
  <c r="H1762" i="4"/>
  <c r="H1763" i="4"/>
  <c r="K1763" i="4" s="1"/>
  <c r="H1764" i="4"/>
  <c r="K1764" i="4" s="1"/>
  <c r="H1765" i="4"/>
  <c r="K1765" i="4" s="1"/>
  <c r="H1766" i="4"/>
  <c r="H1767" i="4"/>
  <c r="K1767" i="4" s="1"/>
  <c r="H1768" i="4"/>
  <c r="K1768" i="4" s="1"/>
  <c r="H1769" i="4"/>
  <c r="K1769" i="4" s="1"/>
  <c r="H1770" i="4"/>
  <c r="H1771" i="4"/>
  <c r="K1771" i="4" s="1"/>
  <c r="H1772" i="4"/>
  <c r="H1773" i="4"/>
  <c r="H1774" i="4"/>
  <c r="H1775" i="4"/>
  <c r="H1776" i="4"/>
  <c r="H1777" i="4"/>
  <c r="H1778" i="4"/>
  <c r="H1779" i="4"/>
  <c r="K1779" i="4" s="1"/>
  <c r="H1780" i="4"/>
  <c r="K1780" i="4" s="1"/>
  <c r="H1781" i="4"/>
  <c r="H1782" i="4"/>
  <c r="H1783" i="4"/>
  <c r="K1783" i="4" s="1"/>
  <c r="H1784" i="4"/>
  <c r="H1785" i="4"/>
  <c r="K1785" i="4" s="1"/>
  <c r="H1786" i="4"/>
  <c r="H1787" i="4"/>
  <c r="K1787" i="4" s="1"/>
  <c r="H1788" i="4"/>
  <c r="H1654" i="4"/>
  <c r="H1655" i="4"/>
  <c r="H1656" i="4"/>
  <c r="H1657" i="4"/>
  <c r="H1658" i="4"/>
  <c r="H1659" i="4"/>
  <c r="H1660" i="4"/>
  <c r="K1660" i="4" s="1"/>
  <c r="H1661" i="4"/>
  <c r="K1661" i="4" s="1"/>
  <c r="H1662" i="4"/>
  <c r="K1662" i="4" s="1"/>
  <c r="H1663" i="4"/>
  <c r="H1664" i="4"/>
  <c r="K1664" i="4" s="1"/>
  <c r="H1665" i="4"/>
  <c r="K1665" i="4" s="1"/>
  <c r="H1666" i="4"/>
  <c r="K1666" i="4" s="1"/>
  <c r="H1667" i="4"/>
  <c r="H1668" i="4"/>
  <c r="K1668" i="4" s="1"/>
  <c r="H1669" i="4"/>
  <c r="H1478" i="4"/>
  <c r="H1486" i="4"/>
  <c r="H1479" i="4"/>
  <c r="H1487" i="4"/>
  <c r="H1488" i="4"/>
  <c r="H1503" i="4"/>
  <c r="H1475" i="4"/>
  <c r="K1475" i="4" s="1"/>
  <c r="H1480" i="4"/>
  <c r="K1480" i="4" s="1"/>
  <c r="H1489" i="4"/>
  <c r="K1489" i="4" s="1"/>
  <c r="H1490" i="4"/>
  <c r="H1491" i="4"/>
  <c r="K1491" i="4" s="1"/>
  <c r="H1492" i="4"/>
  <c r="K1492" i="4" s="1"/>
  <c r="H1504" i="4"/>
  <c r="K1504" i="4" s="1"/>
  <c r="H1790" i="4"/>
  <c r="K1790" i="4" s="1"/>
  <c r="H1476" i="4"/>
  <c r="K1476" i="4" s="1"/>
  <c r="H1481" i="4"/>
  <c r="H1493" i="4"/>
  <c r="H1505" i="4"/>
  <c r="H1494" i="4"/>
  <c r="H1495" i="4"/>
  <c r="H1506" i="4"/>
  <c r="H1458" i="4"/>
  <c r="H1459" i="4"/>
  <c r="K1459" i="4" s="1"/>
  <c r="H1474" i="4"/>
  <c r="K1474" i="4" s="1"/>
  <c r="H1477" i="4"/>
  <c r="K1477" i="4" s="1"/>
  <c r="H1482" i="4"/>
  <c r="H1483" i="4"/>
  <c r="K1483" i="4" s="1"/>
  <c r="H1484" i="4"/>
  <c r="K1484" i="4" s="1"/>
  <c r="H1496" i="4"/>
  <c r="K1496" i="4" s="1"/>
  <c r="H1497" i="4"/>
  <c r="H1498" i="4"/>
  <c r="K1498" i="4" s="1"/>
  <c r="H1499" i="4"/>
  <c r="H1507" i="4"/>
  <c r="H1789" i="4"/>
  <c r="H1791" i="4"/>
  <c r="H1796" i="4"/>
  <c r="H1797" i="4"/>
  <c r="H1485" i="4"/>
  <c r="H1500" i="4"/>
  <c r="K1500" i="4" s="1"/>
  <c r="H1501" i="4"/>
  <c r="K1501" i="4" s="1"/>
  <c r="H1502" i="4"/>
  <c r="K1502" i="4" s="1"/>
  <c r="H1508" i="4"/>
  <c r="H1792" i="4"/>
  <c r="K1792" i="4" s="1"/>
  <c r="H1793" i="4"/>
  <c r="K1793" i="4" s="1"/>
  <c r="H1794" i="4"/>
  <c r="K1794" i="4" s="1"/>
  <c r="H1800" i="4"/>
  <c r="H1806" i="4"/>
  <c r="K1806" i="4" s="1"/>
  <c r="H1809" i="4"/>
  <c r="H1810" i="4"/>
  <c r="H1813" i="4"/>
  <c r="H1795" i="4"/>
  <c r="H1801" i="4"/>
  <c r="H1802" i="4"/>
  <c r="H1803" i="4"/>
  <c r="H1807" i="4"/>
  <c r="K1807" i="4" s="1"/>
  <c r="H1798" i="4"/>
  <c r="K1798" i="4" s="1"/>
  <c r="H1799" i="4"/>
  <c r="K1799" i="4" s="1"/>
  <c r="H1804" i="4"/>
  <c r="H1808" i="4"/>
  <c r="K1808" i="4" s="1"/>
  <c r="H1811" i="4"/>
  <c r="K1811" i="4" s="1"/>
  <c r="H1812" i="4"/>
  <c r="K1812" i="4" s="1"/>
  <c r="H1814" i="4"/>
  <c r="H1805" i="4"/>
  <c r="H1841" i="4"/>
  <c r="H1842" i="4"/>
  <c r="H1843" i="4"/>
  <c r="H1844" i="4"/>
  <c r="H1848" i="4"/>
  <c r="H1849" i="4"/>
  <c r="H1850" i="4"/>
  <c r="H1851" i="4"/>
  <c r="K1851" i="4" s="1"/>
  <c r="H1859" i="4"/>
  <c r="K1859" i="4" s="1"/>
  <c r="H1862" i="4"/>
  <c r="H1866" i="4"/>
  <c r="H1867" i="4"/>
  <c r="H1868" i="4"/>
  <c r="K1868" i="4" s="1"/>
  <c r="H1904" i="4"/>
  <c r="H1905" i="4"/>
  <c r="H1906" i="4"/>
  <c r="H1845" i="4"/>
  <c r="H1852" i="4"/>
  <c r="H1853" i="4"/>
  <c r="H1860" i="4"/>
  <c r="H1869" i="4"/>
  <c r="H1870" i="4"/>
  <c r="H1871" i="4"/>
  <c r="H1872" i="4"/>
  <c r="H1873" i="4"/>
  <c r="H1874" i="4"/>
  <c r="H1875" i="4"/>
  <c r="H1876" i="4"/>
  <c r="H1877" i="4"/>
  <c r="H1878" i="4"/>
  <c r="H1898" i="4"/>
  <c r="H1846" i="4"/>
  <c r="H1854" i="4"/>
  <c r="H1861" i="4"/>
  <c r="H1863" i="4"/>
  <c r="H1879" i="4"/>
  <c r="H1880" i="4"/>
  <c r="H1881" i="4"/>
  <c r="H1882" i="4"/>
  <c r="H1883" i="4"/>
  <c r="H1884" i="4"/>
  <c r="H1885" i="4"/>
  <c r="H1886" i="4"/>
  <c r="H1887" i="4"/>
  <c r="H1888" i="4"/>
  <c r="H1889" i="4"/>
  <c r="H1899" i="4"/>
  <c r="H1900" i="4"/>
  <c r="H1901" i="4"/>
  <c r="H1902" i="4"/>
  <c r="H1855" i="4"/>
  <c r="H1856" i="4"/>
  <c r="H1890" i="4"/>
  <c r="H1891" i="4"/>
  <c r="H1892" i="4"/>
  <c r="H1893" i="4"/>
  <c r="H1903" i="4"/>
  <c r="H1847" i="4"/>
  <c r="H1864" i="4"/>
  <c r="H1894" i="4"/>
  <c r="H1895" i="4"/>
  <c r="H1896" i="4"/>
  <c r="H332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608" i="4"/>
  <c r="L615" i="4"/>
  <c r="L616" i="4"/>
  <c r="L617" i="4"/>
  <c r="L618" i="4"/>
  <c r="L619" i="4"/>
  <c r="L620" i="4"/>
  <c r="L621" i="4"/>
  <c r="L622" i="4"/>
  <c r="L623" i="4"/>
  <c r="L624" i="4"/>
  <c r="L625" i="4"/>
  <c r="L626" i="4"/>
  <c r="L627" i="4"/>
  <c r="L628" i="4"/>
  <c r="L629" i="4"/>
  <c r="L630" i="4"/>
  <c r="L631" i="4"/>
  <c r="L632" i="4"/>
  <c r="L633" i="4"/>
  <c r="L634" i="4"/>
  <c r="L635" i="4"/>
  <c r="L636" i="4"/>
  <c r="L637" i="4"/>
  <c r="L638" i="4"/>
  <c r="L639" i="4"/>
  <c r="L640" i="4"/>
  <c r="L641" i="4"/>
  <c r="L642" i="4"/>
  <c r="L643" i="4"/>
  <c r="L644" i="4"/>
  <c r="L645" i="4"/>
  <c r="L646" i="4"/>
  <c r="L647" i="4"/>
  <c r="L648" i="4"/>
  <c r="L649" i="4"/>
  <c r="L650" i="4"/>
  <c r="L651" i="4"/>
  <c r="L652" i="4"/>
  <c r="L653" i="4"/>
  <c r="L654" i="4"/>
  <c r="L655" i="4"/>
  <c r="L656" i="4"/>
  <c r="L657" i="4"/>
  <c r="L658" i="4"/>
  <c r="L659" i="4"/>
  <c r="L660" i="4"/>
  <c r="L661" i="4"/>
  <c r="L662" i="4"/>
  <c r="L663" i="4"/>
  <c r="L664" i="4"/>
  <c r="L665" i="4"/>
  <c r="L666" i="4"/>
  <c r="L667" i="4"/>
  <c r="L668" i="4"/>
  <c r="L669" i="4"/>
  <c r="L670" i="4"/>
  <c r="L671" i="4"/>
  <c r="L672" i="4"/>
  <c r="L673" i="4"/>
  <c r="L674" i="4"/>
  <c r="L675" i="4"/>
  <c r="L676" i="4"/>
  <c r="L677" i="4"/>
  <c r="L678" i="4"/>
  <c r="L679" i="4"/>
  <c r="L680" i="4"/>
  <c r="L681" i="4"/>
  <c r="L682" i="4"/>
  <c r="L683" i="4"/>
  <c r="L684" i="4"/>
  <c r="L685" i="4"/>
  <c r="L686" i="4"/>
  <c r="L687" i="4"/>
  <c r="L688" i="4"/>
  <c r="L689" i="4"/>
  <c r="L690" i="4"/>
  <c r="L691" i="4"/>
  <c r="L692" i="4"/>
  <c r="L693" i="4"/>
  <c r="L694" i="4"/>
  <c r="L695" i="4"/>
  <c r="L696" i="4"/>
  <c r="L697" i="4"/>
  <c r="L698" i="4"/>
  <c r="L699" i="4"/>
  <c r="L700" i="4"/>
  <c r="L701" i="4"/>
  <c r="L702" i="4"/>
  <c r="L703" i="4"/>
  <c r="L704" i="4"/>
  <c r="L705" i="4"/>
  <c r="L706" i="4"/>
  <c r="L707" i="4"/>
  <c r="L708" i="4"/>
  <c r="L709" i="4"/>
  <c r="L710" i="4"/>
  <c r="L711" i="4"/>
  <c r="L712" i="4"/>
  <c r="L713" i="4"/>
  <c r="L714" i="4"/>
  <c r="L715" i="4"/>
  <c r="L716" i="4"/>
  <c r="L717" i="4"/>
  <c r="L734" i="4"/>
  <c r="L735" i="4"/>
  <c r="L736" i="4"/>
  <c r="L737" i="4"/>
  <c r="L609" i="4"/>
  <c r="L610" i="4"/>
  <c r="L61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12" i="4"/>
  <c r="L613" i="4"/>
  <c r="L614" i="4"/>
  <c r="L738" i="4"/>
  <c r="L759" i="4"/>
  <c r="L760" i="4"/>
  <c r="L771" i="4"/>
  <c r="L781" i="4"/>
  <c r="L782" i="4"/>
  <c r="L802" i="4"/>
  <c r="L799" i="4"/>
  <c r="L811" i="4"/>
  <c r="L812" i="4"/>
  <c r="L813" i="4"/>
  <c r="L814" i="4"/>
  <c r="L828" i="4"/>
  <c r="L831" i="4"/>
  <c r="L840" i="4"/>
  <c r="L851" i="4"/>
  <c r="L852" i="4"/>
  <c r="L858" i="4"/>
  <c r="L861" i="4"/>
  <c r="L862" i="4"/>
  <c r="L863" i="4"/>
  <c r="L864" i="4"/>
  <c r="L865" i="4"/>
  <c r="L885" i="4"/>
  <c r="L886" i="4"/>
  <c r="L887" i="4"/>
  <c r="L888" i="4"/>
  <c r="L815" i="4"/>
  <c r="L816" i="4"/>
  <c r="L817" i="4"/>
  <c r="L820" i="4"/>
  <c r="L821" i="4"/>
  <c r="L822" i="4"/>
  <c r="L823" i="4"/>
  <c r="L824" i="4"/>
  <c r="L825" i="4"/>
  <c r="L826" i="4"/>
  <c r="L827" i="4"/>
  <c r="L829" i="4"/>
  <c r="L830" i="4"/>
  <c r="L832" i="4"/>
  <c r="L833" i="4"/>
  <c r="L834" i="4"/>
  <c r="L835" i="4"/>
  <c r="L844" i="4"/>
  <c r="L845" i="4"/>
  <c r="L846" i="4"/>
  <c r="L853" i="4"/>
  <c r="L855" i="4"/>
  <c r="L859" i="4"/>
  <c r="L860" i="4"/>
  <c r="L818" i="4"/>
  <c r="L819" i="4"/>
  <c r="L848" i="4"/>
  <c r="L849" i="4"/>
  <c r="L788" i="4"/>
  <c r="L789" i="4"/>
  <c r="L793" i="4"/>
  <c r="L794" i="4"/>
  <c r="L795" i="4"/>
  <c r="L796" i="4"/>
  <c r="L797" i="4"/>
  <c r="L798" i="4"/>
  <c r="L800" i="4"/>
  <c r="L803" i="4"/>
  <c r="L809" i="4"/>
  <c r="L810" i="4"/>
  <c r="L790" i="4"/>
  <c r="L801" i="4"/>
  <c r="L791" i="4"/>
  <c r="L804" i="4"/>
  <c r="L841" i="4"/>
  <c r="L842" i="4"/>
  <c r="L843" i="4"/>
  <c r="L850" i="4"/>
  <c r="L766" i="4"/>
  <c r="L792" i="4"/>
  <c r="L767" i="4"/>
  <c r="L779" i="4"/>
  <c r="L780" i="4"/>
  <c r="L783" i="4"/>
  <c r="L784" i="4"/>
  <c r="L768" i="4"/>
  <c r="L769" i="4"/>
  <c r="L776" i="4"/>
  <c r="L770" i="4"/>
  <c r="L772" i="4"/>
  <c r="L778" i="4"/>
  <c r="L763" i="4"/>
  <c r="L773" i="4"/>
  <c r="L764" i="4"/>
  <c r="L765" i="4"/>
  <c r="L718" i="4"/>
  <c r="L719" i="4"/>
  <c r="L720" i="4"/>
  <c r="L721" i="4"/>
  <c r="L722" i="4"/>
  <c r="L723" i="4"/>
  <c r="L724" i="4"/>
  <c r="L725" i="4"/>
  <c r="L726" i="4"/>
  <c r="L727" i="4"/>
  <c r="L728" i="4"/>
  <c r="L729" i="4"/>
  <c r="L730" i="4"/>
  <c r="L731" i="4"/>
  <c r="L732" i="4"/>
  <c r="L733" i="4"/>
  <c r="L739" i="4"/>
  <c r="L740" i="4"/>
  <c r="L741" i="4"/>
  <c r="L742" i="4"/>
  <c r="L743" i="4"/>
  <c r="L744" i="4"/>
  <c r="L745" i="4"/>
  <c r="L746" i="4"/>
  <c r="L747" i="4"/>
  <c r="L748" i="4"/>
  <c r="L749" i="4"/>
  <c r="L750" i="4"/>
  <c r="L751" i="4"/>
  <c r="L752" i="4"/>
  <c r="L753" i="4"/>
  <c r="L754" i="4"/>
  <c r="L755" i="4"/>
  <c r="L774" i="4"/>
  <c r="L775" i="4"/>
  <c r="L777" i="4"/>
  <c r="L785" i="4"/>
  <c r="L786" i="4"/>
  <c r="L787" i="4"/>
  <c r="L805" i="4"/>
  <c r="L806" i="4"/>
  <c r="L807" i="4"/>
  <c r="L808" i="4"/>
  <c r="L836" i="4"/>
  <c r="L837" i="4"/>
  <c r="L838" i="4"/>
  <c r="L839" i="4"/>
  <c r="L847" i="4"/>
  <c r="L854" i="4"/>
  <c r="L856" i="4"/>
  <c r="L857" i="4"/>
  <c r="L866" i="4"/>
  <c r="L867" i="4"/>
  <c r="L868" i="4"/>
  <c r="L869" i="4"/>
  <c r="L870" i="4"/>
  <c r="L871" i="4"/>
  <c r="L872" i="4"/>
  <c r="L873" i="4"/>
  <c r="L874" i="4"/>
  <c r="L875" i="4"/>
  <c r="L876" i="4"/>
  <c r="L877" i="4"/>
  <c r="L878" i="4"/>
  <c r="L879" i="4"/>
  <c r="L880" i="4"/>
  <c r="L881" i="4"/>
  <c r="L882" i="4"/>
  <c r="L883" i="4"/>
  <c r="L756" i="4"/>
  <c r="L761" i="4"/>
  <c r="L762" i="4"/>
  <c r="L758" i="4"/>
  <c r="L757" i="4"/>
  <c r="L906" i="4"/>
  <c r="L907" i="4"/>
  <c r="L947" i="4"/>
  <c r="L963" i="4"/>
  <c r="L964" i="4"/>
  <c r="L981" i="4"/>
  <c r="L987" i="4"/>
  <c r="L996" i="4"/>
  <c r="L999" i="4"/>
  <c r="L1000" i="4"/>
  <c r="L1001" i="4"/>
  <c r="L1002" i="4"/>
  <c r="L1003" i="4"/>
  <c r="L1004" i="4"/>
  <c r="L1005" i="4"/>
  <c r="L1006" i="4"/>
  <c r="L1007" i="4"/>
  <c r="L1008" i="4"/>
  <c r="L1009" i="4"/>
  <c r="L934" i="4"/>
  <c r="L935" i="4"/>
  <c r="L936" i="4"/>
  <c r="L932" i="4"/>
  <c r="L933" i="4"/>
  <c r="L937" i="4"/>
  <c r="L945" i="4"/>
  <c r="L946" i="4"/>
  <c r="L944" i="4"/>
  <c r="L948" i="4"/>
  <c r="L1011" i="4"/>
  <c r="L1010" i="4"/>
  <c r="L889" i="4"/>
  <c r="L890" i="4"/>
  <c r="L891" i="4"/>
  <c r="L892" i="4"/>
  <c r="L893" i="4"/>
  <c r="L894" i="4"/>
  <c r="L895" i="4"/>
  <c r="L896" i="4"/>
  <c r="L897" i="4"/>
  <c r="L898" i="4"/>
  <c r="L899" i="4"/>
  <c r="L900" i="4"/>
  <c r="L901" i="4"/>
  <c r="L902" i="4"/>
  <c r="L903" i="4"/>
  <c r="L904" i="4"/>
  <c r="L905" i="4"/>
  <c r="L908" i="4"/>
  <c r="L909" i="4"/>
  <c r="L910" i="4"/>
  <c r="L911" i="4"/>
  <c r="L912" i="4"/>
  <c r="L913" i="4"/>
  <c r="L914" i="4"/>
  <c r="L915" i="4"/>
  <c r="L916" i="4"/>
  <c r="L917" i="4"/>
  <c r="L918" i="4"/>
  <c r="L919" i="4"/>
  <c r="L920" i="4"/>
  <c r="L921" i="4"/>
  <c r="L922" i="4"/>
  <c r="L923" i="4"/>
  <c r="L924" i="4"/>
  <c r="L925" i="4"/>
  <c r="L926" i="4"/>
  <c r="L927" i="4"/>
  <c r="L971" i="4"/>
  <c r="L972" i="4"/>
  <c r="L973" i="4"/>
  <c r="L974" i="4"/>
  <c r="L975" i="4"/>
  <c r="L976" i="4"/>
  <c r="L977" i="4"/>
  <c r="L978" i="4"/>
  <c r="L979" i="4"/>
  <c r="L980" i="4"/>
  <c r="L982" i="4"/>
  <c r="L983" i="4"/>
  <c r="L984" i="4"/>
  <c r="L985" i="4"/>
  <c r="L986" i="4"/>
  <c r="L988" i="4"/>
  <c r="L989" i="4"/>
  <c r="L990" i="4"/>
  <c r="L991" i="4"/>
  <c r="L992" i="4"/>
  <c r="L993" i="4"/>
  <c r="L994" i="4"/>
  <c r="L995" i="4"/>
  <c r="L997" i="4"/>
  <c r="L998" i="4"/>
  <c r="L1012" i="4"/>
  <c r="L1013" i="4"/>
  <c r="L1014" i="4"/>
  <c r="L1015" i="4"/>
  <c r="L1016" i="4"/>
  <c r="L1017" i="4"/>
  <c r="L1018" i="4"/>
  <c r="L1019" i="4"/>
  <c r="L1020" i="4"/>
  <c r="L1021" i="4"/>
  <c r="L1022" i="4"/>
  <c r="L1023" i="4"/>
  <c r="L1024" i="4"/>
  <c r="L1025" i="4"/>
  <c r="L1026" i="4"/>
  <c r="L1027" i="4"/>
  <c r="L1028" i="4"/>
  <c r="L1029" i="4"/>
  <c r="L1030" i="4"/>
  <c r="L1031" i="4"/>
  <c r="L1035" i="4"/>
  <c r="L1036" i="4"/>
  <c r="L1037" i="4"/>
  <c r="L1038" i="4"/>
  <c r="L1039" i="4"/>
  <c r="L1040" i="4"/>
  <c r="L1041" i="4"/>
  <c r="L1049" i="4"/>
  <c r="L928" i="4"/>
  <c r="L938" i="4"/>
  <c r="L965" i="4"/>
  <c r="L939" i="4"/>
  <c r="L958" i="4"/>
  <c r="L929" i="4"/>
  <c r="L959" i="4"/>
  <c r="L966" i="4"/>
  <c r="L967" i="4"/>
  <c r="L960" i="4"/>
  <c r="L952" i="4"/>
  <c r="L968" i="4"/>
  <c r="L940" i="4"/>
  <c r="L941" i="4"/>
  <c r="L953" i="4"/>
  <c r="L954" i="4"/>
  <c r="L930" i="4"/>
  <c r="L931" i="4"/>
  <c r="L961" i="4"/>
  <c r="L969" i="4"/>
  <c r="L970" i="4"/>
  <c r="L942" i="4"/>
  <c r="L943" i="4"/>
  <c r="L955" i="4"/>
  <c r="L962" i="4"/>
  <c r="L949" i="4"/>
  <c r="L950" i="4"/>
  <c r="L951" i="4"/>
  <c r="L956" i="4"/>
  <c r="L957" i="4"/>
  <c r="L884" i="4"/>
  <c r="L1149" i="4"/>
  <c r="L1150" i="4"/>
  <c r="L1146" i="4"/>
  <c r="L1147" i="4"/>
  <c r="L1153" i="4"/>
  <c r="L1081" i="4"/>
  <c r="L1082" i="4"/>
  <c r="L1083" i="4"/>
  <c r="L1084" i="4"/>
  <c r="L1085" i="4"/>
  <c r="L1086" i="4"/>
  <c r="L1087" i="4"/>
  <c r="L1088" i="4"/>
  <c r="L1089" i="4"/>
  <c r="L1090" i="4"/>
  <c r="L1091" i="4"/>
  <c r="L1092" i="4"/>
  <c r="L1093" i="4"/>
  <c r="L1094" i="4"/>
  <c r="L1095" i="4"/>
  <c r="L1096" i="4"/>
  <c r="L1097" i="4"/>
  <c r="L1098" i="4"/>
  <c r="L1099" i="4"/>
  <c r="L1100" i="4"/>
  <c r="L1101" i="4"/>
  <c r="L1102" i="4"/>
  <c r="L1103" i="4"/>
  <c r="L1104" i="4"/>
  <c r="L1105" i="4"/>
  <c r="L1106" i="4"/>
  <c r="L1107" i="4"/>
  <c r="L1108" i="4"/>
  <c r="L1109" i="4"/>
  <c r="L1110" i="4"/>
  <c r="L1111" i="4"/>
  <c r="L1112" i="4"/>
  <c r="L1113" i="4"/>
  <c r="L1114" i="4"/>
  <c r="L1115" i="4"/>
  <c r="L1116" i="4"/>
  <c r="L1117" i="4"/>
  <c r="L1118" i="4"/>
  <c r="L1119" i="4"/>
  <c r="L1120" i="4"/>
  <c r="L1121" i="4"/>
  <c r="L1122" i="4"/>
  <c r="L1123" i="4"/>
  <c r="L1124" i="4"/>
  <c r="L1125" i="4"/>
  <c r="L1126" i="4"/>
  <c r="L1032" i="4"/>
  <c r="L1033" i="4"/>
  <c r="L1034" i="4"/>
  <c r="L1042" i="4"/>
  <c r="L1043" i="4"/>
  <c r="L1044" i="4"/>
  <c r="L1045" i="4"/>
  <c r="L1046" i="4"/>
  <c r="L1047" i="4"/>
  <c r="L1048" i="4"/>
  <c r="L1050" i="4"/>
  <c r="L1061" i="4"/>
  <c r="L1062" i="4"/>
  <c r="L1063" i="4"/>
  <c r="L1064" i="4"/>
  <c r="L1065" i="4"/>
  <c r="L1066" i="4"/>
  <c r="L1067" i="4"/>
  <c r="L1068" i="4"/>
  <c r="L1069" i="4"/>
  <c r="L1070" i="4"/>
  <c r="L1071" i="4"/>
  <c r="L1072" i="4"/>
  <c r="L1073" i="4"/>
  <c r="L1074" i="4"/>
  <c r="L1075" i="4"/>
  <c r="L1076" i="4"/>
  <c r="L1128" i="4"/>
  <c r="L1129" i="4"/>
  <c r="L1130" i="4"/>
  <c r="L1131" i="4"/>
  <c r="L1132" i="4"/>
  <c r="L1133" i="4"/>
  <c r="L1134" i="4"/>
  <c r="L1135" i="4"/>
  <c r="L1136" i="4"/>
  <c r="L1137" i="4"/>
  <c r="L1138" i="4"/>
  <c r="L1139" i="4"/>
  <c r="L1140" i="4"/>
  <c r="L1141" i="4"/>
  <c r="L1142" i="4"/>
  <c r="L1143" i="4"/>
  <c r="L1144" i="4"/>
  <c r="L1145" i="4"/>
  <c r="L1151" i="4"/>
  <c r="L1152" i="4"/>
  <c r="L1154" i="4"/>
  <c r="L1155" i="4"/>
  <c r="L1156" i="4"/>
  <c r="L1157" i="4"/>
  <c r="L1057" i="4"/>
  <c r="L1127" i="4"/>
  <c r="L1148" i="4"/>
  <c r="L1158" i="4"/>
  <c r="L1161" i="4"/>
  <c r="L1163" i="4"/>
  <c r="L1164" i="4"/>
  <c r="L1165" i="4"/>
  <c r="L1166" i="4"/>
  <c r="L1169" i="4"/>
  <c r="L1170" i="4"/>
  <c r="L1171" i="4"/>
  <c r="L1172" i="4"/>
  <c r="L1173" i="4"/>
  <c r="L1174" i="4"/>
  <c r="L1175" i="4"/>
  <c r="L1176" i="4"/>
  <c r="L1185" i="4"/>
  <c r="L1186" i="4"/>
  <c r="L1187" i="4"/>
  <c r="L1188" i="4"/>
  <c r="L1189" i="4"/>
  <c r="L1190" i="4"/>
  <c r="L1191" i="4"/>
  <c r="L1207" i="4"/>
  <c r="L1212" i="4"/>
  <c r="L1213" i="4"/>
  <c r="L1214" i="4"/>
  <c r="L1215" i="4"/>
  <c r="L1216" i="4"/>
  <c r="L1218" i="4"/>
  <c r="L1219" i="4"/>
  <c r="L1159" i="4"/>
  <c r="L1160" i="4"/>
  <c r="L1167" i="4"/>
  <c r="L1168" i="4"/>
  <c r="L1177" i="4"/>
  <c r="L1178" i="4"/>
  <c r="L1192" i="4"/>
  <c r="L1193" i="4"/>
  <c r="L1194" i="4"/>
  <c r="L1195" i="4"/>
  <c r="L1196" i="4"/>
  <c r="L1197" i="4"/>
  <c r="L1198" i="4"/>
  <c r="L1199" i="4"/>
  <c r="L1208" i="4"/>
  <c r="L1209" i="4"/>
  <c r="L1210" i="4"/>
  <c r="L1220" i="4"/>
  <c r="L1217" i="4"/>
  <c r="L1179" i="4"/>
  <c r="L1180" i="4"/>
  <c r="L1181" i="4"/>
  <c r="L1182" i="4"/>
  <c r="L1200" i="4"/>
  <c r="L1201" i="4"/>
  <c r="L1202" i="4"/>
  <c r="L1211" i="4"/>
  <c r="L1162" i="4"/>
  <c r="L1183" i="4"/>
  <c r="L1184" i="4"/>
  <c r="L1203" i="4"/>
  <c r="L1204" i="4"/>
  <c r="L1205" i="4"/>
  <c r="L1206" i="4"/>
  <c r="L1051" i="4"/>
  <c r="L1053" i="4"/>
  <c r="L1054" i="4"/>
  <c r="L1052" i="4"/>
  <c r="L1055" i="4"/>
  <c r="L1056" i="4"/>
  <c r="L1058" i="4"/>
  <c r="L1059" i="4"/>
  <c r="L1060" i="4"/>
  <c r="L1077" i="4"/>
  <c r="L1078" i="4"/>
  <c r="L1079" i="4"/>
  <c r="L1080" i="4"/>
  <c r="L1221" i="4"/>
  <c r="L1222" i="4"/>
  <c r="L1223" i="4"/>
  <c r="L1224" i="4"/>
  <c r="L1225" i="4"/>
  <c r="L1227" i="4"/>
  <c r="L1228" i="4"/>
  <c r="L1229" i="4"/>
  <c r="L1230" i="4"/>
  <c r="L1226" i="4"/>
  <c r="L1233" i="4"/>
  <c r="L1234" i="4"/>
  <c r="L1231" i="4"/>
  <c r="L1232" i="4"/>
  <c r="L1235" i="4"/>
  <c r="L1294" i="4"/>
  <c r="L1351" i="4"/>
  <c r="L1352" i="4"/>
  <c r="L1366" i="4"/>
  <c r="L1367" i="4"/>
  <c r="L1368" i="4"/>
  <c r="L1377" i="4"/>
  <c r="L1435" i="4"/>
  <c r="L1436" i="4"/>
  <c r="L1437" i="4"/>
  <c r="L1438" i="4"/>
  <c r="L1439" i="4"/>
  <c r="L1440" i="4"/>
  <c r="L1441" i="4"/>
  <c r="L1442" i="4"/>
  <c r="L1443" i="4"/>
  <c r="L1444" i="4"/>
  <c r="L1432" i="4"/>
  <c r="L1433" i="4"/>
  <c r="L1434" i="4"/>
  <c r="L1254" i="4"/>
  <c r="L1261" i="4"/>
  <c r="L1262" i="4"/>
  <c r="L1263" i="4"/>
  <c r="L1264" i="4"/>
  <c r="L1265" i="4"/>
  <c r="L1266" i="4"/>
  <c r="L1267" i="4"/>
  <c r="L1268" i="4"/>
  <c r="L1269" i="4"/>
  <c r="L1270" i="4"/>
  <c r="L1271" i="4"/>
  <c r="L1272" i="4"/>
  <c r="L1273" i="4"/>
  <c r="L1295" i="4"/>
  <c r="L1296" i="4"/>
  <c r="L1297" i="4"/>
  <c r="L1298" i="4"/>
  <c r="L1299" i="4"/>
  <c r="L1300" i="4"/>
  <c r="L1301" i="4"/>
  <c r="L1316" i="4"/>
  <c r="L1317" i="4"/>
  <c r="L1321" i="4"/>
  <c r="L1322" i="4"/>
  <c r="L1326" i="4"/>
  <c r="L1327" i="4"/>
  <c r="L1338" i="4"/>
  <c r="L1341" i="4"/>
  <c r="L1342" i="4"/>
  <c r="L1353" i="4"/>
  <c r="L1358" i="4"/>
  <c r="L1372" i="4"/>
  <c r="L1373" i="4"/>
  <c r="L1384" i="4"/>
  <c r="L1385" i="4"/>
  <c r="L1389" i="4"/>
  <c r="L1390" i="4"/>
  <c r="L1397" i="4"/>
  <c r="L1412" i="4"/>
  <c r="L1426" i="4"/>
  <c r="L1427" i="4"/>
  <c r="L1236" i="4"/>
  <c r="L1237" i="4"/>
  <c r="L1238" i="4"/>
  <c r="L1239" i="4"/>
  <c r="L1240" i="4"/>
  <c r="L1244" i="4"/>
  <c r="L1245" i="4"/>
  <c r="L1248" i="4"/>
  <c r="L1249" i="4"/>
  <c r="L1255" i="4"/>
  <c r="L1274" i="4"/>
  <c r="L1275" i="4"/>
  <c r="L1276" i="4"/>
  <c r="L1277" i="4"/>
  <c r="L1302" i="4"/>
  <c r="L1303" i="4"/>
  <c r="L1318" i="4"/>
  <c r="L1323" i="4"/>
  <c r="L1328" i="4"/>
  <c r="L1329" i="4"/>
  <c r="L1334" i="4"/>
  <c r="L1335" i="4"/>
  <c r="L1336" i="4"/>
  <c r="L1337" i="4"/>
  <c r="L1339" i="4"/>
  <c r="L1340" i="4"/>
  <c r="L1343" i="4"/>
  <c r="L1346" i="4"/>
  <c r="L1347" i="4"/>
  <c r="L1354" i="4"/>
  <c r="L1355" i="4"/>
  <c r="L1359" i="4"/>
  <c r="L1360" i="4"/>
  <c r="L1362" i="4"/>
  <c r="L1369" i="4"/>
  <c r="L1370" i="4"/>
  <c r="L1374" i="4"/>
  <c r="L1375" i="4"/>
  <c r="L1378" i="4"/>
  <c r="L1383" i="4"/>
  <c r="L1391" i="4"/>
  <c r="L1392" i="4"/>
  <c r="L1398" i="4"/>
  <c r="L1399" i="4"/>
  <c r="L1400" i="4"/>
  <c r="L1401" i="4"/>
  <c r="L1406" i="4"/>
  <c r="L1410" i="4"/>
  <c r="L1413" i="4"/>
  <c r="L1414" i="4"/>
  <c r="L1422" i="4"/>
  <c r="L1428" i="4"/>
  <c r="L1430" i="4"/>
  <c r="L1241" i="4"/>
  <c r="L1246" i="4"/>
  <c r="L1247" i="4"/>
  <c r="L1250" i="4"/>
  <c r="L1251" i="4"/>
  <c r="L1252" i="4"/>
  <c r="L1256" i="4"/>
  <c r="L1257" i="4"/>
  <c r="L1258" i="4"/>
  <c r="L1259" i="4"/>
  <c r="L1260" i="4"/>
  <c r="L1278" i="4"/>
  <c r="L1279" i="4"/>
  <c r="L1280" i="4"/>
  <c r="L1281" i="4"/>
  <c r="L1282" i="4"/>
  <c r="L1283" i="4"/>
  <c r="L1284" i="4"/>
  <c r="L1285" i="4"/>
  <c r="L1286" i="4"/>
  <c r="L1287" i="4"/>
  <c r="L1288" i="4"/>
  <c r="L1289" i="4"/>
  <c r="L1290" i="4"/>
  <c r="L1291" i="4"/>
  <c r="L1292" i="4"/>
  <c r="L1304" i="4"/>
  <c r="L1305" i="4"/>
  <c r="L1306" i="4"/>
  <c r="L1307" i="4"/>
  <c r="L1308" i="4"/>
  <c r="L1309" i="4"/>
  <c r="L1310" i="4"/>
  <c r="L1311" i="4"/>
  <c r="L1312" i="4"/>
  <c r="L1313" i="4"/>
  <c r="L1314" i="4"/>
  <c r="L1315" i="4"/>
  <c r="L1319" i="4"/>
  <c r="L1320" i="4"/>
  <c r="L1330" i="4"/>
  <c r="L1331" i="4"/>
  <c r="L1332" i="4"/>
  <c r="L1344" i="4"/>
  <c r="L1345" i="4"/>
  <c r="L1356" i="4"/>
  <c r="L1357" i="4"/>
  <c r="L1361" i="4"/>
  <c r="L1363" i="4"/>
  <c r="L1364" i="4"/>
  <c r="L1376" i="4"/>
  <c r="L1379" i="4"/>
  <c r="L1381" i="4"/>
  <c r="L1386" i="4"/>
  <c r="L1387" i="4"/>
  <c r="L1388" i="4"/>
  <c r="L1393" i="4"/>
  <c r="L1394" i="4"/>
  <c r="L1402" i="4"/>
  <c r="L1403" i="4"/>
  <c r="L1404" i="4"/>
  <c r="L1407" i="4"/>
  <c r="L1408" i="4"/>
  <c r="L1415" i="4"/>
  <c r="L1416" i="4"/>
  <c r="L1420" i="4"/>
  <c r="L1424" i="4"/>
  <c r="L1425" i="4"/>
  <c r="L1429" i="4"/>
  <c r="L1431" i="4"/>
  <c r="L1242" i="4"/>
  <c r="L1243" i="4"/>
  <c r="L1253" i="4"/>
  <c r="L1293" i="4"/>
  <c r="L1324" i="4"/>
  <c r="L1325" i="4"/>
  <c r="L1333" i="4"/>
  <c r="L1348" i="4"/>
  <c r="L1349" i="4"/>
  <c r="L1350" i="4"/>
  <c r="L1365" i="4"/>
  <c r="L1371" i="4"/>
  <c r="L1380" i="4"/>
  <c r="L1382" i="4"/>
  <c r="L1395" i="4"/>
  <c r="L1396" i="4"/>
  <c r="L1405" i="4"/>
  <c r="L1409" i="4"/>
  <c r="L1411" i="4"/>
  <c r="L1417" i="4"/>
  <c r="L1418" i="4"/>
  <c r="L1419" i="4"/>
  <c r="L1421" i="4"/>
  <c r="L1423" i="4"/>
  <c r="L1466" i="4"/>
  <c r="L1467" i="4"/>
  <c r="L1460" i="4"/>
  <c r="L1461" i="4"/>
  <c r="L1462" i="4"/>
  <c r="L1463" i="4"/>
  <c r="L1464" i="4"/>
  <c r="L1465" i="4"/>
  <c r="L1468" i="4"/>
  <c r="L1469" i="4"/>
  <c r="L1470" i="4"/>
  <c r="L1471" i="4"/>
  <c r="L1472" i="4"/>
  <c r="L1473" i="4"/>
  <c r="L1445" i="4"/>
  <c r="L1446" i="4"/>
  <c r="L1457" i="4"/>
  <c r="L1447" i="4"/>
  <c r="L1448" i="4"/>
  <c r="L1449" i="4"/>
  <c r="L1450" i="4"/>
  <c r="L1451" i="4"/>
  <c r="L1452" i="4"/>
  <c r="L1453" i="4"/>
  <c r="L1454" i="4"/>
  <c r="L1455" i="4"/>
  <c r="L1456" i="4"/>
  <c r="L1815" i="4"/>
  <c r="L1816" i="4"/>
  <c r="L1817" i="4"/>
  <c r="L1818" i="4"/>
  <c r="L1819" i="4"/>
  <c r="L1820" i="4"/>
  <c r="L1821" i="4"/>
  <c r="L1822" i="4"/>
  <c r="L1823" i="4"/>
  <c r="L1824" i="4"/>
  <c r="L1825" i="4"/>
  <c r="L1826" i="4"/>
  <c r="L1827" i="4"/>
  <c r="L1828" i="4"/>
  <c r="L1829" i="4"/>
  <c r="L1830" i="4"/>
  <c r="L1831" i="4"/>
  <c r="L1832" i="4"/>
  <c r="L1833" i="4"/>
  <c r="L1834" i="4"/>
  <c r="L1835" i="4"/>
  <c r="L1836" i="4"/>
  <c r="L1837" i="4"/>
  <c r="L1838" i="4"/>
  <c r="L1839" i="4"/>
  <c r="L1840" i="4"/>
  <c r="L1509" i="4"/>
  <c r="L1510" i="4"/>
  <c r="L1511" i="4"/>
  <c r="L1512" i="4"/>
  <c r="L1513" i="4"/>
  <c r="L1514" i="4"/>
  <c r="L1515" i="4"/>
  <c r="L1516" i="4"/>
  <c r="L1517" i="4"/>
  <c r="L1518" i="4"/>
  <c r="L1519" i="4"/>
  <c r="L1520" i="4"/>
  <c r="L1521" i="4"/>
  <c r="L1522" i="4"/>
  <c r="L1523" i="4"/>
  <c r="L1524" i="4"/>
  <c r="L1525" i="4"/>
  <c r="L1526" i="4"/>
  <c r="L1527" i="4"/>
  <c r="L1528" i="4"/>
  <c r="L1529" i="4"/>
  <c r="L1530" i="4"/>
  <c r="L1531" i="4"/>
  <c r="L1532" i="4"/>
  <c r="L1533" i="4"/>
  <c r="L1534" i="4"/>
  <c r="L1535" i="4"/>
  <c r="L1536" i="4"/>
  <c r="L1537" i="4"/>
  <c r="L1538" i="4"/>
  <c r="L1539" i="4"/>
  <c r="L1540" i="4"/>
  <c r="L1541" i="4"/>
  <c r="L1542" i="4"/>
  <c r="L1543" i="4"/>
  <c r="L1544" i="4"/>
  <c r="L1545" i="4"/>
  <c r="L1546" i="4"/>
  <c r="L1547" i="4"/>
  <c r="L1548" i="4"/>
  <c r="L1549" i="4"/>
  <c r="L1550" i="4"/>
  <c r="L1551" i="4"/>
  <c r="L1552" i="4"/>
  <c r="L1553" i="4"/>
  <c r="L1554" i="4"/>
  <c r="L1555" i="4"/>
  <c r="L1556" i="4"/>
  <c r="L1557" i="4"/>
  <c r="L1558" i="4"/>
  <c r="L1559" i="4"/>
  <c r="L1560" i="4"/>
  <c r="L1561" i="4"/>
  <c r="L1562" i="4"/>
  <c r="L1563" i="4"/>
  <c r="L1564" i="4"/>
  <c r="L1565" i="4"/>
  <c r="L1566" i="4"/>
  <c r="L1567" i="4"/>
  <c r="L1568" i="4"/>
  <c r="L1569" i="4"/>
  <c r="L1570" i="4"/>
  <c r="L1571" i="4"/>
  <c r="L1572" i="4"/>
  <c r="L1573" i="4"/>
  <c r="L1574" i="4"/>
  <c r="L1575" i="4"/>
  <c r="L1576" i="4"/>
  <c r="L1577" i="4"/>
  <c r="L1578" i="4"/>
  <c r="L1579" i="4"/>
  <c r="L1580" i="4"/>
  <c r="L1581" i="4"/>
  <c r="L1582" i="4"/>
  <c r="L1583" i="4"/>
  <c r="L1584" i="4"/>
  <c r="L1585" i="4"/>
  <c r="L1586" i="4"/>
  <c r="L1587" i="4"/>
  <c r="L1588" i="4"/>
  <c r="L1589" i="4"/>
  <c r="L1590" i="4"/>
  <c r="L1591" i="4"/>
  <c r="L1592" i="4"/>
  <c r="L1670" i="4"/>
  <c r="L1671" i="4"/>
  <c r="L1672" i="4"/>
  <c r="L1673" i="4"/>
  <c r="L1674" i="4"/>
  <c r="L1675" i="4"/>
  <c r="L1676" i="4"/>
  <c r="L1677" i="4"/>
  <c r="L1678" i="4"/>
  <c r="L1679" i="4"/>
  <c r="L1680" i="4"/>
  <c r="L1681" i="4"/>
  <c r="L1682" i="4"/>
  <c r="L1683" i="4"/>
  <c r="L1684" i="4"/>
  <c r="L1685" i="4"/>
  <c r="L1686" i="4"/>
  <c r="L1687" i="4"/>
  <c r="L1688" i="4"/>
  <c r="L1689" i="4"/>
  <c r="L1690" i="4"/>
  <c r="L1691" i="4"/>
  <c r="L1692" i="4"/>
  <c r="L1693" i="4"/>
  <c r="L1694" i="4"/>
  <c r="L1695" i="4"/>
  <c r="L1696" i="4"/>
  <c r="L1697" i="4"/>
  <c r="L1698" i="4"/>
  <c r="L1699" i="4"/>
  <c r="L1700" i="4"/>
  <c r="L1701" i="4"/>
  <c r="L1702" i="4"/>
  <c r="L1703" i="4"/>
  <c r="L1704" i="4"/>
  <c r="L1593" i="4"/>
  <c r="L1594" i="4"/>
  <c r="L1595" i="4"/>
  <c r="L1596" i="4"/>
  <c r="L1597" i="4"/>
  <c r="L1598" i="4"/>
  <c r="L1599" i="4"/>
  <c r="L1600" i="4"/>
  <c r="L1601" i="4"/>
  <c r="L1602" i="4"/>
  <c r="L1603" i="4"/>
  <c r="L1604" i="4"/>
  <c r="L1605" i="4"/>
  <c r="L1606" i="4"/>
  <c r="L1607" i="4"/>
  <c r="L1608" i="4"/>
  <c r="L1609" i="4"/>
  <c r="L1610" i="4"/>
  <c r="L1611" i="4"/>
  <c r="L1612" i="4"/>
  <c r="L1613" i="4"/>
  <c r="L1614" i="4"/>
  <c r="L1615" i="4"/>
  <c r="L1616" i="4"/>
  <c r="L1617" i="4"/>
  <c r="L1618" i="4"/>
  <c r="L1619" i="4"/>
  <c r="L1620" i="4"/>
  <c r="L1621" i="4"/>
  <c r="L1622" i="4"/>
  <c r="L1623" i="4"/>
  <c r="L1624" i="4"/>
  <c r="L1625" i="4"/>
  <c r="L1626" i="4"/>
  <c r="L1627" i="4"/>
  <c r="L1628" i="4"/>
  <c r="L1629" i="4"/>
  <c r="L1630" i="4"/>
  <c r="L1631" i="4"/>
  <c r="L1632" i="4"/>
  <c r="L1633" i="4"/>
  <c r="L1634" i="4"/>
  <c r="L1635" i="4"/>
  <c r="L1636" i="4"/>
  <c r="L1637" i="4"/>
  <c r="L1638" i="4"/>
  <c r="L1639" i="4"/>
  <c r="L1640" i="4"/>
  <c r="L1641" i="4"/>
  <c r="L1642" i="4"/>
  <c r="L1643" i="4"/>
  <c r="L1644" i="4"/>
  <c r="L1645" i="4"/>
  <c r="L1646" i="4"/>
  <c r="L1647" i="4"/>
  <c r="L1648" i="4"/>
  <c r="L1649" i="4"/>
  <c r="L1650" i="4"/>
  <c r="L1651" i="4"/>
  <c r="L1652" i="4"/>
  <c r="L1653" i="4"/>
  <c r="L1705" i="4"/>
  <c r="L1706" i="4"/>
  <c r="L1707" i="4"/>
  <c r="L1708" i="4"/>
  <c r="L1709" i="4"/>
  <c r="L1710" i="4"/>
  <c r="L1711" i="4"/>
  <c r="L1712" i="4"/>
  <c r="L1713" i="4"/>
  <c r="L1714" i="4"/>
  <c r="L1715" i="4"/>
  <c r="L1716" i="4"/>
  <c r="L1717" i="4"/>
  <c r="L1718" i="4"/>
  <c r="L1719" i="4"/>
  <c r="L1720" i="4"/>
  <c r="L1721" i="4"/>
  <c r="L1722" i="4"/>
  <c r="L1723" i="4"/>
  <c r="L1724" i="4"/>
  <c r="L1725" i="4"/>
  <c r="L1726" i="4"/>
  <c r="L1727" i="4"/>
  <c r="L1728" i="4"/>
  <c r="L1729" i="4"/>
  <c r="L1730" i="4"/>
  <c r="L1731" i="4"/>
  <c r="L1732" i="4"/>
  <c r="L1733" i="4"/>
  <c r="L1734" i="4"/>
  <c r="L1735" i="4"/>
  <c r="L1736" i="4"/>
  <c r="L1737" i="4"/>
  <c r="L1738" i="4"/>
  <c r="L1739" i="4"/>
  <c r="L1740" i="4"/>
  <c r="L1741" i="4"/>
  <c r="L1742" i="4"/>
  <c r="L1743" i="4"/>
  <c r="L1744" i="4"/>
  <c r="L1745" i="4"/>
  <c r="L1746" i="4"/>
  <c r="L1747" i="4"/>
  <c r="L1748" i="4"/>
  <c r="L1749" i="4"/>
  <c r="L1750" i="4"/>
  <c r="L1751" i="4"/>
  <c r="L1752" i="4"/>
  <c r="L1753" i="4"/>
  <c r="L1754" i="4"/>
  <c r="L1755" i="4"/>
  <c r="L1756" i="4"/>
  <c r="L1757" i="4"/>
  <c r="L1758" i="4"/>
  <c r="L1759" i="4"/>
  <c r="L1760" i="4"/>
  <c r="L1761" i="4"/>
  <c r="L1762" i="4"/>
  <c r="L1763" i="4"/>
  <c r="L1764" i="4"/>
  <c r="L1765" i="4"/>
  <c r="L1766" i="4"/>
  <c r="L1767" i="4"/>
  <c r="L1768" i="4"/>
  <c r="L1769" i="4"/>
  <c r="L1770" i="4"/>
  <c r="L1771" i="4"/>
  <c r="L1772" i="4"/>
  <c r="L1773" i="4"/>
  <c r="L1774" i="4"/>
  <c r="L1775" i="4"/>
  <c r="L1776" i="4"/>
  <c r="L1777" i="4"/>
  <c r="L1778" i="4"/>
  <c r="L1779" i="4"/>
  <c r="L1780" i="4"/>
  <c r="L1781" i="4"/>
  <c r="L1782" i="4"/>
  <c r="L1783" i="4"/>
  <c r="L1784" i="4"/>
  <c r="L1785" i="4"/>
  <c r="L1786" i="4"/>
  <c r="L1787" i="4"/>
  <c r="L1788" i="4"/>
  <c r="L1654" i="4"/>
  <c r="L1655" i="4"/>
  <c r="L1656" i="4"/>
  <c r="L1657" i="4"/>
  <c r="L1658" i="4"/>
  <c r="L1659" i="4"/>
  <c r="L1660" i="4"/>
  <c r="L1661" i="4"/>
  <c r="L1662" i="4"/>
  <c r="L1663" i="4"/>
  <c r="L1664" i="4"/>
  <c r="L1665" i="4"/>
  <c r="L1666" i="4"/>
  <c r="L1667" i="4"/>
  <c r="L1668" i="4"/>
  <c r="L1669" i="4"/>
  <c r="L1478" i="4"/>
  <c r="L1486" i="4"/>
  <c r="L1479" i="4"/>
  <c r="L1487" i="4"/>
  <c r="L1488" i="4"/>
  <c r="L1503" i="4"/>
  <c r="L1475" i="4"/>
  <c r="L1480" i="4"/>
  <c r="L1489" i="4"/>
  <c r="L1490" i="4"/>
  <c r="L1491" i="4"/>
  <c r="L1492" i="4"/>
  <c r="L1504" i="4"/>
  <c r="L1790" i="4"/>
  <c r="L1476" i="4"/>
  <c r="L1481" i="4"/>
  <c r="L1493" i="4"/>
  <c r="L1505" i="4"/>
  <c r="L1494" i="4"/>
  <c r="L1495" i="4"/>
  <c r="L1506" i="4"/>
  <c r="L1458" i="4"/>
  <c r="L1459" i="4"/>
  <c r="L1474" i="4"/>
  <c r="L1477" i="4"/>
  <c r="L1482" i="4"/>
  <c r="L1483" i="4"/>
  <c r="L1484" i="4"/>
  <c r="L1496" i="4"/>
  <c r="L1497" i="4"/>
  <c r="L1498" i="4"/>
  <c r="L1499" i="4"/>
  <c r="L1507" i="4"/>
  <c r="L1789" i="4"/>
  <c r="L1791" i="4"/>
  <c r="L1796" i="4"/>
  <c r="L1797" i="4"/>
  <c r="L1485" i="4"/>
  <c r="L1500" i="4"/>
  <c r="L1501" i="4"/>
  <c r="L1502" i="4"/>
  <c r="L1508" i="4"/>
  <c r="L1792" i="4"/>
  <c r="L1793" i="4"/>
  <c r="L1794" i="4"/>
  <c r="L1800" i="4"/>
  <c r="L1806" i="4"/>
  <c r="L1809" i="4"/>
  <c r="L1810" i="4"/>
  <c r="L1813" i="4"/>
  <c r="L1795" i="4"/>
  <c r="L1801" i="4"/>
  <c r="L1802" i="4"/>
  <c r="L1803" i="4"/>
  <c r="L1807" i="4"/>
  <c r="L1798" i="4"/>
  <c r="L1799" i="4"/>
  <c r="L1804" i="4"/>
  <c r="L1808" i="4"/>
  <c r="L1811" i="4"/>
  <c r="L1812" i="4"/>
  <c r="L1814" i="4"/>
  <c r="L1805" i="4"/>
  <c r="L1841" i="4"/>
  <c r="L1842" i="4"/>
  <c r="L1843" i="4"/>
  <c r="L1844" i="4"/>
  <c r="L1848" i="4"/>
  <c r="L2" i="4"/>
  <c r="F3" i="4"/>
  <c r="G3" i="4" s="1"/>
  <c r="F4" i="4"/>
  <c r="G4" i="4" s="1"/>
  <c r="F5" i="4"/>
  <c r="G5" i="4" s="1"/>
  <c r="F6" i="4"/>
  <c r="G6" i="4" s="1"/>
  <c r="F7" i="4"/>
  <c r="G7" i="4" s="1"/>
  <c r="F8" i="4"/>
  <c r="G8" i="4" s="1"/>
  <c r="F9" i="4"/>
  <c r="G9" i="4" s="1"/>
  <c r="F10" i="4"/>
  <c r="G10" i="4" s="1"/>
  <c r="F11" i="4"/>
  <c r="G11" i="4" s="1"/>
  <c r="F12" i="4"/>
  <c r="F13" i="4"/>
  <c r="G13" i="4" s="1"/>
  <c r="F14" i="4"/>
  <c r="G14" i="4" s="1"/>
  <c r="F15" i="4"/>
  <c r="G15" i="4" s="1"/>
  <c r="F16" i="4"/>
  <c r="G16" i="4" s="1"/>
  <c r="F17" i="4"/>
  <c r="G17" i="4" s="1"/>
  <c r="F18" i="4"/>
  <c r="G18" i="4" s="1"/>
  <c r="F19" i="4"/>
  <c r="G19" i="4" s="1"/>
  <c r="F20" i="4"/>
  <c r="G20" i="4" s="1"/>
  <c r="F21" i="4"/>
  <c r="G21" i="4" s="1"/>
  <c r="F22" i="4"/>
  <c r="G22" i="4" s="1"/>
  <c r="F23" i="4"/>
  <c r="G23" i="4" s="1"/>
  <c r="F24" i="4"/>
  <c r="G24" i="4" s="1"/>
  <c r="F25" i="4"/>
  <c r="G25" i="4" s="1"/>
  <c r="F26" i="4"/>
  <c r="G26" i="4" s="1"/>
  <c r="F27" i="4"/>
  <c r="G27" i="4" s="1"/>
  <c r="F28" i="4"/>
  <c r="G28" i="4" s="1"/>
  <c r="F29" i="4"/>
  <c r="G29" i="4" s="1"/>
  <c r="F30" i="4"/>
  <c r="G30" i="4" s="1"/>
  <c r="F31" i="4"/>
  <c r="G31" i="4" s="1"/>
  <c r="F32" i="4"/>
  <c r="G32" i="4" s="1"/>
  <c r="F33" i="4"/>
  <c r="G33" i="4" s="1"/>
  <c r="F34" i="4"/>
  <c r="G34" i="4" s="1"/>
  <c r="F35" i="4"/>
  <c r="G35" i="4" s="1"/>
  <c r="F36" i="4"/>
  <c r="G36" i="4" s="1"/>
  <c r="F37" i="4"/>
  <c r="G37" i="4" s="1"/>
  <c r="F38" i="4"/>
  <c r="G38" i="4" s="1"/>
  <c r="F39" i="4"/>
  <c r="G39" i="4" s="1"/>
  <c r="F40" i="4"/>
  <c r="G40" i="4" s="1"/>
  <c r="F41" i="4"/>
  <c r="G41" i="4" s="1"/>
  <c r="F42" i="4"/>
  <c r="G42" i="4" s="1"/>
  <c r="F43" i="4"/>
  <c r="G43" i="4" s="1"/>
  <c r="F44" i="4"/>
  <c r="G44" i="4" s="1"/>
  <c r="F45" i="4"/>
  <c r="G45" i="4" s="1"/>
  <c r="F46" i="4"/>
  <c r="G46" i="4" s="1"/>
  <c r="F47" i="4"/>
  <c r="G47" i="4" s="1"/>
  <c r="F48" i="4"/>
  <c r="G48" i="4" s="1"/>
  <c r="F49" i="4"/>
  <c r="G49" i="4" s="1"/>
  <c r="F50" i="4"/>
  <c r="G50" i="4" s="1"/>
  <c r="F51" i="4"/>
  <c r="G51" i="4" s="1"/>
  <c r="F52" i="4"/>
  <c r="G52" i="4" s="1"/>
  <c r="F53" i="4"/>
  <c r="G53" i="4" s="1"/>
  <c r="F54" i="4"/>
  <c r="G54" i="4" s="1"/>
  <c r="F55" i="4"/>
  <c r="G55" i="4" s="1"/>
  <c r="F56" i="4"/>
  <c r="G56" i="4" s="1"/>
  <c r="F57" i="4"/>
  <c r="G57" i="4" s="1"/>
  <c r="F58" i="4"/>
  <c r="G58" i="4" s="1"/>
  <c r="F59" i="4"/>
  <c r="G59" i="4" s="1"/>
  <c r="F60" i="4"/>
  <c r="G60" i="4" s="1"/>
  <c r="F61" i="4"/>
  <c r="G61" i="4" s="1"/>
  <c r="F62" i="4"/>
  <c r="G62" i="4" s="1"/>
  <c r="F63" i="4"/>
  <c r="G63" i="4" s="1"/>
  <c r="F64" i="4"/>
  <c r="G64" i="4" s="1"/>
  <c r="F65" i="4"/>
  <c r="G65" i="4" s="1"/>
  <c r="F66" i="4"/>
  <c r="G66" i="4" s="1"/>
  <c r="F67" i="4"/>
  <c r="G67" i="4" s="1"/>
  <c r="F68" i="4"/>
  <c r="G68" i="4" s="1"/>
  <c r="F69" i="4"/>
  <c r="G69" i="4" s="1"/>
  <c r="F70" i="4"/>
  <c r="G70" i="4" s="1"/>
  <c r="F71" i="4"/>
  <c r="G71" i="4" s="1"/>
  <c r="F72" i="4"/>
  <c r="G72" i="4" s="1"/>
  <c r="F73" i="4"/>
  <c r="G73" i="4" s="1"/>
  <c r="F74" i="4"/>
  <c r="G74" i="4" s="1"/>
  <c r="F75" i="4"/>
  <c r="G75" i="4" s="1"/>
  <c r="F76" i="4"/>
  <c r="G76" i="4" s="1"/>
  <c r="F77" i="4"/>
  <c r="G77" i="4" s="1"/>
  <c r="F78" i="4"/>
  <c r="G78" i="4" s="1"/>
  <c r="F79" i="4"/>
  <c r="G79" i="4" s="1"/>
  <c r="F80" i="4"/>
  <c r="G80" i="4" s="1"/>
  <c r="F81" i="4"/>
  <c r="G81" i="4" s="1"/>
  <c r="F82" i="4"/>
  <c r="G82" i="4" s="1"/>
  <c r="F83" i="4"/>
  <c r="G83" i="4" s="1"/>
  <c r="F84" i="4"/>
  <c r="G84" i="4" s="1"/>
  <c r="F85" i="4"/>
  <c r="G85" i="4" s="1"/>
  <c r="F86" i="4"/>
  <c r="G86" i="4" s="1"/>
  <c r="F87" i="4"/>
  <c r="G87" i="4" s="1"/>
  <c r="F88" i="4"/>
  <c r="G88" i="4" s="1"/>
  <c r="F89" i="4"/>
  <c r="G89" i="4" s="1"/>
  <c r="F90" i="4"/>
  <c r="G90" i="4" s="1"/>
  <c r="F91" i="4"/>
  <c r="G91" i="4" s="1"/>
  <c r="F92" i="4"/>
  <c r="G92" i="4" s="1"/>
  <c r="F93" i="4"/>
  <c r="G93" i="4" s="1"/>
  <c r="F94" i="4"/>
  <c r="G94" i="4" s="1"/>
  <c r="F95" i="4"/>
  <c r="G95" i="4" s="1"/>
  <c r="F96" i="4"/>
  <c r="G96" i="4" s="1"/>
  <c r="F97" i="4"/>
  <c r="G97" i="4" s="1"/>
  <c r="F98" i="4"/>
  <c r="G98" i="4" s="1"/>
  <c r="F99" i="4"/>
  <c r="G99" i="4" s="1"/>
  <c r="F100" i="4"/>
  <c r="G100" i="4" s="1"/>
  <c r="F101" i="4"/>
  <c r="G101" i="4" s="1"/>
  <c r="F102" i="4"/>
  <c r="G102" i="4" s="1"/>
  <c r="F103" i="4"/>
  <c r="G103" i="4" s="1"/>
  <c r="F104" i="4"/>
  <c r="G104" i="4" s="1"/>
  <c r="F105" i="4"/>
  <c r="G105" i="4" s="1"/>
  <c r="F106" i="4"/>
  <c r="F107" i="4"/>
  <c r="G107" i="4" s="1"/>
  <c r="F108" i="4"/>
  <c r="G108" i="4" s="1"/>
  <c r="F109" i="4"/>
  <c r="G109" i="4" s="1"/>
  <c r="F110" i="4"/>
  <c r="G110" i="4" s="1"/>
  <c r="F111" i="4"/>
  <c r="G111" i="4" s="1"/>
  <c r="F112" i="4"/>
  <c r="G112" i="4" s="1"/>
  <c r="F113" i="4"/>
  <c r="G113" i="4" s="1"/>
  <c r="F114" i="4"/>
  <c r="G114" i="4" s="1"/>
  <c r="F115" i="4"/>
  <c r="G115" i="4" s="1"/>
  <c r="F116" i="4"/>
  <c r="G116" i="4" s="1"/>
  <c r="F117" i="4"/>
  <c r="G117" i="4" s="1"/>
  <c r="F118" i="4"/>
  <c r="G118" i="4" s="1"/>
  <c r="F119" i="4"/>
  <c r="G119" i="4" s="1"/>
  <c r="F120" i="4"/>
  <c r="G120" i="4" s="1"/>
  <c r="F121" i="4"/>
  <c r="G121" i="4" s="1"/>
  <c r="F122" i="4"/>
  <c r="G122" i="4" s="1"/>
  <c r="F123" i="4"/>
  <c r="G123" i="4" s="1"/>
  <c r="F124" i="4"/>
  <c r="G124" i="4" s="1"/>
  <c r="F125" i="4"/>
  <c r="G125" i="4" s="1"/>
  <c r="F126" i="4"/>
  <c r="G126" i="4" s="1"/>
  <c r="F127" i="4"/>
  <c r="F128" i="4"/>
  <c r="G128" i="4" s="1"/>
  <c r="F129" i="4"/>
  <c r="G129" i="4" s="1"/>
  <c r="F130" i="4"/>
  <c r="G130" i="4" s="1"/>
  <c r="F131" i="4"/>
  <c r="G131" i="4" s="1"/>
  <c r="F132" i="4"/>
  <c r="G132" i="4" s="1"/>
  <c r="F133" i="4"/>
  <c r="G133" i="4" s="1"/>
  <c r="F134" i="4"/>
  <c r="G134" i="4" s="1"/>
  <c r="F135" i="4"/>
  <c r="G135" i="4" s="1"/>
  <c r="F136" i="4"/>
  <c r="G136" i="4" s="1"/>
  <c r="F137" i="4"/>
  <c r="G137" i="4" s="1"/>
  <c r="F138" i="4"/>
  <c r="G138" i="4" s="1"/>
  <c r="F139" i="4"/>
  <c r="G139" i="4" s="1"/>
  <c r="F140" i="4"/>
  <c r="G140" i="4" s="1"/>
  <c r="F141" i="4"/>
  <c r="G141" i="4" s="1"/>
  <c r="F142" i="4"/>
  <c r="G142" i="4" s="1"/>
  <c r="F143" i="4"/>
  <c r="G143" i="4" s="1"/>
  <c r="F144" i="4"/>
  <c r="G144" i="4" s="1"/>
  <c r="F145" i="4"/>
  <c r="G145" i="4" s="1"/>
  <c r="F146" i="4"/>
  <c r="G146" i="4" s="1"/>
  <c r="F147" i="4"/>
  <c r="G147" i="4" s="1"/>
  <c r="F148" i="4"/>
  <c r="G148" i="4" s="1"/>
  <c r="F149" i="4"/>
  <c r="G149" i="4" s="1"/>
  <c r="F150" i="4"/>
  <c r="G150" i="4" s="1"/>
  <c r="F151" i="4"/>
  <c r="G151" i="4" s="1"/>
  <c r="F152" i="4"/>
  <c r="G152" i="4" s="1"/>
  <c r="F153" i="4"/>
  <c r="G153" i="4" s="1"/>
  <c r="F154" i="4"/>
  <c r="G154" i="4" s="1"/>
  <c r="F155" i="4"/>
  <c r="G155" i="4" s="1"/>
  <c r="F156" i="4"/>
  <c r="G156" i="4" s="1"/>
  <c r="F157" i="4"/>
  <c r="G157" i="4" s="1"/>
  <c r="F158" i="4"/>
  <c r="G158" i="4" s="1"/>
  <c r="F159" i="4"/>
  <c r="G159" i="4" s="1"/>
  <c r="F160" i="4"/>
  <c r="G160" i="4" s="1"/>
  <c r="F161" i="4"/>
  <c r="G161" i="4" s="1"/>
  <c r="F162" i="4"/>
  <c r="G162" i="4" s="1"/>
  <c r="F163" i="4"/>
  <c r="G163" i="4" s="1"/>
  <c r="F164" i="4"/>
  <c r="G164" i="4" s="1"/>
  <c r="F165" i="4"/>
  <c r="G165" i="4" s="1"/>
  <c r="F166" i="4"/>
  <c r="G166" i="4" s="1"/>
  <c r="F167" i="4"/>
  <c r="G167" i="4" s="1"/>
  <c r="F168" i="4"/>
  <c r="G168" i="4" s="1"/>
  <c r="F169" i="4"/>
  <c r="G169" i="4" s="1"/>
  <c r="F170" i="4"/>
  <c r="G170" i="4" s="1"/>
  <c r="F171" i="4"/>
  <c r="G171" i="4" s="1"/>
  <c r="F172" i="4"/>
  <c r="G172" i="4" s="1"/>
  <c r="F173" i="4"/>
  <c r="G173" i="4" s="1"/>
  <c r="F174" i="4"/>
  <c r="G174" i="4" s="1"/>
  <c r="F175" i="4"/>
  <c r="G175" i="4" s="1"/>
  <c r="F176" i="4"/>
  <c r="G176" i="4" s="1"/>
  <c r="F177" i="4"/>
  <c r="G177" i="4" s="1"/>
  <c r="F178" i="4"/>
  <c r="G178" i="4" s="1"/>
  <c r="F179" i="4"/>
  <c r="G179" i="4" s="1"/>
  <c r="F180" i="4"/>
  <c r="G180" i="4" s="1"/>
  <c r="F181" i="4"/>
  <c r="G181" i="4" s="1"/>
  <c r="F182" i="4"/>
  <c r="G182" i="4" s="1"/>
  <c r="F183" i="4"/>
  <c r="G183" i="4" s="1"/>
  <c r="F184" i="4"/>
  <c r="G184" i="4" s="1"/>
  <c r="F185" i="4"/>
  <c r="G185" i="4" s="1"/>
  <c r="F186" i="4"/>
  <c r="G186" i="4" s="1"/>
  <c r="F187" i="4"/>
  <c r="G187" i="4" s="1"/>
  <c r="F188" i="4"/>
  <c r="G188" i="4" s="1"/>
  <c r="F189" i="4"/>
  <c r="G189" i="4" s="1"/>
  <c r="F190" i="4"/>
  <c r="G190" i="4" s="1"/>
  <c r="F191" i="4"/>
  <c r="G191" i="4" s="1"/>
  <c r="F192" i="4"/>
  <c r="G192" i="4" s="1"/>
  <c r="F193" i="4"/>
  <c r="G193" i="4" s="1"/>
  <c r="F194" i="4"/>
  <c r="G194" i="4" s="1"/>
  <c r="F195" i="4"/>
  <c r="G195" i="4" s="1"/>
  <c r="F196" i="4"/>
  <c r="G196" i="4" s="1"/>
  <c r="F197" i="4"/>
  <c r="G197" i="4" s="1"/>
  <c r="F198" i="4"/>
  <c r="G198" i="4" s="1"/>
  <c r="F199" i="4"/>
  <c r="G199" i="4" s="1"/>
  <c r="F200" i="4"/>
  <c r="G200" i="4" s="1"/>
  <c r="F201" i="4"/>
  <c r="G201" i="4" s="1"/>
  <c r="F202" i="4"/>
  <c r="G202" i="4" s="1"/>
  <c r="F203" i="4"/>
  <c r="G203" i="4" s="1"/>
  <c r="F204" i="4"/>
  <c r="G204" i="4" s="1"/>
  <c r="F205" i="4"/>
  <c r="G205" i="4" s="1"/>
  <c r="F206" i="4"/>
  <c r="G206" i="4" s="1"/>
  <c r="F207" i="4"/>
  <c r="G207" i="4" s="1"/>
  <c r="F208" i="4"/>
  <c r="G208" i="4" s="1"/>
  <c r="F209" i="4"/>
  <c r="G209" i="4" s="1"/>
  <c r="F210" i="4"/>
  <c r="G210" i="4" s="1"/>
  <c r="F211" i="4"/>
  <c r="G211" i="4" s="1"/>
  <c r="F212" i="4"/>
  <c r="G212" i="4" s="1"/>
  <c r="F213" i="4"/>
  <c r="G213" i="4" s="1"/>
  <c r="F214" i="4"/>
  <c r="G214" i="4" s="1"/>
  <c r="F215" i="4"/>
  <c r="G215" i="4" s="1"/>
  <c r="F216" i="4"/>
  <c r="G216" i="4" s="1"/>
  <c r="F217" i="4"/>
  <c r="G217" i="4" s="1"/>
  <c r="F218" i="4"/>
  <c r="F219" i="4"/>
  <c r="G219" i="4" s="1"/>
  <c r="F220" i="4"/>
  <c r="G220" i="4" s="1"/>
  <c r="F221" i="4"/>
  <c r="G221" i="4" s="1"/>
  <c r="F222" i="4"/>
  <c r="G222" i="4" s="1"/>
  <c r="F223" i="4"/>
  <c r="G223" i="4" s="1"/>
  <c r="F224" i="4"/>
  <c r="G224" i="4" s="1"/>
  <c r="F225" i="4"/>
  <c r="G225" i="4" s="1"/>
  <c r="F226" i="4"/>
  <c r="G226" i="4" s="1"/>
  <c r="F227" i="4"/>
  <c r="G227" i="4" s="1"/>
  <c r="F228" i="4"/>
  <c r="G228" i="4" s="1"/>
  <c r="F229" i="4"/>
  <c r="G229" i="4" s="1"/>
  <c r="F230" i="4"/>
  <c r="G230" i="4" s="1"/>
  <c r="F231" i="4"/>
  <c r="G231" i="4" s="1"/>
  <c r="F232" i="4"/>
  <c r="G232" i="4" s="1"/>
  <c r="F233" i="4"/>
  <c r="G233" i="4" s="1"/>
  <c r="F234" i="4"/>
  <c r="G234" i="4" s="1"/>
  <c r="F235" i="4"/>
  <c r="G235" i="4" s="1"/>
  <c r="F236" i="4"/>
  <c r="G236" i="4" s="1"/>
  <c r="F237" i="4"/>
  <c r="G237" i="4" s="1"/>
  <c r="F238" i="4"/>
  <c r="G238" i="4" s="1"/>
  <c r="F239" i="4"/>
  <c r="G239" i="4" s="1"/>
  <c r="F240" i="4"/>
  <c r="G240" i="4" s="1"/>
  <c r="F241" i="4"/>
  <c r="G241" i="4" s="1"/>
  <c r="F242" i="4"/>
  <c r="G242" i="4" s="1"/>
  <c r="F243" i="4"/>
  <c r="G243" i="4" s="1"/>
  <c r="F244" i="4"/>
  <c r="G244" i="4" s="1"/>
  <c r="F245" i="4"/>
  <c r="G245" i="4" s="1"/>
  <c r="F246" i="4"/>
  <c r="G246" i="4" s="1"/>
  <c r="F247" i="4"/>
  <c r="G247" i="4" s="1"/>
  <c r="F248" i="4"/>
  <c r="G248" i="4" s="1"/>
  <c r="F249" i="4"/>
  <c r="G249" i="4" s="1"/>
  <c r="F250" i="4"/>
  <c r="G250" i="4" s="1"/>
  <c r="F251" i="4"/>
  <c r="G251" i="4" s="1"/>
  <c r="F252" i="4"/>
  <c r="G252" i="4" s="1"/>
  <c r="F253" i="4"/>
  <c r="G253" i="4" s="1"/>
  <c r="F254" i="4"/>
  <c r="G254" i="4" s="1"/>
  <c r="F255" i="4"/>
  <c r="G255" i="4" s="1"/>
  <c r="F256" i="4"/>
  <c r="G256" i="4" s="1"/>
  <c r="F257" i="4"/>
  <c r="G257" i="4" s="1"/>
  <c r="F258" i="4"/>
  <c r="G258" i="4" s="1"/>
  <c r="F259" i="4"/>
  <c r="G259" i="4" s="1"/>
  <c r="F260" i="4"/>
  <c r="G260" i="4" s="1"/>
  <c r="F261" i="4"/>
  <c r="G261" i="4" s="1"/>
  <c r="F262" i="4"/>
  <c r="G262" i="4" s="1"/>
  <c r="F263" i="4"/>
  <c r="G263" i="4" s="1"/>
  <c r="F264" i="4"/>
  <c r="G264" i="4" s="1"/>
  <c r="F265" i="4"/>
  <c r="G265" i="4" s="1"/>
  <c r="F266" i="4"/>
  <c r="G266" i="4" s="1"/>
  <c r="F267" i="4"/>
  <c r="G267" i="4" s="1"/>
  <c r="F268" i="4"/>
  <c r="G268" i="4" s="1"/>
  <c r="F269" i="4"/>
  <c r="G269" i="4" s="1"/>
  <c r="F270" i="4"/>
  <c r="G270" i="4" s="1"/>
  <c r="F271" i="4"/>
  <c r="F272" i="4"/>
  <c r="G272" i="4" s="1"/>
  <c r="F273" i="4"/>
  <c r="G273" i="4" s="1"/>
  <c r="F274" i="4"/>
  <c r="G274" i="4" s="1"/>
  <c r="F275" i="4"/>
  <c r="G275" i="4" s="1"/>
  <c r="F276" i="4"/>
  <c r="G276" i="4" s="1"/>
  <c r="F277" i="4"/>
  <c r="G277" i="4" s="1"/>
  <c r="F278" i="4"/>
  <c r="G278" i="4" s="1"/>
  <c r="F279" i="4"/>
  <c r="G279" i="4" s="1"/>
  <c r="F280" i="4"/>
  <c r="G280" i="4" s="1"/>
  <c r="F281" i="4"/>
  <c r="G281" i="4" s="1"/>
  <c r="F282" i="4"/>
  <c r="G282" i="4" s="1"/>
  <c r="F283" i="4"/>
  <c r="G283" i="4" s="1"/>
  <c r="F284" i="4"/>
  <c r="G284" i="4" s="1"/>
  <c r="F285" i="4"/>
  <c r="G285" i="4" s="1"/>
  <c r="F286" i="4"/>
  <c r="G286" i="4" s="1"/>
  <c r="F287" i="4"/>
  <c r="G287" i="4" s="1"/>
  <c r="F288" i="4"/>
  <c r="G288" i="4" s="1"/>
  <c r="F289" i="4"/>
  <c r="G289" i="4" s="1"/>
  <c r="F290" i="4"/>
  <c r="G290" i="4" s="1"/>
  <c r="F291" i="4"/>
  <c r="G291" i="4" s="1"/>
  <c r="F292" i="4"/>
  <c r="G292" i="4" s="1"/>
  <c r="F293" i="4"/>
  <c r="G293" i="4" s="1"/>
  <c r="F294" i="4"/>
  <c r="G294" i="4" s="1"/>
  <c r="F295" i="4"/>
  <c r="G295" i="4" s="1"/>
  <c r="F296" i="4"/>
  <c r="G296" i="4" s="1"/>
  <c r="F297" i="4"/>
  <c r="G297" i="4" s="1"/>
  <c r="F298" i="4"/>
  <c r="G298" i="4" s="1"/>
  <c r="F299" i="4"/>
  <c r="G299" i="4" s="1"/>
  <c r="F300" i="4"/>
  <c r="G300" i="4" s="1"/>
  <c r="F301" i="4"/>
  <c r="G301" i="4" s="1"/>
  <c r="F302" i="4"/>
  <c r="G302" i="4" s="1"/>
  <c r="F303" i="4"/>
  <c r="F304" i="4"/>
  <c r="G304" i="4" s="1"/>
  <c r="F305" i="4"/>
  <c r="G305" i="4" s="1"/>
  <c r="F306" i="4"/>
  <c r="G306" i="4" s="1"/>
  <c r="F307" i="4"/>
  <c r="G307" i="4" s="1"/>
  <c r="F308" i="4"/>
  <c r="G308" i="4" s="1"/>
  <c r="F309" i="4"/>
  <c r="G309" i="4" s="1"/>
  <c r="F310" i="4"/>
  <c r="G310" i="4" s="1"/>
  <c r="F311" i="4"/>
  <c r="G311" i="4" s="1"/>
  <c r="F312" i="4"/>
  <c r="G312" i="4" s="1"/>
  <c r="F313" i="4"/>
  <c r="G313" i="4" s="1"/>
  <c r="F314" i="4"/>
  <c r="G314" i="4" s="1"/>
  <c r="F315" i="4"/>
  <c r="G315" i="4" s="1"/>
  <c r="F316" i="4"/>
  <c r="F317" i="4"/>
  <c r="G317" i="4" s="1"/>
  <c r="F318" i="4"/>
  <c r="G318" i="4" s="1"/>
  <c r="F319" i="4"/>
  <c r="G319" i="4" s="1"/>
  <c r="F320" i="4"/>
  <c r="G320" i="4" s="1"/>
  <c r="F321" i="4"/>
  <c r="G321" i="4" s="1"/>
  <c r="F322" i="4"/>
  <c r="G322" i="4" s="1"/>
  <c r="F323" i="4"/>
  <c r="G323" i="4" s="1"/>
  <c r="F324" i="4"/>
  <c r="G324" i="4" s="1"/>
  <c r="F325" i="4"/>
  <c r="G325" i="4" s="1"/>
  <c r="F326" i="4"/>
  <c r="G326" i="4" s="1"/>
  <c r="F327" i="4"/>
  <c r="G327" i="4" s="1"/>
  <c r="F328" i="4"/>
  <c r="G328" i="4" s="1"/>
  <c r="F329" i="4"/>
  <c r="G329" i="4" s="1"/>
  <c r="F330" i="4"/>
  <c r="F331" i="4"/>
  <c r="G331" i="4" s="1"/>
  <c r="F332" i="4"/>
  <c r="G332" i="4" s="1"/>
  <c r="F333" i="4"/>
  <c r="G333" i="4" s="1"/>
  <c r="F334" i="4"/>
  <c r="G334" i="4" s="1"/>
  <c r="F335" i="4"/>
  <c r="G335" i="4" s="1"/>
  <c r="F336" i="4"/>
  <c r="G336" i="4" s="1"/>
  <c r="F337" i="4"/>
  <c r="G337" i="4" s="1"/>
  <c r="F338" i="4"/>
  <c r="G338" i="4" s="1"/>
  <c r="F339" i="4"/>
  <c r="G339" i="4" s="1"/>
  <c r="F340" i="4"/>
  <c r="G340" i="4" s="1"/>
  <c r="F341" i="4"/>
  <c r="G341" i="4" s="1"/>
  <c r="F342" i="4"/>
  <c r="G342" i="4" s="1"/>
  <c r="F343" i="4"/>
  <c r="G343" i="4" s="1"/>
  <c r="F344" i="4"/>
  <c r="G344" i="4" s="1"/>
  <c r="F345" i="4"/>
  <c r="G345" i="4" s="1"/>
  <c r="F346" i="4"/>
  <c r="G346" i="4" s="1"/>
  <c r="F347" i="4"/>
  <c r="G347" i="4" s="1"/>
  <c r="F348" i="4"/>
  <c r="G348" i="4" s="1"/>
  <c r="F349" i="4"/>
  <c r="G349" i="4" s="1"/>
  <c r="F350" i="4"/>
  <c r="G350" i="4" s="1"/>
  <c r="F351" i="4"/>
  <c r="G351" i="4" s="1"/>
  <c r="F352" i="4"/>
  <c r="G352" i="4" s="1"/>
  <c r="F353" i="4"/>
  <c r="G353" i="4" s="1"/>
  <c r="F354" i="4"/>
  <c r="G354" i="4" s="1"/>
  <c r="F355" i="4"/>
  <c r="G355" i="4" s="1"/>
  <c r="F356" i="4"/>
  <c r="G356" i="4" s="1"/>
  <c r="F357" i="4"/>
  <c r="G357" i="4" s="1"/>
  <c r="F358" i="4"/>
  <c r="G358" i="4" s="1"/>
  <c r="F359" i="4"/>
  <c r="G359" i="4" s="1"/>
  <c r="F360" i="4"/>
  <c r="G360" i="4" s="1"/>
  <c r="F361" i="4"/>
  <c r="G361" i="4" s="1"/>
  <c r="F362" i="4"/>
  <c r="G362" i="4" s="1"/>
  <c r="F363" i="4"/>
  <c r="G363" i="4" s="1"/>
  <c r="F364" i="4"/>
  <c r="G364" i="4" s="1"/>
  <c r="F365" i="4"/>
  <c r="G365" i="4" s="1"/>
  <c r="F366" i="4"/>
  <c r="G366" i="4" s="1"/>
  <c r="F367" i="4"/>
  <c r="G367" i="4" s="1"/>
  <c r="F368" i="4"/>
  <c r="G368" i="4" s="1"/>
  <c r="F369" i="4"/>
  <c r="G369" i="4" s="1"/>
  <c r="F370" i="4"/>
  <c r="G370" i="4" s="1"/>
  <c r="F371" i="4"/>
  <c r="G371" i="4" s="1"/>
  <c r="F372" i="4"/>
  <c r="G372" i="4" s="1"/>
  <c r="F373" i="4"/>
  <c r="G373" i="4" s="1"/>
  <c r="F374" i="4"/>
  <c r="G374" i="4" s="1"/>
  <c r="F375" i="4"/>
  <c r="G375" i="4" s="1"/>
  <c r="F376" i="4"/>
  <c r="G376" i="4" s="1"/>
  <c r="F377" i="4"/>
  <c r="G377" i="4" s="1"/>
  <c r="F378" i="4"/>
  <c r="G378" i="4" s="1"/>
  <c r="F379" i="4"/>
  <c r="G379" i="4" s="1"/>
  <c r="F380" i="4"/>
  <c r="G380" i="4" s="1"/>
  <c r="F381" i="4"/>
  <c r="G381" i="4" s="1"/>
  <c r="F382" i="4"/>
  <c r="G382" i="4" s="1"/>
  <c r="F383" i="4"/>
  <c r="G383" i="4" s="1"/>
  <c r="F384" i="4"/>
  <c r="G384" i="4" s="1"/>
  <c r="F385" i="4"/>
  <c r="G385" i="4" s="1"/>
  <c r="F386" i="4"/>
  <c r="G386" i="4" s="1"/>
  <c r="F387" i="4"/>
  <c r="G387" i="4" s="1"/>
  <c r="F388" i="4"/>
  <c r="G388" i="4" s="1"/>
  <c r="F389" i="4"/>
  <c r="G389" i="4" s="1"/>
  <c r="F390" i="4"/>
  <c r="G390" i="4" s="1"/>
  <c r="F391" i="4"/>
  <c r="G391" i="4" s="1"/>
  <c r="F392" i="4"/>
  <c r="G392" i="4" s="1"/>
  <c r="F393" i="4"/>
  <c r="G393" i="4" s="1"/>
  <c r="F394" i="4"/>
  <c r="G394" i="4" s="1"/>
  <c r="F395" i="4"/>
  <c r="G395" i="4" s="1"/>
  <c r="F396" i="4"/>
  <c r="G396" i="4" s="1"/>
  <c r="F397" i="4"/>
  <c r="G397" i="4" s="1"/>
  <c r="F398" i="4"/>
  <c r="G398" i="4" s="1"/>
  <c r="F399" i="4"/>
  <c r="G399" i="4" s="1"/>
  <c r="F400" i="4"/>
  <c r="G400" i="4" s="1"/>
  <c r="F401" i="4"/>
  <c r="G401" i="4" s="1"/>
  <c r="F402" i="4"/>
  <c r="G402" i="4" s="1"/>
  <c r="F403" i="4"/>
  <c r="G403" i="4" s="1"/>
  <c r="F404" i="4"/>
  <c r="G404" i="4" s="1"/>
  <c r="F405" i="4"/>
  <c r="G405" i="4" s="1"/>
  <c r="F406" i="4"/>
  <c r="G406" i="4" s="1"/>
  <c r="F407" i="4"/>
  <c r="G407" i="4" s="1"/>
  <c r="F408" i="4"/>
  <c r="G408" i="4" s="1"/>
  <c r="F409" i="4"/>
  <c r="G409" i="4" s="1"/>
  <c r="F410" i="4"/>
  <c r="G410" i="4" s="1"/>
  <c r="F411" i="4"/>
  <c r="G411" i="4" s="1"/>
  <c r="F412" i="4"/>
  <c r="G412" i="4" s="1"/>
  <c r="F413" i="4"/>
  <c r="G413" i="4" s="1"/>
  <c r="F414" i="4"/>
  <c r="G414" i="4" s="1"/>
  <c r="F415" i="4"/>
  <c r="G415" i="4" s="1"/>
  <c r="F416" i="4"/>
  <c r="G416" i="4" s="1"/>
  <c r="F417" i="4"/>
  <c r="G417" i="4" s="1"/>
  <c r="F418" i="4"/>
  <c r="G418" i="4" s="1"/>
  <c r="F419" i="4"/>
  <c r="G419" i="4" s="1"/>
  <c r="F420" i="4"/>
  <c r="G420" i="4" s="1"/>
  <c r="F421" i="4"/>
  <c r="G421" i="4" s="1"/>
  <c r="F422" i="4"/>
  <c r="G422" i="4" s="1"/>
  <c r="F423" i="4"/>
  <c r="G423" i="4" s="1"/>
  <c r="F424" i="4"/>
  <c r="G424" i="4" s="1"/>
  <c r="F425" i="4"/>
  <c r="G425" i="4" s="1"/>
  <c r="F426" i="4"/>
  <c r="G426" i="4" s="1"/>
  <c r="F427" i="4"/>
  <c r="G427" i="4" s="1"/>
  <c r="F428" i="4"/>
  <c r="G428" i="4" s="1"/>
  <c r="F429" i="4"/>
  <c r="G429" i="4" s="1"/>
  <c r="F430" i="4"/>
  <c r="G430" i="4" s="1"/>
  <c r="F431" i="4"/>
  <c r="G431" i="4" s="1"/>
  <c r="F432" i="4"/>
  <c r="G432" i="4" s="1"/>
  <c r="F433" i="4"/>
  <c r="G433" i="4" s="1"/>
  <c r="F434" i="4"/>
  <c r="G434" i="4" s="1"/>
  <c r="F435" i="4"/>
  <c r="G435" i="4" s="1"/>
  <c r="F436" i="4"/>
  <c r="G436" i="4" s="1"/>
  <c r="F437" i="4"/>
  <c r="G437" i="4" s="1"/>
  <c r="F438" i="4"/>
  <c r="G438" i="4" s="1"/>
  <c r="F439" i="4"/>
  <c r="G439" i="4" s="1"/>
  <c r="F440" i="4"/>
  <c r="G440" i="4" s="1"/>
  <c r="F441" i="4"/>
  <c r="G441" i="4" s="1"/>
  <c r="F442" i="4"/>
  <c r="G442" i="4" s="1"/>
  <c r="F443" i="4"/>
  <c r="G443" i="4" s="1"/>
  <c r="F444" i="4"/>
  <c r="G444" i="4" s="1"/>
  <c r="F445" i="4"/>
  <c r="G445" i="4" s="1"/>
  <c r="F446" i="4"/>
  <c r="G446" i="4" s="1"/>
  <c r="F447" i="4"/>
  <c r="G447" i="4" s="1"/>
  <c r="F448" i="4"/>
  <c r="G448" i="4" s="1"/>
  <c r="F449" i="4"/>
  <c r="G449" i="4" s="1"/>
  <c r="F450" i="4"/>
  <c r="G450" i="4" s="1"/>
  <c r="F451" i="4"/>
  <c r="G451" i="4" s="1"/>
  <c r="F452" i="4"/>
  <c r="G452" i="4" s="1"/>
  <c r="F453" i="4"/>
  <c r="G453" i="4" s="1"/>
  <c r="F454" i="4"/>
  <c r="G454" i="4" s="1"/>
  <c r="F455" i="4"/>
  <c r="G455" i="4" s="1"/>
  <c r="F456" i="4"/>
  <c r="G456" i="4" s="1"/>
  <c r="F457" i="4"/>
  <c r="G457" i="4" s="1"/>
  <c r="F458" i="4"/>
  <c r="G458" i="4" s="1"/>
  <c r="F459" i="4"/>
  <c r="G459" i="4" s="1"/>
  <c r="F460" i="4"/>
  <c r="G460" i="4" s="1"/>
  <c r="F461" i="4"/>
  <c r="G461" i="4" s="1"/>
  <c r="F462" i="4"/>
  <c r="G462" i="4" s="1"/>
  <c r="F463" i="4"/>
  <c r="G463" i="4" s="1"/>
  <c r="F464" i="4"/>
  <c r="G464" i="4" s="1"/>
  <c r="F465" i="4"/>
  <c r="G465" i="4" s="1"/>
  <c r="F466" i="4"/>
  <c r="G466" i="4" s="1"/>
  <c r="F467" i="4"/>
  <c r="G467" i="4" s="1"/>
  <c r="F468" i="4"/>
  <c r="G468" i="4" s="1"/>
  <c r="F469" i="4"/>
  <c r="G469" i="4" s="1"/>
  <c r="F470" i="4"/>
  <c r="G470" i="4" s="1"/>
  <c r="F471" i="4"/>
  <c r="G471" i="4" s="1"/>
  <c r="F472" i="4"/>
  <c r="G472" i="4" s="1"/>
  <c r="F473" i="4"/>
  <c r="G473" i="4" s="1"/>
  <c r="F474" i="4"/>
  <c r="G474" i="4" s="1"/>
  <c r="F475" i="4"/>
  <c r="G475" i="4" s="1"/>
  <c r="F476" i="4"/>
  <c r="G476" i="4" s="1"/>
  <c r="F477" i="4"/>
  <c r="G477" i="4" s="1"/>
  <c r="F478" i="4"/>
  <c r="G478" i="4" s="1"/>
  <c r="F479" i="4"/>
  <c r="G479" i="4" s="1"/>
  <c r="F480" i="4"/>
  <c r="G480" i="4" s="1"/>
  <c r="F481" i="4"/>
  <c r="G481" i="4" s="1"/>
  <c r="F482" i="4"/>
  <c r="G482" i="4" s="1"/>
  <c r="F483" i="4"/>
  <c r="G483" i="4" s="1"/>
  <c r="F484" i="4"/>
  <c r="G484" i="4" s="1"/>
  <c r="F485" i="4"/>
  <c r="G485" i="4" s="1"/>
  <c r="F486" i="4"/>
  <c r="G486" i="4" s="1"/>
  <c r="F487" i="4"/>
  <c r="G487" i="4" s="1"/>
  <c r="F488" i="4"/>
  <c r="G488" i="4" s="1"/>
  <c r="F489" i="4"/>
  <c r="G489" i="4" s="1"/>
  <c r="F490" i="4"/>
  <c r="F491" i="4"/>
  <c r="G491" i="4" s="1"/>
  <c r="F492" i="4"/>
  <c r="G492" i="4" s="1"/>
  <c r="F493" i="4"/>
  <c r="G493" i="4" s="1"/>
  <c r="F494" i="4"/>
  <c r="G494" i="4" s="1"/>
  <c r="F495" i="4"/>
  <c r="G495" i="4" s="1"/>
  <c r="F496" i="4"/>
  <c r="G496" i="4" s="1"/>
  <c r="F497" i="4"/>
  <c r="G497" i="4" s="1"/>
  <c r="F498" i="4"/>
  <c r="G498" i="4" s="1"/>
  <c r="F499" i="4"/>
  <c r="G499" i="4" s="1"/>
  <c r="F500" i="4"/>
  <c r="G500" i="4" s="1"/>
  <c r="F501" i="4"/>
  <c r="G501" i="4" s="1"/>
  <c r="F502" i="4"/>
  <c r="G502" i="4" s="1"/>
  <c r="F503" i="4"/>
  <c r="G503" i="4" s="1"/>
  <c r="F504" i="4"/>
  <c r="G504" i="4" s="1"/>
  <c r="F505" i="4"/>
  <c r="G505" i="4" s="1"/>
  <c r="F506" i="4"/>
  <c r="G506" i="4" s="1"/>
  <c r="F507" i="4"/>
  <c r="G507" i="4" s="1"/>
  <c r="F508" i="4"/>
  <c r="G508" i="4" s="1"/>
  <c r="F509" i="4"/>
  <c r="G509" i="4" s="1"/>
  <c r="F510" i="4"/>
  <c r="G510" i="4" s="1"/>
  <c r="F511" i="4"/>
  <c r="G511" i="4" s="1"/>
  <c r="F516" i="4"/>
  <c r="G516" i="4" s="1"/>
  <c r="F519" i="4"/>
  <c r="G519" i="4" s="1"/>
  <c r="F526" i="4"/>
  <c r="G526" i="4" s="1"/>
  <c r="F527" i="4"/>
  <c r="G527" i="4" s="1"/>
  <c r="F528" i="4"/>
  <c r="G528" i="4" s="1"/>
  <c r="F529" i="4"/>
  <c r="G529" i="4" s="1"/>
  <c r="F530" i="4"/>
  <c r="G530" i="4" s="1"/>
  <c r="F531" i="4"/>
  <c r="G531" i="4" s="1"/>
  <c r="F532" i="4"/>
  <c r="G532" i="4" s="1"/>
  <c r="F533" i="4"/>
  <c r="G533" i="4" s="1"/>
  <c r="F534" i="4"/>
  <c r="G534" i="4" s="1"/>
  <c r="F535" i="4"/>
  <c r="G535" i="4" s="1"/>
  <c r="F536" i="4"/>
  <c r="G536" i="4" s="1"/>
  <c r="F537" i="4"/>
  <c r="G537" i="4" s="1"/>
  <c r="F538" i="4"/>
  <c r="G538" i="4" s="1"/>
  <c r="F539" i="4"/>
  <c r="G539" i="4" s="1"/>
  <c r="F540" i="4"/>
  <c r="G540" i="4" s="1"/>
  <c r="F541" i="4"/>
  <c r="G541" i="4" s="1"/>
  <c r="F542" i="4"/>
  <c r="G542" i="4" s="1"/>
  <c r="F543" i="4"/>
  <c r="G543" i="4" s="1"/>
  <c r="F544" i="4"/>
  <c r="G544" i="4" s="1"/>
  <c r="F545" i="4"/>
  <c r="G545" i="4" s="1"/>
  <c r="F546" i="4"/>
  <c r="G546" i="4" s="1"/>
  <c r="F547" i="4"/>
  <c r="G547" i="4" s="1"/>
  <c r="F548" i="4"/>
  <c r="G548" i="4" s="1"/>
  <c r="F549" i="4"/>
  <c r="G549" i="4" s="1"/>
  <c r="F550" i="4"/>
  <c r="G550" i="4" s="1"/>
  <c r="F551" i="4"/>
  <c r="G551" i="4" s="1"/>
  <c r="F552" i="4"/>
  <c r="G552" i="4" s="1"/>
  <c r="F553" i="4"/>
  <c r="G553" i="4" s="1"/>
  <c r="F554" i="4"/>
  <c r="G554" i="4" s="1"/>
  <c r="F555" i="4"/>
  <c r="G555" i="4" s="1"/>
  <c r="F556" i="4"/>
  <c r="G556" i="4" s="1"/>
  <c r="F557" i="4"/>
  <c r="G557" i="4" s="1"/>
  <c r="F558" i="4"/>
  <c r="G558" i="4" s="1"/>
  <c r="F559" i="4"/>
  <c r="G559" i="4" s="1"/>
  <c r="F560" i="4"/>
  <c r="G560" i="4" s="1"/>
  <c r="F561" i="4"/>
  <c r="G561" i="4" s="1"/>
  <c r="F562" i="4"/>
  <c r="G562" i="4" s="1"/>
  <c r="F563" i="4"/>
  <c r="G563" i="4" s="1"/>
  <c r="F564" i="4"/>
  <c r="G564" i="4" s="1"/>
  <c r="F565" i="4"/>
  <c r="G565" i="4" s="1"/>
  <c r="F566" i="4"/>
  <c r="G566" i="4" s="1"/>
  <c r="F567" i="4"/>
  <c r="G567" i="4" s="1"/>
  <c r="F568" i="4"/>
  <c r="G568" i="4" s="1"/>
  <c r="F569" i="4"/>
  <c r="G569" i="4" s="1"/>
  <c r="F570" i="4"/>
  <c r="G570" i="4" s="1"/>
  <c r="F571" i="4"/>
  <c r="G571" i="4" s="1"/>
  <c r="F572" i="4"/>
  <c r="G572" i="4" s="1"/>
  <c r="F573" i="4"/>
  <c r="G573" i="4" s="1"/>
  <c r="F574" i="4"/>
  <c r="G574" i="4" s="1"/>
  <c r="F575" i="4"/>
  <c r="G575" i="4" s="1"/>
  <c r="F576" i="4"/>
  <c r="G576" i="4" s="1"/>
  <c r="F577" i="4"/>
  <c r="G577" i="4" s="1"/>
  <c r="F578" i="4"/>
  <c r="G578" i="4" s="1"/>
  <c r="F579" i="4"/>
  <c r="G579" i="4" s="1"/>
  <c r="F580" i="4"/>
  <c r="G580" i="4" s="1"/>
  <c r="F581" i="4"/>
  <c r="G581" i="4" s="1"/>
  <c r="F608" i="4"/>
  <c r="G608" i="4" s="1"/>
  <c r="F615" i="4"/>
  <c r="G615" i="4" s="1"/>
  <c r="F616" i="4"/>
  <c r="G616" i="4" s="1"/>
  <c r="F617" i="4"/>
  <c r="G617" i="4" s="1"/>
  <c r="F618" i="4"/>
  <c r="G618" i="4" s="1"/>
  <c r="F619" i="4"/>
  <c r="G619" i="4" s="1"/>
  <c r="F620" i="4"/>
  <c r="G620" i="4" s="1"/>
  <c r="F621" i="4"/>
  <c r="G621" i="4" s="1"/>
  <c r="F622" i="4"/>
  <c r="G622" i="4" s="1"/>
  <c r="F623" i="4"/>
  <c r="G623" i="4" s="1"/>
  <c r="F624" i="4"/>
  <c r="G624" i="4" s="1"/>
  <c r="F625" i="4"/>
  <c r="G625" i="4" s="1"/>
  <c r="F626" i="4"/>
  <c r="G626" i="4" s="1"/>
  <c r="F627" i="4"/>
  <c r="G627" i="4" s="1"/>
  <c r="F628" i="4"/>
  <c r="G628" i="4" s="1"/>
  <c r="F629" i="4"/>
  <c r="G629" i="4" s="1"/>
  <c r="F630" i="4"/>
  <c r="G630" i="4" s="1"/>
  <c r="F631" i="4"/>
  <c r="G631" i="4" s="1"/>
  <c r="F632" i="4"/>
  <c r="G632" i="4" s="1"/>
  <c r="F633" i="4"/>
  <c r="G633" i="4" s="1"/>
  <c r="F634" i="4"/>
  <c r="G634" i="4" s="1"/>
  <c r="F635" i="4"/>
  <c r="G635" i="4" s="1"/>
  <c r="F636" i="4"/>
  <c r="G636" i="4" s="1"/>
  <c r="F637" i="4"/>
  <c r="G637" i="4" s="1"/>
  <c r="F638" i="4"/>
  <c r="G638" i="4" s="1"/>
  <c r="F639" i="4"/>
  <c r="G639" i="4" s="1"/>
  <c r="F640" i="4"/>
  <c r="G640" i="4" s="1"/>
  <c r="F641" i="4"/>
  <c r="G641" i="4" s="1"/>
  <c r="F642" i="4"/>
  <c r="G642" i="4" s="1"/>
  <c r="F643" i="4"/>
  <c r="G643" i="4" s="1"/>
  <c r="F644" i="4"/>
  <c r="G644" i="4" s="1"/>
  <c r="F645" i="4"/>
  <c r="G645" i="4" s="1"/>
  <c r="F646" i="4"/>
  <c r="G646" i="4" s="1"/>
  <c r="F647" i="4"/>
  <c r="G647" i="4" s="1"/>
  <c r="F648" i="4"/>
  <c r="G648" i="4" s="1"/>
  <c r="F649" i="4"/>
  <c r="G649" i="4" s="1"/>
  <c r="F650" i="4"/>
  <c r="G650" i="4" s="1"/>
  <c r="F651" i="4"/>
  <c r="G651" i="4" s="1"/>
  <c r="F652" i="4"/>
  <c r="G652" i="4" s="1"/>
  <c r="F653" i="4"/>
  <c r="G653" i="4" s="1"/>
  <c r="F654" i="4"/>
  <c r="G654" i="4" s="1"/>
  <c r="F655" i="4"/>
  <c r="G655" i="4" s="1"/>
  <c r="F656" i="4"/>
  <c r="G656" i="4" s="1"/>
  <c r="F657" i="4"/>
  <c r="G657" i="4" s="1"/>
  <c r="F658" i="4"/>
  <c r="G658" i="4" s="1"/>
  <c r="F659" i="4"/>
  <c r="G659" i="4" s="1"/>
  <c r="F660" i="4"/>
  <c r="G660" i="4" s="1"/>
  <c r="F661" i="4"/>
  <c r="G661" i="4" s="1"/>
  <c r="F662" i="4"/>
  <c r="G662" i="4" s="1"/>
  <c r="F663" i="4"/>
  <c r="G663" i="4" s="1"/>
  <c r="F664" i="4"/>
  <c r="G664" i="4" s="1"/>
  <c r="F665" i="4"/>
  <c r="G665" i="4" s="1"/>
  <c r="F666" i="4"/>
  <c r="G666" i="4" s="1"/>
  <c r="F667" i="4"/>
  <c r="G667" i="4" s="1"/>
  <c r="F668" i="4"/>
  <c r="G668" i="4" s="1"/>
  <c r="F669" i="4"/>
  <c r="G669" i="4" s="1"/>
  <c r="F670" i="4"/>
  <c r="G670" i="4" s="1"/>
  <c r="F671" i="4"/>
  <c r="G671" i="4" s="1"/>
  <c r="F672" i="4"/>
  <c r="G672" i="4" s="1"/>
  <c r="F673" i="4"/>
  <c r="G673" i="4" s="1"/>
  <c r="F674" i="4"/>
  <c r="G674" i="4" s="1"/>
  <c r="F675" i="4"/>
  <c r="G675" i="4" s="1"/>
  <c r="F676" i="4"/>
  <c r="G676" i="4" s="1"/>
  <c r="F677" i="4"/>
  <c r="G677" i="4" s="1"/>
  <c r="F678" i="4"/>
  <c r="G678" i="4" s="1"/>
  <c r="F679" i="4"/>
  <c r="G679" i="4" s="1"/>
  <c r="F680" i="4"/>
  <c r="G680" i="4" s="1"/>
  <c r="F681" i="4"/>
  <c r="G681" i="4" s="1"/>
  <c r="F682" i="4"/>
  <c r="G682" i="4" s="1"/>
  <c r="F683" i="4"/>
  <c r="G683" i="4" s="1"/>
  <c r="F684" i="4"/>
  <c r="G684" i="4" s="1"/>
  <c r="F685" i="4"/>
  <c r="G685" i="4" s="1"/>
  <c r="F686" i="4"/>
  <c r="G686" i="4" s="1"/>
  <c r="F687" i="4"/>
  <c r="G687" i="4" s="1"/>
  <c r="F688" i="4"/>
  <c r="G688" i="4" s="1"/>
  <c r="F689" i="4"/>
  <c r="G689" i="4" s="1"/>
  <c r="F690" i="4"/>
  <c r="G690" i="4" s="1"/>
  <c r="F691" i="4"/>
  <c r="G691" i="4" s="1"/>
  <c r="F692" i="4"/>
  <c r="G692" i="4" s="1"/>
  <c r="F693" i="4"/>
  <c r="G693" i="4" s="1"/>
  <c r="F694" i="4"/>
  <c r="G694" i="4" s="1"/>
  <c r="F695" i="4"/>
  <c r="G695" i="4" s="1"/>
  <c r="F700" i="4"/>
  <c r="G700" i="4" s="1"/>
  <c r="F704" i="4"/>
  <c r="G704" i="4" s="1"/>
  <c r="F706" i="4"/>
  <c r="G706" i="4" s="1"/>
  <c r="F711" i="4"/>
  <c r="G711" i="4" s="1"/>
  <c r="F712" i="4"/>
  <c r="G712" i="4" s="1"/>
  <c r="F713" i="4"/>
  <c r="G713" i="4" s="1"/>
  <c r="F714" i="4"/>
  <c r="G714" i="4" s="1"/>
  <c r="F715" i="4"/>
  <c r="G715" i="4" s="1"/>
  <c r="F716" i="4"/>
  <c r="G716" i="4" s="1"/>
  <c r="F717" i="4"/>
  <c r="G717" i="4" s="1"/>
  <c r="F734" i="4"/>
  <c r="G734" i="4" s="1"/>
  <c r="F735" i="4"/>
  <c r="G735" i="4" s="1"/>
  <c r="F736" i="4"/>
  <c r="G736" i="4" s="1"/>
  <c r="F737" i="4"/>
  <c r="G737" i="4" s="1"/>
  <c r="F609" i="4"/>
  <c r="G609" i="4" s="1"/>
  <c r="F610" i="4"/>
  <c r="G610" i="4" s="1"/>
  <c r="F611" i="4"/>
  <c r="G611" i="4" s="1"/>
  <c r="F582" i="4"/>
  <c r="G582" i="4" s="1"/>
  <c r="F583" i="4"/>
  <c r="G583" i="4" s="1"/>
  <c r="F584" i="4"/>
  <c r="G584" i="4" s="1"/>
  <c r="F585" i="4"/>
  <c r="G585" i="4" s="1"/>
  <c r="F586" i="4"/>
  <c r="G586" i="4" s="1"/>
  <c r="F587" i="4"/>
  <c r="G587" i="4" s="1"/>
  <c r="F588" i="4"/>
  <c r="G588" i="4" s="1"/>
  <c r="F589" i="4"/>
  <c r="G589" i="4" s="1"/>
  <c r="F590" i="4"/>
  <c r="G590" i="4" s="1"/>
  <c r="F591" i="4"/>
  <c r="G591" i="4" s="1"/>
  <c r="F592" i="4"/>
  <c r="G592" i="4" s="1"/>
  <c r="F593" i="4"/>
  <c r="G593" i="4" s="1"/>
  <c r="F594" i="4"/>
  <c r="G594" i="4" s="1"/>
  <c r="F595" i="4"/>
  <c r="G595" i="4" s="1"/>
  <c r="F596" i="4"/>
  <c r="G596" i="4" s="1"/>
  <c r="F597" i="4"/>
  <c r="G597" i="4" s="1"/>
  <c r="F598" i="4"/>
  <c r="G598" i="4" s="1"/>
  <c r="F599" i="4"/>
  <c r="G599" i="4" s="1"/>
  <c r="F600" i="4"/>
  <c r="G600" i="4" s="1"/>
  <c r="F601" i="4"/>
  <c r="G601" i="4" s="1"/>
  <c r="F602" i="4"/>
  <c r="G602" i="4" s="1"/>
  <c r="F603" i="4"/>
  <c r="G603" i="4" s="1"/>
  <c r="F604" i="4"/>
  <c r="G604" i="4" s="1"/>
  <c r="F605" i="4"/>
  <c r="G605" i="4" s="1"/>
  <c r="F606" i="4"/>
  <c r="G606" i="4" s="1"/>
  <c r="F607" i="4"/>
  <c r="G607" i="4" s="1"/>
  <c r="F612" i="4"/>
  <c r="G612" i="4" s="1"/>
  <c r="F613" i="4"/>
  <c r="G613" i="4" s="1"/>
  <c r="F614" i="4"/>
  <c r="G614" i="4" s="1"/>
  <c r="F738" i="4"/>
  <c r="G738" i="4" s="1"/>
  <c r="F759" i="4"/>
  <c r="G759" i="4" s="1"/>
  <c r="F760" i="4"/>
  <c r="G760" i="4" s="1"/>
  <c r="F771" i="4"/>
  <c r="G771" i="4" s="1"/>
  <c r="F781" i="4"/>
  <c r="G781" i="4" s="1"/>
  <c r="F782" i="4"/>
  <c r="G782" i="4" s="1"/>
  <c r="F802" i="4"/>
  <c r="G802" i="4" s="1"/>
  <c r="F799" i="4"/>
  <c r="G799" i="4" s="1"/>
  <c r="F811" i="4"/>
  <c r="G811" i="4" s="1"/>
  <c r="F812" i="4"/>
  <c r="G812" i="4" s="1"/>
  <c r="F813" i="4"/>
  <c r="G813" i="4" s="1"/>
  <c r="F814" i="4"/>
  <c r="G814" i="4" s="1"/>
  <c r="F828" i="4"/>
  <c r="G828" i="4" s="1"/>
  <c r="F831" i="4"/>
  <c r="G831" i="4" s="1"/>
  <c r="F840" i="4"/>
  <c r="G840" i="4" s="1"/>
  <c r="F851" i="4"/>
  <c r="G851" i="4" s="1"/>
  <c r="F852" i="4"/>
  <c r="G852" i="4" s="1"/>
  <c r="F858" i="4"/>
  <c r="G858" i="4" s="1"/>
  <c r="F861" i="4"/>
  <c r="G861" i="4" s="1"/>
  <c r="F865" i="4"/>
  <c r="G865" i="4" s="1"/>
  <c r="F885" i="4"/>
  <c r="G885" i="4" s="1"/>
  <c r="F886" i="4"/>
  <c r="G886" i="4" s="1"/>
  <c r="F887" i="4"/>
  <c r="G887" i="4" s="1"/>
  <c r="F888" i="4"/>
  <c r="G888" i="4" s="1"/>
  <c r="F815" i="4"/>
  <c r="G815" i="4" s="1"/>
  <c r="F816" i="4"/>
  <c r="G816" i="4" s="1"/>
  <c r="F817" i="4"/>
  <c r="G817" i="4" s="1"/>
  <c r="F820" i="4"/>
  <c r="G820" i="4" s="1"/>
  <c r="F821" i="4"/>
  <c r="G821" i="4" s="1"/>
  <c r="F822" i="4"/>
  <c r="G822" i="4" s="1"/>
  <c r="F823" i="4"/>
  <c r="G823" i="4" s="1"/>
  <c r="F824" i="4"/>
  <c r="G824" i="4" s="1"/>
  <c r="F825" i="4"/>
  <c r="G825" i="4" s="1"/>
  <c r="F826" i="4"/>
  <c r="G826" i="4" s="1"/>
  <c r="F827" i="4"/>
  <c r="G827" i="4" s="1"/>
  <c r="F829" i="4"/>
  <c r="G829" i="4" s="1"/>
  <c r="F830" i="4"/>
  <c r="G830" i="4" s="1"/>
  <c r="F832" i="4"/>
  <c r="G832" i="4" s="1"/>
  <c r="F833" i="4"/>
  <c r="G833" i="4" s="1"/>
  <c r="F834" i="4"/>
  <c r="G834" i="4" s="1"/>
  <c r="F835" i="4"/>
  <c r="G835" i="4" s="1"/>
  <c r="F844" i="4"/>
  <c r="G844" i="4" s="1"/>
  <c r="F845" i="4"/>
  <c r="G845" i="4" s="1"/>
  <c r="F846" i="4"/>
  <c r="G846" i="4" s="1"/>
  <c r="F853" i="4"/>
  <c r="G853" i="4" s="1"/>
  <c r="F855" i="4"/>
  <c r="G855" i="4" s="1"/>
  <c r="F859" i="4"/>
  <c r="G859" i="4" s="1"/>
  <c r="F860" i="4"/>
  <c r="G860" i="4" s="1"/>
  <c r="F818" i="4"/>
  <c r="G818" i="4" s="1"/>
  <c r="F819" i="4"/>
  <c r="G819" i="4" s="1"/>
  <c r="F848" i="4"/>
  <c r="G848" i="4" s="1"/>
  <c r="F849" i="4"/>
  <c r="G849" i="4" s="1"/>
  <c r="F788" i="4"/>
  <c r="G788" i="4" s="1"/>
  <c r="F789" i="4"/>
  <c r="G789" i="4" s="1"/>
  <c r="F793" i="4"/>
  <c r="F794" i="4"/>
  <c r="G794" i="4" s="1"/>
  <c r="F795" i="4"/>
  <c r="G795" i="4" s="1"/>
  <c r="F796" i="4"/>
  <c r="G796" i="4" s="1"/>
  <c r="F797" i="4"/>
  <c r="G797" i="4" s="1"/>
  <c r="F798" i="4"/>
  <c r="G798" i="4" s="1"/>
  <c r="F800" i="4"/>
  <c r="G800" i="4" s="1"/>
  <c r="F803" i="4"/>
  <c r="G803" i="4" s="1"/>
  <c r="F809" i="4"/>
  <c r="G809" i="4" s="1"/>
  <c r="F810" i="4"/>
  <c r="G810" i="4" s="1"/>
  <c r="F790" i="4"/>
  <c r="G790" i="4" s="1"/>
  <c r="F801" i="4"/>
  <c r="G801" i="4" s="1"/>
  <c r="F791" i="4"/>
  <c r="G791" i="4" s="1"/>
  <c r="F804" i="4"/>
  <c r="G804" i="4" s="1"/>
  <c r="F841" i="4"/>
  <c r="G841" i="4" s="1"/>
  <c r="F842" i="4"/>
  <c r="G842" i="4" s="1"/>
  <c r="F843" i="4"/>
  <c r="G843" i="4" s="1"/>
  <c r="F850" i="4"/>
  <c r="G850" i="4" s="1"/>
  <c r="F766" i="4"/>
  <c r="G766" i="4" s="1"/>
  <c r="F792" i="4"/>
  <c r="G792" i="4" s="1"/>
  <c r="F767" i="4"/>
  <c r="G767" i="4" s="1"/>
  <c r="F779" i="4"/>
  <c r="G779" i="4" s="1"/>
  <c r="F780" i="4"/>
  <c r="G780" i="4" s="1"/>
  <c r="F783" i="4"/>
  <c r="G783" i="4" s="1"/>
  <c r="F784" i="4"/>
  <c r="G784" i="4" s="1"/>
  <c r="F768" i="4"/>
  <c r="G768" i="4" s="1"/>
  <c r="F769" i="4"/>
  <c r="G769" i="4" s="1"/>
  <c r="F776" i="4"/>
  <c r="G776" i="4" s="1"/>
  <c r="F770" i="4"/>
  <c r="G770" i="4" s="1"/>
  <c r="F772" i="4"/>
  <c r="G772" i="4" s="1"/>
  <c r="F778" i="4"/>
  <c r="G778" i="4" s="1"/>
  <c r="F763" i="4"/>
  <c r="G763" i="4" s="1"/>
  <c r="F773" i="4"/>
  <c r="G773" i="4" s="1"/>
  <c r="F764" i="4"/>
  <c r="G764" i="4" s="1"/>
  <c r="F765" i="4"/>
  <c r="G765" i="4" s="1"/>
  <c r="F718" i="4"/>
  <c r="G718" i="4" s="1"/>
  <c r="F719" i="4"/>
  <c r="G719" i="4" s="1"/>
  <c r="F720" i="4"/>
  <c r="G720" i="4" s="1"/>
  <c r="F721" i="4"/>
  <c r="G721" i="4" s="1"/>
  <c r="F722" i="4"/>
  <c r="G722" i="4" s="1"/>
  <c r="F723" i="4"/>
  <c r="G723" i="4" s="1"/>
  <c r="F724" i="4"/>
  <c r="G724" i="4" s="1"/>
  <c r="F725" i="4"/>
  <c r="G725" i="4" s="1"/>
  <c r="F726" i="4"/>
  <c r="G726" i="4" s="1"/>
  <c r="F727" i="4"/>
  <c r="G727" i="4" s="1"/>
  <c r="F728" i="4"/>
  <c r="G728" i="4" s="1"/>
  <c r="F729" i="4"/>
  <c r="G729" i="4" s="1"/>
  <c r="F730" i="4"/>
  <c r="G730" i="4" s="1"/>
  <c r="F731" i="4"/>
  <c r="G731" i="4" s="1"/>
  <c r="F732" i="4"/>
  <c r="G732" i="4" s="1"/>
  <c r="F733" i="4"/>
  <c r="G733" i="4" s="1"/>
  <c r="F739" i="4"/>
  <c r="G739" i="4" s="1"/>
  <c r="F740" i="4"/>
  <c r="G740" i="4" s="1"/>
  <c r="F741" i="4"/>
  <c r="G741" i="4" s="1"/>
  <c r="F742" i="4"/>
  <c r="G742" i="4" s="1"/>
  <c r="F743" i="4"/>
  <c r="G743" i="4" s="1"/>
  <c r="F744" i="4"/>
  <c r="G744" i="4" s="1"/>
  <c r="F745" i="4"/>
  <c r="G745" i="4" s="1"/>
  <c r="F746" i="4"/>
  <c r="G746" i="4" s="1"/>
  <c r="F747" i="4"/>
  <c r="G747" i="4" s="1"/>
  <c r="F748" i="4"/>
  <c r="G748" i="4" s="1"/>
  <c r="F749" i="4"/>
  <c r="G749" i="4" s="1"/>
  <c r="F750" i="4"/>
  <c r="G750" i="4" s="1"/>
  <c r="F751" i="4"/>
  <c r="G751" i="4" s="1"/>
  <c r="F752" i="4"/>
  <c r="G752" i="4" s="1"/>
  <c r="F753" i="4"/>
  <c r="G753" i="4" s="1"/>
  <c r="F754" i="4"/>
  <c r="G754" i="4" s="1"/>
  <c r="F755" i="4"/>
  <c r="G755" i="4" s="1"/>
  <c r="F774" i="4"/>
  <c r="G774" i="4" s="1"/>
  <c r="F775" i="4"/>
  <c r="G775" i="4" s="1"/>
  <c r="F777" i="4"/>
  <c r="G777" i="4" s="1"/>
  <c r="F785" i="4"/>
  <c r="G785" i="4" s="1"/>
  <c r="F786" i="4"/>
  <c r="G786" i="4" s="1"/>
  <c r="F787" i="4"/>
  <c r="G787" i="4" s="1"/>
  <c r="F805" i="4"/>
  <c r="G805" i="4" s="1"/>
  <c r="F806" i="4"/>
  <c r="G806" i="4" s="1"/>
  <c r="F807" i="4"/>
  <c r="G807" i="4" s="1"/>
  <c r="F808" i="4"/>
  <c r="G808" i="4" s="1"/>
  <c r="F836" i="4"/>
  <c r="G836" i="4" s="1"/>
  <c r="F837" i="4"/>
  <c r="G837" i="4" s="1"/>
  <c r="F838" i="4"/>
  <c r="G838" i="4" s="1"/>
  <c r="F839" i="4"/>
  <c r="G839" i="4" s="1"/>
  <c r="F847" i="4"/>
  <c r="G847" i="4" s="1"/>
  <c r="F854" i="4"/>
  <c r="G854" i="4" s="1"/>
  <c r="F856" i="4"/>
  <c r="G856" i="4" s="1"/>
  <c r="F857" i="4"/>
  <c r="G857" i="4" s="1"/>
  <c r="F866" i="4"/>
  <c r="G866" i="4" s="1"/>
  <c r="F867" i="4"/>
  <c r="G867" i="4" s="1"/>
  <c r="F868" i="4"/>
  <c r="G868" i="4" s="1"/>
  <c r="F869" i="4"/>
  <c r="G869" i="4" s="1"/>
  <c r="F870" i="4"/>
  <c r="G870" i="4" s="1"/>
  <c r="F871" i="4"/>
  <c r="G871" i="4" s="1"/>
  <c r="F872" i="4"/>
  <c r="G872" i="4" s="1"/>
  <c r="F873" i="4"/>
  <c r="G873" i="4" s="1"/>
  <c r="F874" i="4"/>
  <c r="G874" i="4" s="1"/>
  <c r="F875" i="4"/>
  <c r="G875" i="4" s="1"/>
  <c r="F876" i="4"/>
  <c r="G876" i="4" s="1"/>
  <c r="F877" i="4"/>
  <c r="G877" i="4" s="1"/>
  <c r="F878" i="4"/>
  <c r="G878" i="4" s="1"/>
  <c r="F879" i="4"/>
  <c r="G879" i="4" s="1"/>
  <c r="F880" i="4"/>
  <c r="G880" i="4" s="1"/>
  <c r="F881" i="4"/>
  <c r="G881" i="4" s="1"/>
  <c r="F882" i="4"/>
  <c r="G882" i="4" s="1"/>
  <c r="F883" i="4"/>
  <c r="G883" i="4" s="1"/>
  <c r="F756" i="4"/>
  <c r="G756" i="4" s="1"/>
  <c r="F761" i="4"/>
  <c r="G761" i="4" s="1"/>
  <c r="F762" i="4"/>
  <c r="G762" i="4" s="1"/>
  <c r="F758" i="4"/>
  <c r="G758" i="4" s="1"/>
  <c r="F757" i="4"/>
  <c r="G757" i="4" s="1"/>
  <c r="F906" i="4"/>
  <c r="G906" i="4" s="1"/>
  <c r="F907" i="4"/>
  <c r="G907" i="4" s="1"/>
  <c r="F947" i="4"/>
  <c r="G947" i="4" s="1"/>
  <c r="F963" i="4"/>
  <c r="G963" i="4" s="1"/>
  <c r="F964" i="4"/>
  <c r="G964" i="4" s="1"/>
  <c r="F981" i="4"/>
  <c r="G981" i="4" s="1"/>
  <c r="F987" i="4"/>
  <c r="G987" i="4" s="1"/>
  <c r="F996" i="4"/>
  <c r="G996" i="4" s="1"/>
  <c r="F999" i="4"/>
  <c r="G999" i="4" s="1"/>
  <c r="F1000" i="4"/>
  <c r="G1000" i="4" s="1"/>
  <c r="F1001" i="4"/>
  <c r="G1001" i="4" s="1"/>
  <c r="F1002" i="4"/>
  <c r="G1002" i="4" s="1"/>
  <c r="F1003" i="4"/>
  <c r="G1003" i="4" s="1"/>
  <c r="F1004" i="4"/>
  <c r="G1004" i="4" s="1"/>
  <c r="F1005" i="4"/>
  <c r="G1005" i="4" s="1"/>
  <c r="F1006" i="4"/>
  <c r="G1006" i="4" s="1"/>
  <c r="F1007" i="4"/>
  <c r="G1007" i="4" s="1"/>
  <c r="F1008" i="4"/>
  <c r="G1008" i="4" s="1"/>
  <c r="F1009" i="4"/>
  <c r="G1009" i="4" s="1"/>
  <c r="F934" i="4"/>
  <c r="G934" i="4" s="1"/>
  <c r="F935" i="4"/>
  <c r="G935" i="4" s="1"/>
  <c r="F936" i="4"/>
  <c r="G936" i="4" s="1"/>
  <c r="F932" i="4"/>
  <c r="G932" i="4" s="1"/>
  <c r="F933" i="4"/>
  <c r="G933" i="4" s="1"/>
  <c r="F937" i="4"/>
  <c r="G937" i="4" s="1"/>
  <c r="F945" i="4"/>
  <c r="G945" i="4" s="1"/>
  <c r="F946" i="4"/>
  <c r="G946" i="4" s="1"/>
  <c r="F944" i="4"/>
  <c r="G944" i="4" s="1"/>
  <c r="F948" i="4"/>
  <c r="G948" i="4" s="1"/>
  <c r="F1011" i="4"/>
  <c r="G1011" i="4" s="1"/>
  <c r="F1010" i="4"/>
  <c r="G1010" i="4" s="1"/>
  <c r="F889" i="4"/>
  <c r="G889" i="4" s="1"/>
  <c r="F890" i="4"/>
  <c r="G890" i="4" s="1"/>
  <c r="F891" i="4"/>
  <c r="G891" i="4" s="1"/>
  <c r="F892" i="4"/>
  <c r="G892" i="4" s="1"/>
  <c r="F893" i="4"/>
  <c r="G893" i="4" s="1"/>
  <c r="F894" i="4"/>
  <c r="G894" i="4" s="1"/>
  <c r="F895" i="4"/>
  <c r="G895" i="4" s="1"/>
  <c r="F896" i="4"/>
  <c r="G896" i="4" s="1"/>
  <c r="F897" i="4"/>
  <c r="G897" i="4" s="1"/>
  <c r="F898" i="4"/>
  <c r="G898" i="4" s="1"/>
  <c r="F899" i="4"/>
  <c r="G899" i="4" s="1"/>
  <c r="F900" i="4"/>
  <c r="G900" i="4" s="1"/>
  <c r="F901" i="4"/>
  <c r="G901" i="4" s="1"/>
  <c r="F902" i="4"/>
  <c r="G902" i="4" s="1"/>
  <c r="F903" i="4"/>
  <c r="G903" i="4" s="1"/>
  <c r="F904" i="4"/>
  <c r="G904" i="4" s="1"/>
  <c r="F905" i="4"/>
  <c r="G905" i="4" s="1"/>
  <c r="F908" i="4"/>
  <c r="G908" i="4" s="1"/>
  <c r="F909" i="4"/>
  <c r="G909" i="4" s="1"/>
  <c r="F910" i="4"/>
  <c r="G910" i="4" s="1"/>
  <c r="F911" i="4"/>
  <c r="G911" i="4" s="1"/>
  <c r="F912" i="4"/>
  <c r="G912" i="4" s="1"/>
  <c r="F913" i="4"/>
  <c r="G913" i="4" s="1"/>
  <c r="F914" i="4"/>
  <c r="G914" i="4" s="1"/>
  <c r="F915" i="4"/>
  <c r="G915" i="4" s="1"/>
  <c r="F916" i="4"/>
  <c r="G916" i="4" s="1"/>
  <c r="F917" i="4"/>
  <c r="G917" i="4" s="1"/>
  <c r="F918" i="4"/>
  <c r="G918" i="4" s="1"/>
  <c r="F919" i="4"/>
  <c r="G919" i="4" s="1"/>
  <c r="F920" i="4"/>
  <c r="G920" i="4" s="1"/>
  <c r="F921" i="4"/>
  <c r="G921" i="4" s="1"/>
  <c r="F922" i="4"/>
  <c r="G922" i="4" s="1"/>
  <c r="F923" i="4"/>
  <c r="G923" i="4" s="1"/>
  <c r="F924" i="4"/>
  <c r="G924" i="4" s="1"/>
  <c r="F925" i="4"/>
  <c r="G925" i="4" s="1"/>
  <c r="F926" i="4"/>
  <c r="G926" i="4" s="1"/>
  <c r="F927" i="4"/>
  <c r="G927" i="4" s="1"/>
  <c r="F971" i="4"/>
  <c r="G971" i="4" s="1"/>
  <c r="F972" i="4"/>
  <c r="G972" i="4" s="1"/>
  <c r="F973" i="4"/>
  <c r="G973" i="4" s="1"/>
  <c r="F974" i="4"/>
  <c r="G974" i="4" s="1"/>
  <c r="F975" i="4"/>
  <c r="G975" i="4" s="1"/>
  <c r="F976" i="4"/>
  <c r="G976" i="4" s="1"/>
  <c r="F977" i="4"/>
  <c r="G977" i="4" s="1"/>
  <c r="F978" i="4"/>
  <c r="G978" i="4" s="1"/>
  <c r="F979" i="4"/>
  <c r="G979" i="4" s="1"/>
  <c r="F980" i="4"/>
  <c r="G980" i="4" s="1"/>
  <c r="F982" i="4"/>
  <c r="G982" i="4" s="1"/>
  <c r="F983" i="4"/>
  <c r="G983" i="4" s="1"/>
  <c r="F984" i="4"/>
  <c r="G984" i="4" s="1"/>
  <c r="F985" i="4"/>
  <c r="G985" i="4" s="1"/>
  <c r="F986" i="4"/>
  <c r="G986" i="4" s="1"/>
  <c r="F988" i="4"/>
  <c r="G988" i="4" s="1"/>
  <c r="F989" i="4"/>
  <c r="G989" i="4" s="1"/>
  <c r="F990" i="4"/>
  <c r="G990" i="4" s="1"/>
  <c r="F991" i="4"/>
  <c r="G991" i="4" s="1"/>
  <c r="F992" i="4"/>
  <c r="G992" i="4" s="1"/>
  <c r="F993" i="4"/>
  <c r="G993" i="4" s="1"/>
  <c r="F994" i="4"/>
  <c r="G994" i="4" s="1"/>
  <c r="F995" i="4"/>
  <c r="G995" i="4" s="1"/>
  <c r="F997" i="4"/>
  <c r="G997" i="4" s="1"/>
  <c r="F998" i="4"/>
  <c r="G998" i="4" s="1"/>
  <c r="F1012" i="4"/>
  <c r="G1012" i="4" s="1"/>
  <c r="F1013" i="4"/>
  <c r="G1013" i="4" s="1"/>
  <c r="F1014" i="4"/>
  <c r="G1014" i="4" s="1"/>
  <c r="F1015" i="4"/>
  <c r="G1015" i="4" s="1"/>
  <c r="F1016" i="4"/>
  <c r="G1016" i="4" s="1"/>
  <c r="F1017" i="4"/>
  <c r="G1017" i="4" s="1"/>
  <c r="F1018" i="4"/>
  <c r="G1018" i="4" s="1"/>
  <c r="F1019" i="4"/>
  <c r="G1019" i="4" s="1"/>
  <c r="F1020" i="4"/>
  <c r="G1020" i="4" s="1"/>
  <c r="F1021" i="4"/>
  <c r="G1021" i="4" s="1"/>
  <c r="F1022" i="4"/>
  <c r="G1022" i="4" s="1"/>
  <c r="F1023" i="4"/>
  <c r="G1023" i="4" s="1"/>
  <c r="F1024" i="4"/>
  <c r="G1024" i="4" s="1"/>
  <c r="F1025" i="4"/>
  <c r="G1025" i="4" s="1"/>
  <c r="F1026" i="4"/>
  <c r="G1026" i="4" s="1"/>
  <c r="F1027" i="4"/>
  <c r="G1027" i="4" s="1"/>
  <c r="F1028" i="4"/>
  <c r="G1028" i="4" s="1"/>
  <c r="F1029" i="4"/>
  <c r="G1029" i="4" s="1"/>
  <c r="F1030" i="4"/>
  <c r="G1030" i="4" s="1"/>
  <c r="F1031" i="4"/>
  <c r="G1031" i="4" s="1"/>
  <c r="F1035" i="4"/>
  <c r="G1035" i="4" s="1"/>
  <c r="F1036" i="4"/>
  <c r="G1036" i="4" s="1"/>
  <c r="F1037" i="4"/>
  <c r="G1037" i="4" s="1"/>
  <c r="F1038" i="4"/>
  <c r="G1038" i="4" s="1"/>
  <c r="F1039" i="4"/>
  <c r="G1039" i="4" s="1"/>
  <c r="F1040" i="4"/>
  <c r="G1040" i="4" s="1"/>
  <c r="F1041" i="4"/>
  <c r="G1041" i="4" s="1"/>
  <c r="F1049" i="4"/>
  <c r="G1049" i="4" s="1"/>
  <c r="F928" i="4"/>
  <c r="G928" i="4" s="1"/>
  <c r="F938" i="4"/>
  <c r="G938" i="4" s="1"/>
  <c r="F965" i="4"/>
  <c r="G965" i="4" s="1"/>
  <c r="F939" i="4"/>
  <c r="G939" i="4" s="1"/>
  <c r="F958" i="4"/>
  <c r="G958" i="4" s="1"/>
  <c r="F929" i="4"/>
  <c r="G929" i="4" s="1"/>
  <c r="F959" i="4"/>
  <c r="G959" i="4" s="1"/>
  <c r="F966" i="4"/>
  <c r="G966" i="4" s="1"/>
  <c r="F967" i="4"/>
  <c r="G967" i="4" s="1"/>
  <c r="F960" i="4"/>
  <c r="G960" i="4" s="1"/>
  <c r="F952" i="4"/>
  <c r="G952" i="4" s="1"/>
  <c r="F968" i="4"/>
  <c r="G968" i="4" s="1"/>
  <c r="F940" i="4"/>
  <c r="G940" i="4" s="1"/>
  <c r="F941" i="4"/>
  <c r="G941" i="4" s="1"/>
  <c r="F953" i="4"/>
  <c r="G953" i="4" s="1"/>
  <c r="F954" i="4"/>
  <c r="G954" i="4" s="1"/>
  <c r="F930" i="4"/>
  <c r="G930" i="4" s="1"/>
  <c r="F931" i="4"/>
  <c r="G931" i="4" s="1"/>
  <c r="F961" i="4"/>
  <c r="G961" i="4" s="1"/>
  <c r="F969" i="4"/>
  <c r="G969" i="4" s="1"/>
  <c r="F970" i="4"/>
  <c r="G970" i="4" s="1"/>
  <c r="F942" i="4"/>
  <c r="G942" i="4" s="1"/>
  <c r="F943" i="4"/>
  <c r="G943" i="4" s="1"/>
  <c r="F955" i="4"/>
  <c r="G955" i="4" s="1"/>
  <c r="F962" i="4"/>
  <c r="G962" i="4" s="1"/>
  <c r="F949" i="4"/>
  <c r="G949" i="4" s="1"/>
  <c r="F950" i="4"/>
  <c r="G950" i="4" s="1"/>
  <c r="F951" i="4"/>
  <c r="G951" i="4" s="1"/>
  <c r="F956" i="4"/>
  <c r="G956" i="4" s="1"/>
  <c r="F957" i="4"/>
  <c r="G957" i="4" s="1"/>
  <c r="F884" i="4"/>
  <c r="G884" i="4" s="1"/>
  <c r="F1149" i="4"/>
  <c r="G1149" i="4" s="1"/>
  <c r="F1150" i="4"/>
  <c r="G1150" i="4" s="1"/>
  <c r="F1146" i="4"/>
  <c r="G1146" i="4" s="1"/>
  <c r="F1147" i="4"/>
  <c r="G1147" i="4" s="1"/>
  <c r="F1153" i="4"/>
  <c r="G1153" i="4" s="1"/>
  <c r="F1081" i="4"/>
  <c r="G1081" i="4" s="1"/>
  <c r="F1082" i="4"/>
  <c r="G1082" i="4" s="1"/>
  <c r="F1083" i="4"/>
  <c r="G1083" i="4" s="1"/>
  <c r="F1084" i="4"/>
  <c r="G1084" i="4" s="1"/>
  <c r="F1085" i="4"/>
  <c r="G1085" i="4" s="1"/>
  <c r="F1086" i="4"/>
  <c r="G1086" i="4" s="1"/>
  <c r="F1087" i="4"/>
  <c r="G1087" i="4" s="1"/>
  <c r="F1088" i="4"/>
  <c r="G1088" i="4" s="1"/>
  <c r="F1089" i="4"/>
  <c r="G1089" i="4" s="1"/>
  <c r="F1090" i="4"/>
  <c r="G1090" i="4" s="1"/>
  <c r="F1091" i="4"/>
  <c r="G1091" i="4" s="1"/>
  <c r="F1092" i="4"/>
  <c r="G1092" i="4" s="1"/>
  <c r="F1093" i="4"/>
  <c r="G1093" i="4" s="1"/>
  <c r="F1094" i="4"/>
  <c r="G1094" i="4" s="1"/>
  <c r="F1095" i="4"/>
  <c r="G1095" i="4" s="1"/>
  <c r="F1096" i="4"/>
  <c r="G1096" i="4" s="1"/>
  <c r="F1097" i="4"/>
  <c r="G1097" i="4" s="1"/>
  <c r="F1098" i="4"/>
  <c r="G1098" i="4" s="1"/>
  <c r="F1099" i="4"/>
  <c r="G1099" i="4" s="1"/>
  <c r="F1100" i="4"/>
  <c r="G1100" i="4" s="1"/>
  <c r="F1101" i="4"/>
  <c r="G1101" i="4" s="1"/>
  <c r="F1102" i="4"/>
  <c r="G1102" i="4" s="1"/>
  <c r="F1103" i="4"/>
  <c r="G1103" i="4" s="1"/>
  <c r="F1104" i="4"/>
  <c r="G1104" i="4" s="1"/>
  <c r="F1105" i="4"/>
  <c r="G1105" i="4" s="1"/>
  <c r="F1106" i="4"/>
  <c r="G1106" i="4" s="1"/>
  <c r="F1107" i="4"/>
  <c r="G1107" i="4" s="1"/>
  <c r="F1108" i="4"/>
  <c r="G1108" i="4" s="1"/>
  <c r="F1109" i="4"/>
  <c r="G1109" i="4" s="1"/>
  <c r="F1110" i="4"/>
  <c r="G1110" i="4" s="1"/>
  <c r="F1111" i="4"/>
  <c r="G1111" i="4" s="1"/>
  <c r="F1112" i="4"/>
  <c r="G1112" i="4" s="1"/>
  <c r="F1113" i="4"/>
  <c r="G1113" i="4" s="1"/>
  <c r="F1114" i="4"/>
  <c r="G1114" i="4" s="1"/>
  <c r="F1115" i="4"/>
  <c r="G1115" i="4" s="1"/>
  <c r="F1116" i="4"/>
  <c r="G1116" i="4" s="1"/>
  <c r="F1117" i="4"/>
  <c r="G1117" i="4" s="1"/>
  <c r="F1118" i="4"/>
  <c r="G1118" i="4" s="1"/>
  <c r="F1119" i="4"/>
  <c r="G1119" i="4" s="1"/>
  <c r="F1120" i="4"/>
  <c r="G1120" i="4" s="1"/>
  <c r="F1121" i="4"/>
  <c r="G1121" i="4" s="1"/>
  <c r="F1122" i="4"/>
  <c r="G1122" i="4" s="1"/>
  <c r="F1123" i="4"/>
  <c r="G1123" i="4" s="1"/>
  <c r="F1124" i="4"/>
  <c r="G1124" i="4" s="1"/>
  <c r="F1125" i="4"/>
  <c r="G1125" i="4" s="1"/>
  <c r="F1126" i="4"/>
  <c r="G1126" i="4" s="1"/>
  <c r="F1032" i="4"/>
  <c r="G1032" i="4" s="1"/>
  <c r="F1033" i="4"/>
  <c r="G1033" i="4" s="1"/>
  <c r="F1034" i="4"/>
  <c r="G1034" i="4" s="1"/>
  <c r="F1042" i="4"/>
  <c r="G1042" i="4" s="1"/>
  <c r="F1043" i="4"/>
  <c r="G1043" i="4" s="1"/>
  <c r="F1044" i="4"/>
  <c r="G1044" i="4" s="1"/>
  <c r="F1045" i="4"/>
  <c r="G1045" i="4" s="1"/>
  <c r="F1046" i="4"/>
  <c r="G1046" i="4" s="1"/>
  <c r="F1047" i="4"/>
  <c r="G1047" i="4" s="1"/>
  <c r="F1048" i="4"/>
  <c r="G1048" i="4" s="1"/>
  <c r="F1050" i="4"/>
  <c r="G1050" i="4" s="1"/>
  <c r="F1061" i="4"/>
  <c r="G1061" i="4" s="1"/>
  <c r="F1062" i="4"/>
  <c r="G1062" i="4" s="1"/>
  <c r="F1063" i="4"/>
  <c r="G1063" i="4" s="1"/>
  <c r="F1064" i="4"/>
  <c r="G1064" i="4" s="1"/>
  <c r="F1065" i="4"/>
  <c r="G1065" i="4" s="1"/>
  <c r="F1066" i="4"/>
  <c r="G1066" i="4" s="1"/>
  <c r="F1067" i="4"/>
  <c r="G1067" i="4" s="1"/>
  <c r="F1068" i="4"/>
  <c r="G1068" i="4" s="1"/>
  <c r="F1069" i="4"/>
  <c r="G1069" i="4" s="1"/>
  <c r="F1070" i="4"/>
  <c r="G1070" i="4" s="1"/>
  <c r="F1071" i="4"/>
  <c r="G1071" i="4" s="1"/>
  <c r="F1072" i="4"/>
  <c r="G1072" i="4" s="1"/>
  <c r="F1073" i="4"/>
  <c r="G1073" i="4" s="1"/>
  <c r="F1074" i="4"/>
  <c r="G1074" i="4" s="1"/>
  <c r="F1075" i="4"/>
  <c r="G1075" i="4" s="1"/>
  <c r="F1076" i="4"/>
  <c r="G1076" i="4" s="1"/>
  <c r="F1128" i="4"/>
  <c r="G1128" i="4" s="1"/>
  <c r="F1129" i="4"/>
  <c r="G1129" i="4" s="1"/>
  <c r="F1130" i="4"/>
  <c r="G1130" i="4" s="1"/>
  <c r="F1131" i="4"/>
  <c r="G1131" i="4" s="1"/>
  <c r="F1132" i="4"/>
  <c r="G1132" i="4" s="1"/>
  <c r="F1133" i="4"/>
  <c r="G1133" i="4" s="1"/>
  <c r="F1134" i="4"/>
  <c r="G1134" i="4" s="1"/>
  <c r="F1135" i="4"/>
  <c r="G1135" i="4" s="1"/>
  <c r="F1136" i="4"/>
  <c r="G1136" i="4" s="1"/>
  <c r="F1137" i="4"/>
  <c r="G1137" i="4" s="1"/>
  <c r="F1138" i="4"/>
  <c r="G1138" i="4" s="1"/>
  <c r="F1139" i="4"/>
  <c r="G1139" i="4" s="1"/>
  <c r="F1140" i="4"/>
  <c r="G1140" i="4" s="1"/>
  <c r="F1141" i="4"/>
  <c r="G1141" i="4" s="1"/>
  <c r="F1142" i="4"/>
  <c r="G1142" i="4" s="1"/>
  <c r="F1143" i="4"/>
  <c r="G1143" i="4" s="1"/>
  <c r="F1144" i="4"/>
  <c r="G1144" i="4" s="1"/>
  <c r="F1145" i="4"/>
  <c r="G1145" i="4" s="1"/>
  <c r="F1151" i="4"/>
  <c r="G1151" i="4" s="1"/>
  <c r="F1152" i="4"/>
  <c r="G1152" i="4" s="1"/>
  <c r="F1154" i="4"/>
  <c r="G1154" i="4" s="1"/>
  <c r="F1155" i="4"/>
  <c r="G1155" i="4" s="1"/>
  <c r="F1156" i="4"/>
  <c r="G1156" i="4" s="1"/>
  <c r="F1157" i="4"/>
  <c r="G1157" i="4" s="1"/>
  <c r="F1057" i="4"/>
  <c r="G1057" i="4" s="1"/>
  <c r="F1127" i="4"/>
  <c r="G1127" i="4" s="1"/>
  <c r="F1148" i="4"/>
  <c r="G1148" i="4" s="1"/>
  <c r="F1158" i="4"/>
  <c r="G1158" i="4" s="1"/>
  <c r="F1161" i="4"/>
  <c r="G1161" i="4" s="1"/>
  <c r="F1163" i="4"/>
  <c r="G1163" i="4" s="1"/>
  <c r="F1164" i="4"/>
  <c r="G1164" i="4" s="1"/>
  <c r="F1165" i="4"/>
  <c r="G1165" i="4" s="1"/>
  <c r="F1166" i="4"/>
  <c r="G1166" i="4" s="1"/>
  <c r="F1169" i="4"/>
  <c r="G1169" i="4" s="1"/>
  <c r="F1170" i="4"/>
  <c r="G1170" i="4" s="1"/>
  <c r="F1171" i="4"/>
  <c r="G1171" i="4" s="1"/>
  <c r="F1172" i="4"/>
  <c r="G1172" i="4" s="1"/>
  <c r="F1173" i="4"/>
  <c r="G1173" i="4" s="1"/>
  <c r="F1174" i="4"/>
  <c r="G1174" i="4" s="1"/>
  <c r="F1175" i="4"/>
  <c r="G1175" i="4" s="1"/>
  <c r="F1176" i="4"/>
  <c r="G1176" i="4" s="1"/>
  <c r="F1185" i="4"/>
  <c r="G1185" i="4" s="1"/>
  <c r="F1186" i="4"/>
  <c r="G1186" i="4" s="1"/>
  <c r="F1187" i="4"/>
  <c r="G1187" i="4" s="1"/>
  <c r="F1188" i="4"/>
  <c r="G1188" i="4" s="1"/>
  <c r="F1189" i="4"/>
  <c r="G1189" i="4" s="1"/>
  <c r="F1190" i="4"/>
  <c r="G1190" i="4" s="1"/>
  <c r="F1191" i="4"/>
  <c r="G1191" i="4" s="1"/>
  <c r="F1207" i="4"/>
  <c r="G1207" i="4" s="1"/>
  <c r="F1212" i="4"/>
  <c r="G1212" i="4" s="1"/>
  <c r="F1213" i="4"/>
  <c r="G1213" i="4" s="1"/>
  <c r="F1214" i="4"/>
  <c r="G1214" i="4" s="1"/>
  <c r="F1215" i="4"/>
  <c r="G1215" i="4" s="1"/>
  <c r="F1216" i="4"/>
  <c r="G1216" i="4" s="1"/>
  <c r="F1218" i="4"/>
  <c r="G1218" i="4" s="1"/>
  <c r="F1219" i="4"/>
  <c r="G1219" i="4" s="1"/>
  <c r="F1159" i="4"/>
  <c r="G1159" i="4" s="1"/>
  <c r="F1160" i="4"/>
  <c r="G1160" i="4" s="1"/>
  <c r="F1167" i="4"/>
  <c r="G1167" i="4" s="1"/>
  <c r="F1168" i="4"/>
  <c r="G1168" i="4" s="1"/>
  <c r="F1177" i="4"/>
  <c r="G1177" i="4" s="1"/>
  <c r="F1178" i="4"/>
  <c r="G1178" i="4" s="1"/>
  <c r="F1192" i="4"/>
  <c r="G1192" i="4" s="1"/>
  <c r="F1193" i="4"/>
  <c r="G1193" i="4" s="1"/>
  <c r="F1194" i="4"/>
  <c r="G1194" i="4" s="1"/>
  <c r="F1195" i="4"/>
  <c r="G1195" i="4" s="1"/>
  <c r="F1196" i="4"/>
  <c r="G1196" i="4" s="1"/>
  <c r="F1197" i="4"/>
  <c r="G1197" i="4" s="1"/>
  <c r="F1198" i="4"/>
  <c r="G1198" i="4" s="1"/>
  <c r="F1199" i="4"/>
  <c r="G1199" i="4" s="1"/>
  <c r="F1208" i="4"/>
  <c r="G1208" i="4" s="1"/>
  <c r="F1209" i="4"/>
  <c r="G1209" i="4" s="1"/>
  <c r="F1210" i="4"/>
  <c r="G1210" i="4" s="1"/>
  <c r="F1220" i="4"/>
  <c r="G1220" i="4" s="1"/>
  <c r="F1217" i="4"/>
  <c r="G1217" i="4" s="1"/>
  <c r="F1179" i="4"/>
  <c r="G1179" i="4" s="1"/>
  <c r="F1180" i="4"/>
  <c r="G1180" i="4" s="1"/>
  <c r="F1181" i="4"/>
  <c r="G1181" i="4" s="1"/>
  <c r="F1182" i="4"/>
  <c r="G1182" i="4" s="1"/>
  <c r="F1200" i="4"/>
  <c r="G1200" i="4" s="1"/>
  <c r="F1201" i="4"/>
  <c r="G1201" i="4" s="1"/>
  <c r="F1202" i="4"/>
  <c r="G1202" i="4" s="1"/>
  <c r="F1211" i="4"/>
  <c r="G1211" i="4" s="1"/>
  <c r="F1162" i="4"/>
  <c r="G1162" i="4" s="1"/>
  <c r="F1183" i="4"/>
  <c r="G1183" i="4" s="1"/>
  <c r="F1184" i="4"/>
  <c r="G1184" i="4" s="1"/>
  <c r="F1203" i="4"/>
  <c r="G1203" i="4" s="1"/>
  <c r="F1204" i="4"/>
  <c r="G1204" i="4" s="1"/>
  <c r="F1205" i="4"/>
  <c r="G1205" i="4" s="1"/>
  <c r="F1206" i="4"/>
  <c r="G1206" i="4" s="1"/>
  <c r="F1051" i="4"/>
  <c r="G1051" i="4" s="1"/>
  <c r="F1053" i="4"/>
  <c r="G1053" i="4" s="1"/>
  <c r="F1054" i="4"/>
  <c r="G1054" i="4" s="1"/>
  <c r="F1052" i="4"/>
  <c r="G1052" i="4" s="1"/>
  <c r="F1055" i="4"/>
  <c r="G1055" i="4" s="1"/>
  <c r="F1056" i="4"/>
  <c r="G1056" i="4" s="1"/>
  <c r="F1058" i="4"/>
  <c r="G1058" i="4" s="1"/>
  <c r="F1059" i="4"/>
  <c r="G1059" i="4" s="1"/>
  <c r="F1060" i="4"/>
  <c r="G1060" i="4" s="1"/>
  <c r="F1077" i="4"/>
  <c r="G1077" i="4" s="1"/>
  <c r="F1078" i="4"/>
  <c r="G1078" i="4" s="1"/>
  <c r="F1079" i="4"/>
  <c r="G1079" i="4" s="1"/>
  <c r="F1080" i="4"/>
  <c r="G1080" i="4" s="1"/>
  <c r="F1221" i="4"/>
  <c r="G1221" i="4" s="1"/>
  <c r="F1222" i="4"/>
  <c r="G1222" i="4" s="1"/>
  <c r="F1223" i="4"/>
  <c r="G1223" i="4" s="1"/>
  <c r="F1224" i="4"/>
  <c r="G1224" i="4" s="1"/>
  <c r="F1225" i="4"/>
  <c r="G1225" i="4" s="1"/>
  <c r="F1227" i="4"/>
  <c r="G1227" i="4" s="1"/>
  <c r="F1228" i="4"/>
  <c r="G1228" i="4" s="1"/>
  <c r="F1229" i="4"/>
  <c r="G1229" i="4" s="1"/>
  <c r="F1230" i="4"/>
  <c r="G1230" i="4" s="1"/>
  <c r="F1226" i="4"/>
  <c r="G1226" i="4" s="1"/>
  <c r="F1233" i="4"/>
  <c r="G1233" i="4" s="1"/>
  <c r="F1234" i="4"/>
  <c r="G1234" i="4" s="1"/>
  <c r="F1231" i="4"/>
  <c r="G1231" i="4" s="1"/>
  <c r="F1232" i="4"/>
  <c r="G1232" i="4" s="1"/>
  <c r="F1235" i="4"/>
  <c r="G1235" i="4" s="1"/>
  <c r="F1294" i="4"/>
  <c r="G1294" i="4" s="1"/>
  <c r="F1351" i="4"/>
  <c r="G1351" i="4" s="1"/>
  <c r="F1352" i="4"/>
  <c r="G1352" i="4" s="1"/>
  <c r="F1366" i="4"/>
  <c r="G1366" i="4" s="1"/>
  <c r="F1367" i="4"/>
  <c r="G1367" i="4" s="1"/>
  <c r="F1368" i="4"/>
  <c r="G1368" i="4" s="1"/>
  <c r="F1377" i="4"/>
  <c r="G1377" i="4" s="1"/>
  <c r="F1435" i="4"/>
  <c r="G1435" i="4" s="1"/>
  <c r="F1436" i="4"/>
  <c r="G1436" i="4" s="1"/>
  <c r="F1437" i="4"/>
  <c r="G1437" i="4" s="1"/>
  <c r="F1438" i="4"/>
  <c r="G1438" i="4" s="1"/>
  <c r="F1439" i="4"/>
  <c r="G1439" i="4" s="1"/>
  <c r="F1440" i="4"/>
  <c r="G1440" i="4" s="1"/>
  <c r="F1441" i="4"/>
  <c r="G1441" i="4" s="1"/>
  <c r="F1442" i="4"/>
  <c r="G1442" i="4" s="1"/>
  <c r="F1443" i="4"/>
  <c r="G1443" i="4" s="1"/>
  <c r="F1444" i="4"/>
  <c r="G1444" i="4" s="1"/>
  <c r="F1432" i="4"/>
  <c r="G1432" i="4" s="1"/>
  <c r="F1433" i="4"/>
  <c r="G1433" i="4" s="1"/>
  <c r="F1434" i="4"/>
  <c r="G1434" i="4" s="1"/>
  <c r="F1254" i="4"/>
  <c r="G1254" i="4" s="1"/>
  <c r="F1261" i="4"/>
  <c r="G1261" i="4" s="1"/>
  <c r="F1262" i="4"/>
  <c r="G1262" i="4" s="1"/>
  <c r="F1263" i="4"/>
  <c r="G1263" i="4" s="1"/>
  <c r="F1264" i="4"/>
  <c r="G1264" i="4" s="1"/>
  <c r="F1265" i="4"/>
  <c r="G1265" i="4" s="1"/>
  <c r="F1266" i="4"/>
  <c r="G1266" i="4" s="1"/>
  <c r="F1267" i="4"/>
  <c r="G1267" i="4" s="1"/>
  <c r="F1268" i="4"/>
  <c r="G1268" i="4" s="1"/>
  <c r="F1269" i="4"/>
  <c r="G1269" i="4" s="1"/>
  <c r="F1270" i="4"/>
  <c r="G1270" i="4" s="1"/>
  <c r="F1271" i="4"/>
  <c r="G1271" i="4" s="1"/>
  <c r="F1272" i="4"/>
  <c r="G1272" i="4" s="1"/>
  <c r="F1273" i="4"/>
  <c r="G1273" i="4" s="1"/>
  <c r="F1295" i="4"/>
  <c r="G1295" i="4" s="1"/>
  <c r="F1296" i="4"/>
  <c r="G1296" i="4" s="1"/>
  <c r="F1297" i="4"/>
  <c r="G1297" i="4" s="1"/>
  <c r="F1298" i="4"/>
  <c r="G1298" i="4" s="1"/>
  <c r="F1299" i="4"/>
  <c r="G1299" i="4" s="1"/>
  <c r="F1300" i="4"/>
  <c r="G1300" i="4" s="1"/>
  <c r="F1301" i="4"/>
  <c r="G1301" i="4" s="1"/>
  <c r="F1316" i="4"/>
  <c r="G1316" i="4" s="1"/>
  <c r="F1317" i="4"/>
  <c r="G1317" i="4" s="1"/>
  <c r="F1321" i="4"/>
  <c r="G1321" i="4" s="1"/>
  <c r="F1322" i="4"/>
  <c r="G1322" i="4" s="1"/>
  <c r="F1326" i="4"/>
  <c r="G1326" i="4" s="1"/>
  <c r="F1327" i="4"/>
  <c r="G1327" i="4" s="1"/>
  <c r="F1338" i="4"/>
  <c r="G1338" i="4" s="1"/>
  <c r="F1341" i="4"/>
  <c r="G1341" i="4" s="1"/>
  <c r="F1342" i="4"/>
  <c r="G1342" i="4" s="1"/>
  <c r="F1353" i="4"/>
  <c r="G1353" i="4" s="1"/>
  <c r="F1358" i="4"/>
  <c r="G1358" i="4" s="1"/>
  <c r="F1372" i="4"/>
  <c r="G1372" i="4" s="1"/>
  <c r="F1373" i="4"/>
  <c r="G1373" i="4" s="1"/>
  <c r="F1384" i="4"/>
  <c r="G1384" i="4" s="1"/>
  <c r="F1385" i="4"/>
  <c r="G1385" i="4" s="1"/>
  <c r="F1389" i="4"/>
  <c r="G1389" i="4" s="1"/>
  <c r="F1390" i="4"/>
  <c r="G1390" i="4" s="1"/>
  <c r="F1397" i="4"/>
  <c r="G1397" i="4" s="1"/>
  <c r="F1412" i="4"/>
  <c r="G1412" i="4" s="1"/>
  <c r="F1426" i="4"/>
  <c r="G1426" i="4" s="1"/>
  <c r="F1427" i="4"/>
  <c r="G1427" i="4" s="1"/>
  <c r="F1236" i="4"/>
  <c r="G1236" i="4" s="1"/>
  <c r="F1237" i="4"/>
  <c r="G1237" i="4" s="1"/>
  <c r="F1238" i="4"/>
  <c r="G1238" i="4" s="1"/>
  <c r="F1239" i="4"/>
  <c r="G1239" i="4" s="1"/>
  <c r="F1240" i="4"/>
  <c r="G1240" i="4" s="1"/>
  <c r="F1244" i="4"/>
  <c r="G1244" i="4" s="1"/>
  <c r="F1245" i="4"/>
  <c r="G1245" i="4" s="1"/>
  <c r="F1248" i="4"/>
  <c r="G1248" i="4" s="1"/>
  <c r="F1249" i="4"/>
  <c r="G1249" i="4" s="1"/>
  <c r="F1255" i="4"/>
  <c r="G1255" i="4" s="1"/>
  <c r="F1274" i="4"/>
  <c r="G1274" i="4" s="1"/>
  <c r="F1275" i="4"/>
  <c r="G1275" i="4" s="1"/>
  <c r="F1276" i="4"/>
  <c r="G1276" i="4" s="1"/>
  <c r="F1277" i="4"/>
  <c r="G1277" i="4" s="1"/>
  <c r="F1302" i="4"/>
  <c r="G1302" i="4" s="1"/>
  <c r="F1303" i="4"/>
  <c r="G1303" i="4" s="1"/>
  <c r="F1318" i="4"/>
  <c r="G1318" i="4" s="1"/>
  <c r="F1323" i="4"/>
  <c r="G1323" i="4" s="1"/>
  <c r="F1328" i="4"/>
  <c r="G1328" i="4" s="1"/>
  <c r="F1329" i="4"/>
  <c r="G1329" i="4" s="1"/>
  <c r="F1334" i="4"/>
  <c r="G1334" i="4" s="1"/>
  <c r="F1335" i="4"/>
  <c r="G1335" i="4" s="1"/>
  <c r="F1336" i="4"/>
  <c r="G1336" i="4" s="1"/>
  <c r="F1337" i="4"/>
  <c r="G1337" i="4" s="1"/>
  <c r="F1339" i="4"/>
  <c r="G1339" i="4" s="1"/>
  <c r="F1340" i="4"/>
  <c r="G1340" i="4" s="1"/>
  <c r="F1343" i="4"/>
  <c r="G1343" i="4" s="1"/>
  <c r="F1346" i="4"/>
  <c r="G1346" i="4" s="1"/>
  <c r="F1347" i="4"/>
  <c r="G1347" i="4" s="1"/>
  <c r="F1354" i="4"/>
  <c r="G1354" i="4" s="1"/>
  <c r="F1355" i="4"/>
  <c r="G1355" i="4" s="1"/>
  <c r="F1359" i="4"/>
  <c r="G1359" i="4" s="1"/>
  <c r="F1360" i="4"/>
  <c r="G1360" i="4" s="1"/>
  <c r="F1362" i="4"/>
  <c r="G1362" i="4" s="1"/>
  <c r="F1369" i="4"/>
  <c r="G1369" i="4" s="1"/>
  <c r="F1370" i="4"/>
  <c r="G1370" i="4" s="1"/>
  <c r="F1374" i="4"/>
  <c r="G1374" i="4" s="1"/>
  <c r="F1375" i="4"/>
  <c r="G1375" i="4" s="1"/>
  <c r="F1378" i="4"/>
  <c r="G1378" i="4" s="1"/>
  <c r="F1383" i="4"/>
  <c r="G1383" i="4" s="1"/>
  <c r="F1391" i="4"/>
  <c r="G1391" i="4" s="1"/>
  <c r="F1392" i="4"/>
  <c r="G1392" i="4" s="1"/>
  <c r="F1398" i="4"/>
  <c r="G1398" i="4" s="1"/>
  <c r="F1399" i="4"/>
  <c r="G1399" i="4" s="1"/>
  <c r="F1400" i="4"/>
  <c r="G1400" i="4" s="1"/>
  <c r="F1401" i="4"/>
  <c r="G1401" i="4" s="1"/>
  <c r="F1406" i="4"/>
  <c r="G1406" i="4" s="1"/>
  <c r="F1410" i="4"/>
  <c r="G1410" i="4" s="1"/>
  <c r="F1413" i="4"/>
  <c r="G1413" i="4" s="1"/>
  <c r="F1414" i="4"/>
  <c r="G1414" i="4" s="1"/>
  <c r="F1422" i="4"/>
  <c r="G1422" i="4" s="1"/>
  <c r="F1428" i="4"/>
  <c r="G1428" i="4" s="1"/>
  <c r="F1430" i="4"/>
  <c r="G1430" i="4" s="1"/>
  <c r="F1241" i="4"/>
  <c r="G1241" i="4" s="1"/>
  <c r="F1246" i="4"/>
  <c r="G1246" i="4" s="1"/>
  <c r="F1247" i="4"/>
  <c r="G1247" i="4" s="1"/>
  <c r="F1250" i="4"/>
  <c r="G1250" i="4" s="1"/>
  <c r="F1251" i="4"/>
  <c r="G1251" i="4" s="1"/>
  <c r="F1252" i="4"/>
  <c r="G1252" i="4" s="1"/>
  <c r="F1256" i="4"/>
  <c r="G1256" i="4" s="1"/>
  <c r="F1257" i="4"/>
  <c r="G1257" i="4" s="1"/>
  <c r="F1258" i="4"/>
  <c r="G1258" i="4" s="1"/>
  <c r="F1259" i="4"/>
  <c r="G1259" i="4" s="1"/>
  <c r="F1260" i="4"/>
  <c r="G1260" i="4" s="1"/>
  <c r="F1278" i="4"/>
  <c r="G1278" i="4" s="1"/>
  <c r="F1279" i="4"/>
  <c r="G1279" i="4" s="1"/>
  <c r="F1280" i="4"/>
  <c r="G1280" i="4" s="1"/>
  <c r="F1281" i="4"/>
  <c r="G1281" i="4" s="1"/>
  <c r="F1282" i="4"/>
  <c r="G1282" i="4" s="1"/>
  <c r="F1283" i="4"/>
  <c r="G1283" i="4" s="1"/>
  <c r="F1284" i="4"/>
  <c r="G1284" i="4" s="1"/>
  <c r="F1285" i="4"/>
  <c r="G1285" i="4" s="1"/>
  <c r="F1286" i="4"/>
  <c r="G1286" i="4" s="1"/>
  <c r="F1287" i="4"/>
  <c r="G1287" i="4" s="1"/>
  <c r="F1288" i="4"/>
  <c r="G1288" i="4" s="1"/>
  <c r="F1289" i="4"/>
  <c r="G1289" i="4" s="1"/>
  <c r="F1290" i="4"/>
  <c r="G1290" i="4" s="1"/>
  <c r="F1291" i="4"/>
  <c r="G1291" i="4" s="1"/>
  <c r="F1292" i="4"/>
  <c r="G1292" i="4" s="1"/>
  <c r="F1304" i="4"/>
  <c r="G1304" i="4" s="1"/>
  <c r="F1305" i="4"/>
  <c r="G1305" i="4" s="1"/>
  <c r="F1306" i="4"/>
  <c r="G1306" i="4" s="1"/>
  <c r="F1307" i="4"/>
  <c r="G1307" i="4" s="1"/>
  <c r="F1308" i="4"/>
  <c r="G1308" i="4" s="1"/>
  <c r="F1309" i="4"/>
  <c r="G1309" i="4" s="1"/>
  <c r="F1310" i="4"/>
  <c r="G1310" i="4" s="1"/>
  <c r="F1311" i="4"/>
  <c r="G1311" i="4" s="1"/>
  <c r="F1312" i="4"/>
  <c r="G1312" i="4" s="1"/>
  <c r="F1313" i="4"/>
  <c r="G1313" i="4" s="1"/>
  <c r="F1314" i="4"/>
  <c r="G1314" i="4" s="1"/>
  <c r="F1315" i="4"/>
  <c r="G1315" i="4" s="1"/>
  <c r="F1319" i="4"/>
  <c r="G1319" i="4" s="1"/>
  <c r="F1320" i="4"/>
  <c r="G1320" i="4" s="1"/>
  <c r="F1330" i="4"/>
  <c r="G1330" i="4" s="1"/>
  <c r="F1331" i="4"/>
  <c r="G1331" i="4" s="1"/>
  <c r="F1332" i="4"/>
  <c r="G1332" i="4" s="1"/>
  <c r="F1344" i="4"/>
  <c r="G1344" i="4" s="1"/>
  <c r="F1345" i="4"/>
  <c r="G1345" i="4" s="1"/>
  <c r="F1356" i="4"/>
  <c r="G1356" i="4" s="1"/>
  <c r="F1357" i="4"/>
  <c r="G1357" i="4" s="1"/>
  <c r="F1361" i="4"/>
  <c r="G1361" i="4" s="1"/>
  <c r="F1363" i="4"/>
  <c r="G1363" i="4" s="1"/>
  <c r="F1364" i="4"/>
  <c r="G1364" i="4" s="1"/>
  <c r="F1376" i="4"/>
  <c r="G1376" i="4" s="1"/>
  <c r="F1379" i="4"/>
  <c r="G1379" i="4" s="1"/>
  <c r="F1381" i="4"/>
  <c r="G1381" i="4" s="1"/>
  <c r="F1386" i="4"/>
  <c r="G1386" i="4" s="1"/>
  <c r="F1387" i="4"/>
  <c r="G1387" i="4" s="1"/>
  <c r="F1388" i="4"/>
  <c r="G1388" i="4" s="1"/>
  <c r="F1393" i="4"/>
  <c r="G1393" i="4" s="1"/>
  <c r="F1394" i="4"/>
  <c r="G1394" i="4" s="1"/>
  <c r="F1402" i="4"/>
  <c r="G1402" i="4" s="1"/>
  <c r="F1403" i="4"/>
  <c r="G1403" i="4" s="1"/>
  <c r="F1404" i="4"/>
  <c r="G1404" i="4" s="1"/>
  <c r="F1407" i="4"/>
  <c r="G1407" i="4" s="1"/>
  <c r="F1408" i="4"/>
  <c r="G1408" i="4" s="1"/>
  <c r="F1415" i="4"/>
  <c r="G1415" i="4" s="1"/>
  <c r="F1416" i="4"/>
  <c r="G1416" i="4" s="1"/>
  <c r="F1420" i="4"/>
  <c r="G1420" i="4" s="1"/>
  <c r="F1424" i="4"/>
  <c r="G1424" i="4" s="1"/>
  <c r="F1425" i="4"/>
  <c r="G1425" i="4" s="1"/>
  <c r="F1429" i="4"/>
  <c r="G1429" i="4" s="1"/>
  <c r="F1431" i="4"/>
  <c r="G1431" i="4" s="1"/>
  <c r="F1242" i="4"/>
  <c r="G1242" i="4" s="1"/>
  <c r="F1243" i="4"/>
  <c r="G1243" i="4" s="1"/>
  <c r="F1253" i="4"/>
  <c r="G1253" i="4" s="1"/>
  <c r="F1293" i="4"/>
  <c r="G1293" i="4" s="1"/>
  <c r="F1324" i="4"/>
  <c r="G1324" i="4" s="1"/>
  <c r="F1325" i="4"/>
  <c r="G1325" i="4" s="1"/>
  <c r="F1333" i="4"/>
  <c r="G1333" i="4" s="1"/>
  <c r="F1348" i="4"/>
  <c r="G1348" i="4" s="1"/>
  <c r="F1349" i="4"/>
  <c r="G1349" i="4" s="1"/>
  <c r="F1350" i="4"/>
  <c r="G1350" i="4" s="1"/>
  <c r="F1365" i="4"/>
  <c r="G1365" i="4" s="1"/>
  <c r="F1371" i="4"/>
  <c r="G1371" i="4" s="1"/>
  <c r="F1380" i="4"/>
  <c r="G1380" i="4" s="1"/>
  <c r="F1382" i="4"/>
  <c r="G1382" i="4" s="1"/>
  <c r="F1395" i="4"/>
  <c r="G1395" i="4" s="1"/>
  <c r="F1396" i="4"/>
  <c r="G1396" i="4" s="1"/>
  <c r="F1405" i="4"/>
  <c r="G1405" i="4" s="1"/>
  <c r="F1409" i="4"/>
  <c r="G1409" i="4" s="1"/>
  <c r="F1411" i="4"/>
  <c r="G1411" i="4" s="1"/>
  <c r="F1417" i="4"/>
  <c r="G1417" i="4" s="1"/>
  <c r="F1418" i="4"/>
  <c r="G1418" i="4" s="1"/>
  <c r="F1419" i="4"/>
  <c r="G1419" i="4" s="1"/>
  <c r="F1421" i="4"/>
  <c r="G1421" i="4" s="1"/>
  <c r="F1423" i="4"/>
  <c r="G1423" i="4" s="1"/>
  <c r="F1466" i="4"/>
  <c r="G1466" i="4" s="1"/>
  <c r="F1467" i="4"/>
  <c r="G1467" i="4" s="1"/>
  <c r="F1460" i="4"/>
  <c r="G1460" i="4" s="1"/>
  <c r="F1461" i="4"/>
  <c r="G1461" i="4" s="1"/>
  <c r="F1462" i="4"/>
  <c r="G1462" i="4" s="1"/>
  <c r="F1463" i="4"/>
  <c r="G1463" i="4" s="1"/>
  <c r="F1464" i="4"/>
  <c r="G1464" i="4" s="1"/>
  <c r="F1465" i="4"/>
  <c r="G1465" i="4" s="1"/>
  <c r="F1468" i="4"/>
  <c r="G1468" i="4" s="1"/>
  <c r="F1469" i="4"/>
  <c r="G1469" i="4" s="1"/>
  <c r="F1470" i="4"/>
  <c r="G1470" i="4" s="1"/>
  <c r="F1471" i="4"/>
  <c r="G1471" i="4" s="1"/>
  <c r="F1472" i="4"/>
  <c r="G1472" i="4" s="1"/>
  <c r="F1473" i="4"/>
  <c r="G1473" i="4" s="1"/>
  <c r="F1445" i="4"/>
  <c r="G1445" i="4" s="1"/>
  <c r="F1446" i="4"/>
  <c r="G1446" i="4" s="1"/>
  <c r="F1457" i="4"/>
  <c r="G1457" i="4" s="1"/>
  <c r="F1447" i="4"/>
  <c r="G1447" i="4" s="1"/>
  <c r="F1448" i="4"/>
  <c r="G1448" i="4" s="1"/>
  <c r="F1449" i="4"/>
  <c r="G1449" i="4" s="1"/>
  <c r="F1450" i="4"/>
  <c r="G1450" i="4" s="1"/>
  <c r="F1451" i="4"/>
  <c r="G1451" i="4" s="1"/>
  <c r="F1452" i="4"/>
  <c r="G1452" i="4" s="1"/>
  <c r="F1453" i="4"/>
  <c r="G1453" i="4" s="1"/>
  <c r="F1454" i="4"/>
  <c r="G1454" i="4" s="1"/>
  <c r="F1455" i="4"/>
  <c r="G1455" i="4" s="1"/>
  <c r="F1456" i="4"/>
  <c r="G1456" i="4" s="1"/>
  <c r="F1815" i="4"/>
  <c r="G1815" i="4" s="1"/>
  <c r="F1816" i="4"/>
  <c r="G1816" i="4" s="1"/>
  <c r="F1817" i="4"/>
  <c r="G1817" i="4" s="1"/>
  <c r="F1818" i="4"/>
  <c r="G1818" i="4" s="1"/>
  <c r="F1819" i="4"/>
  <c r="G1819" i="4" s="1"/>
  <c r="F1820" i="4"/>
  <c r="G1820" i="4" s="1"/>
  <c r="F1821" i="4"/>
  <c r="G1821" i="4" s="1"/>
  <c r="F1822" i="4"/>
  <c r="G1822" i="4" s="1"/>
  <c r="F1823" i="4"/>
  <c r="G1823" i="4" s="1"/>
  <c r="F1824" i="4"/>
  <c r="G1824" i="4" s="1"/>
  <c r="F1825" i="4"/>
  <c r="G1825" i="4" s="1"/>
  <c r="F1826" i="4"/>
  <c r="G1826" i="4" s="1"/>
  <c r="F1827" i="4"/>
  <c r="G1827" i="4" s="1"/>
  <c r="F1828" i="4"/>
  <c r="G1828" i="4" s="1"/>
  <c r="F1829" i="4"/>
  <c r="G1829" i="4" s="1"/>
  <c r="F1830" i="4"/>
  <c r="G1830" i="4" s="1"/>
  <c r="F1831" i="4"/>
  <c r="G1831" i="4" s="1"/>
  <c r="F1832" i="4"/>
  <c r="G1832" i="4" s="1"/>
  <c r="F1833" i="4"/>
  <c r="G1833" i="4" s="1"/>
  <c r="F1834" i="4"/>
  <c r="G1834" i="4" s="1"/>
  <c r="F1835" i="4"/>
  <c r="G1835" i="4" s="1"/>
  <c r="F1836" i="4"/>
  <c r="G1836" i="4" s="1"/>
  <c r="F1837" i="4"/>
  <c r="G1837" i="4" s="1"/>
  <c r="F1838" i="4"/>
  <c r="G1838" i="4" s="1"/>
  <c r="F1839" i="4"/>
  <c r="G1839" i="4" s="1"/>
  <c r="F1840" i="4"/>
  <c r="G1840" i="4" s="1"/>
  <c r="F1509" i="4"/>
  <c r="G1509" i="4" s="1"/>
  <c r="F1510" i="4"/>
  <c r="G1510" i="4" s="1"/>
  <c r="F1511" i="4"/>
  <c r="G1511" i="4" s="1"/>
  <c r="F1512" i="4"/>
  <c r="G1512" i="4" s="1"/>
  <c r="F1513" i="4"/>
  <c r="G1513" i="4" s="1"/>
  <c r="F1514" i="4"/>
  <c r="G1514" i="4" s="1"/>
  <c r="F1515" i="4"/>
  <c r="G1515" i="4" s="1"/>
  <c r="F1516" i="4"/>
  <c r="G1516" i="4" s="1"/>
  <c r="F1517" i="4"/>
  <c r="G1517" i="4" s="1"/>
  <c r="F1518" i="4"/>
  <c r="G1518" i="4" s="1"/>
  <c r="F1519" i="4"/>
  <c r="G1519" i="4" s="1"/>
  <c r="F1520" i="4"/>
  <c r="G1520" i="4" s="1"/>
  <c r="F1521" i="4"/>
  <c r="G1521" i="4" s="1"/>
  <c r="F1522" i="4"/>
  <c r="G1522" i="4" s="1"/>
  <c r="F1523" i="4"/>
  <c r="G1523" i="4" s="1"/>
  <c r="F1524" i="4"/>
  <c r="G1524" i="4" s="1"/>
  <c r="F1525" i="4"/>
  <c r="G1525" i="4" s="1"/>
  <c r="F1526" i="4"/>
  <c r="G1526" i="4" s="1"/>
  <c r="F1527" i="4"/>
  <c r="G1527" i="4" s="1"/>
  <c r="F1528" i="4"/>
  <c r="G1528" i="4" s="1"/>
  <c r="F1529" i="4"/>
  <c r="G1529" i="4" s="1"/>
  <c r="F1530" i="4"/>
  <c r="G1530" i="4" s="1"/>
  <c r="F1531" i="4"/>
  <c r="G1531" i="4" s="1"/>
  <c r="F1532" i="4"/>
  <c r="G1532" i="4" s="1"/>
  <c r="F1533" i="4"/>
  <c r="G1533" i="4" s="1"/>
  <c r="F1534" i="4"/>
  <c r="G1534" i="4" s="1"/>
  <c r="F1535" i="4"/>
  <c r="G1535" i="4" s="1"/>
  <c r="F1536" i="4"/>
  <c r="G1536" i="4" s="1"/>
  <c r="F1537" i="4"/>
  <c r="G1537" i="4" s="1"/>
  <c r="F1538" i="4"/>
  <c r="G1538" i="4" s="1"/>
  <c r="F1539" i="4"/>
  <c r="G1539" i="4" s="1"/>
  <c r="F1540" i="4"/>
  <c r="G1540" i="4" s="1"/>
  <c r="F1541" i="4"/>
  <c r="G1541" i="4" s="1"/>
  <c r="F1542" i="4"/>
  <c r="G1542" i="4" s="1"/>
  <c r="F1543" i="4"/>
  <c r="G1543" i="4" s="1"/>
  <c r="F1544" i="4"/>
  <c r="G1544" i="4" s="1"/>
  <c r="F1545" i="4"/>
  <c r="G1545" i="4" s="1"/>
  <c r="F1546" i="4"/>
  <c r="G1546" i="4" s="1"/>
  <c r="F1547" i="4"/>
  <c r="G1547" i="4" s="1"/>
  <c r="F1548" i="4"/>
  <c r="G1548" i="4" s="1"/>
  <c r="F1549" i="4"/>
  <c r="G1549" i="4" s="1"/>
  <c r="F1550" i="4"/>
  <c r="G1550" i="4" s="1"/>
  <c r="F1551" i="4"/>
  <c r="G1551" i="4" s="1"/>
  <c r="F1552" i="4"/>
  <c r="G1552" i="4" s="1"/>
  <c r="F1553" i="4"/>
  <c r="G1553" i="4" s="1"/>
  <c r="F1554" i="4"/>
  <c r="G1554" i="4" s="1"/>
  <c r="F1555" i="4"/>
  <c r="G1555" i="4" s="1"/>
  <c r="F1556" i="4"/>
  <c r="G1556" i="4" s="1"/>
  <c r="F1557" i="4"/>
  <c r="G1557" i="4" s="1"/>
  <c r="F1558" i="4"/>
  <c r="G1558" i="4" s="1"/>
  <c r="F1559" i="4"/>
  <c r="G1559" i="4" s="1"/>
  <c r="F1560" i="4"/>
  <c r="G1560" i="4" s="1"/>
  <c r="F1561" i="4"/>
  <c r="G1561" i="4" s="1"/>
  <c r="F1562" i="4"/>
  <c r="G1562" i="4" s="1"/>
  <c r="F1563" i="4"/>
  <c r="G1563" i="4" s="1"/>
  <c r="F1564" i="4"/>
  <c r="G1564" i="4" s="1"/>
  <c r="F1565" i="4"/>
  <c r="G1565" i="4" s="1"/>
  <c r="F1566" i="4"/>
  <c r="G1566" i="4" s="1"/>
  <c r="F1567" i="4"/>
  <c r="G1567" i="4" s="1"/>
  <c r="F1568" i="4"/>
  <c r="G1568" i="4" s="1"/>
  <c r="F1570" i="4"/>
  <c r="G1570" i="4" s="1"/>
  <c r="F1571" i="4"/>
  <c r="G1571" i="4" s="1"/>
  <c r="F1572" i="4"/>
  <c r="G1572" i="4" s="1"/>
  <c r="F1573" i="4"/>
  <c r="G1573" i="4" s="1"/>
  <c r="F1574" i="4"/>
  <c r="G1574" i="4" s="1"/>
  <c r="F1575" i="4"/>
  <c r="G1575" i="4" s="1"/>
  <c r="F1576" i="4"/>
  <c r="G1576" i="4" s="1"/>
  <c r="F1577" i="4"/>
  <c r="G1577" i="4" s="1"/>
  <c r="F1578" i="4"/>
  <c r="G1578" i="4" s="1"/>
  <c r="F1579" i="4"/>
  <c r="G1579" i="4" s="1"/>
  <c r="F1580" i="4"/>
  <c r="G1580" i="4" s="1"/>
  <c r="F1581" i="4"/>
  <c r="G1581" i="4" s="1"/>
  <c r="F1582" i="4"/>
  <c r="G1582" i="4" s="1"/>
  <c r="F1583" i="4"/>
  <c r="G1583" i="4" s="1"/>
  <c r="F1584" i="4"/>
  <c r="G1584" i="4" s="1"/>
  <c r="F1586" i="4"/>
  <c r="G1586" i="4" s="1"/>
  <c r="F1587" i="4"/>
  <c r="G1587" i="4" s="1"/>
  <c r="F1588" i="4"/>
  <c r="G1588" i="4" s="1"/>
  <c r="F1589" i="4"/>
  <c r="G1589" i="4" s="1"/>
  <c r="F1590" i="4"/>
  <c r="G1590" i="4" s="1"/>
  <c r="F1591" i="4"/>
  <c r="G1591" i="4" s="1"/>
  <c r="F1592" i="4"/>
  <c r="G1592" i="4" s="1"/>
  <c r="F1670" i="4"/>
  <c r="G1670" i="4" s="1"/>
  <c r="F1671" i="4"/>
  <c r="G1671" i="4" s="1"/>
  <c r="F1672" i="4"/>
  <c r="G1672" i="4" s="1"/>
  <c r="F1673" i="4"/>
  <c r="G1673" i="4" s="1"/>
  <c r="F1674" i="4"/>
  <c r="G1674" i="4" s="1"/>
  <c r="F1675" i="4"/>
  <c r="G1675" i="4" s="1"/>
  <c r="F1676" i="4"/>
  <c r="G1676" i="4" s="1"/>
  <c r="F1677" i="4"/>
  <c r="G1677" i="4" s="1"/>
  <c r="F1678" i="4"/>
  <c r="G1678" i="4" s="1"/>
  <c r="F1679" i="4"/>
  <c r="G1679" i="4" s="1"/>
  <c r="F1680" i="4"/>
  <c r="G1680" i="4" s="1"/>
  <c r="F1681" i="4"/>
  <c r="G1681" i="4" s="1"/>
  <c r="F1682" i="4"/>
  <c r="G1682" i="4" s="1"/>
  <c r="F1683" i="4"/>
  <c r="G1683" i="4" s="1"/>
  <c r="F1684" i="4"/>
  <c r="G1684" i="4" s="1"/>
  <c r="F1685" i="4"/>
  <c r="G1685" i="4" s="1"/>
  <c r="F1686" i="4"/>
  <c r="G1686" i="4" s="1"/>
  <c r="F1687" i="4"/>
  <c r="G1687" i="4" s="1"/>
  <c r="F1688" i="4"/>
  <c r="G1688" i="4" s="1"/>
  <c r="F1689" i="4"/>
  <c r="G1689" i="4" s="1"/>
  <c r="F1690" i="4"/>
  <c r="G1690" i="4" s="1"/>
  <c r="F1691" i="4"/>
  <c r="G1691" i="4" s="1"/>
  <c r="F1692" i="4"/>
  <c r="G1692" i="4" s="1"/>
  <c r="F1693" i="4"/>
  <c r="G1693" i="4" s="1"/>
  <c r="F1694" i="4"/>
  <c r="G1694" i="4" s="1"/>
  <c r="F1695" i="4"/>
  <c r="G1695" i="4" s="1"/>
  <c r="F1696" i="4"/>
  <c r="G1696" i="4" s="1"/>
  <c r="F1697" i="4"/>
  <c r="G1697" i="4" s="1"/>
  <c r="F1698" i="4"/>
  <c r="G1698" i="4" s="1"/>
  <c r="F1700" i="4"/>
  <c r="G1700" i="4" s="1"/>
  <c r="F1701" i="4"/>
  <c r="G1701" i="4" s="1"/>
  <c r="F1702" i="4"/>
  <c r="G1702" i="4" s="1"/>
  <c r="F1703" i="4"/>
  <c r="G1703" i="4" s="1"/>
  <c r="F1704" i="4"/>
  <c r="G1704" i="4" s="1"/>
  <c r="F1593" i="4"/>
  <c r="G1593" i="4" s="1"/>
  <c r="F1594" i="4"/>
  <c r="G1594" i="4" s="1"/>
  <c r="F1595" i="4"/>
  <c r="G1595" i="4" s="1"/>
  <c r="F1596" i="4"/>
  <c r="G1596" i="4" s="1"/>
  <c r="F1597" i="4"/>
  <c r="G1597" i="4" s="1"/>
  <c r="F1598" i="4"/>
  <c r="G1598" i="4" s="1"/>
  <c r="F1599" i="4"/>
  <c r="G1599" i="4" s="1"/>
  <c r="F1600" i="4"/>
  <c r="G1600" i="4" s="1"/>
  <c r="F1601" i="4"/>
  <c r="G1601" i="4" s="1"/>
  <c r="F1602" i="4"/>
  <c r="G1602" i="4" s="1"/>
  <c r="F1603" i="4"/>
  <c r="G1603" i="4" s="1"/>
  <c r="F1604" i="4"/>
  <c r="G1604" i="4" s="1"/>
  <c r="F1605" i="4"/>
  <c r="G1605" i="4" s="1"/>
  <c r="F1606" i="4"/>
  <c r="G1606" i="4" s="1"/>
  <c r="F1607" i="4"/>
  <c r="G1607" i="4" s="1"/>
  <c r="F1608" i="4"/>
  <c r="G1608" i="4" s="1"/>
  <c r="F1609" i="4"/>
  <c r="G1609" i="4" s="1"/>
  <c r="F1610" i="4"/>
  <c r="G1610" i="4" s="1"/>
  <c r="F1611" i="4"/>
  <c r="G1611" i="4" s="1"/>
  <c r="F1612" i="4"/>
  <c r="G1612" i="4" s="1"/>
  <c r="F1613" i="4"/>
  <c r="G1613" i="4" s="1"/>
  <c r="F1614" i="4"/>
  <c r="G1614" i="4" s="1"/>
  <c r="F1615" i="4"/>
  <c r="G1615" i="4" s="1"/>
  <c r="F1616" i="4"/>
  <c r="G1616" i="4" s="1"/>
  <c r="F1617" i="4"/>
  <c r="G1617" i="4" s="1"/>
  <c r="F1618" i="4"/>
  <c r="G1618" i="4" s="1"/>
  <c r="F1619" i="4"/>
  <c r="G1619" i="4" s="1"/>
  <c r="F1620" i="4"/>
  <c r="G1620" i="4" s="1"/>
  <c r="F1621" i="4"/>
  <c r="G1621" i="4" s="1"/>
  <c r="F1622" i="4"/>
  <c r="G1622" i="4" s="1"/>
  <c r="F1623" i="4"/>
  <c r="G1623" i="4" s="1"/>
  <c r="F1624" i="4"/>
  <c r="G1624" i="4" s="1"/>
  <c r="F1625" i="4"/>
  <c r="G1625" i="4" s="1"/>
  <c r="F1626" i="4"/>
  <c r="G1626" i="4" s="1"/>
  <c r="F1627" i="4"/>
  <c r="G1627" i="4" s="1"/>
  <c r="F1628" i="4"/>
  <c r="G1628" i="4" s="1"/>
  <c r="F1629" i="4"/>
  <c r="G1629" i="4" s="1"/>
  <c r="F1630" i="4"/>
  <c r="G1630" i="4" s="1"/>
  <c r="F1631" i="4"/>
  <c r="G1631" i="4" s="1"/>
  <c r="F1632" i="4"/>
  <c r="G1632" i="4" s="1"/>
  <c r="F1633" i="4"/>
  <c r="G1633" i="4" s="1"/>
  <c r="F1634" i="4"/>
  <c r="G1634" i="4" s="1"/>
  <c r="F1635" i="4"/>
  <c r="G1635" i="4" s="1"/>
  <c r="F1636" i="4"/>
  <c r="G1636" i="4" s="1"/>
  <c r="F1637" i="4"/>
  <c r="G1637" i="4" s="1"/>
  <c r="F1638" i="4"/>
  <c r="G1638" i="4" s="1"/>
  <c r="F1639" i="4"/>
  <c r="G1639" i="4" s="1"/>
  <c r="F1640" i="4"/>
  <c r="G1640" i="4" s="1"/>
  <c r="F1641" i="4"/>
  <c r="G1641" i="4" s="1"/>
  <c r="F1642" i="4"/>
  <c r="G1642" i="4" s="1"/>
  <c r="F1643" i="4"/>
  <c r="G1643" i="4" s="1"/>
  <c r="F1644" i="4"/>
  <c r="G1644" i="4" s="1"/>
  <c r="F1645" i="4"/>
  <c r="G1645" i="4" s="1"/>
  <c r="F1646" i="4"/>
  <c r="G1646" i="4" s="1"/>
  <c r="F1647" i="4"/>
  <c r="G1647" i="4" s="1"/>
  <c r="F1648" i="4"/>
  <c r="G1648" i="4" s="1"/>
  <c r="F1649" i="4"/>
  <c r="G1649" i="4" s="1"/>
  <c r="F1650" i="4"/>
  <c r="G1650" i="4" s="1"/>
  <c r="F1651" i="4"/>
  <c r="G1651" i="4" s="1"/>
  <c r="F1652" i="4"/>
  <c r="G1652" i="4" s="1"/>
  <c r="F1705" i="4"/>
  <c r="G1705" i="4" s="1"/>
  <c r="F1706" i="4"/>
  <c r="G1706" i="4" s="1"/>
  <c r="F1707" i="4"/>
  <c r="G1707" i="4" s="1"/>
  <c r="F1708" i="4"/>
  <c r="G1708" i="4" s="1"/>
  <c r="F1709" i="4"/>
  <c r="G1709" i="4" s="1"/>
  <c r="F1710" i="4"/>
  <c r="G1710" i="4" s="1"/>
  <c r="F1711" i="4"/>
  <c r="G1711" i="4" s="1"/>
  <c r="F1712" i="4"/>
  <c r="G1712" i="4" s="1"/>
  <c r="F1713" i="4"/>
  <c r="G1713" i="4" s="1"/>
  <c r="F1714" i="4"/>
  <c r="G1714" i="4" s="1"/>
  <c r="F1715" i="4"/>
  <c r="G1715" i="4" s="1"/>
  <c r="F1716" i="4"/>
  <c r="G1716" i="4" s="1"/>
  <c r="F1717" i="4"/>
  <c r="G1717" i="4" s="1"/>
  <c r="F1718" i="4"/>
  <c r="G1718" i="4" s="1"/>
  <c r="F1719" i="4"/>
  <c r="G1719" i="4" s="1"/>
  <c r="F1720" i="4"/>
  <c r="G1720" i="4" s="1"/>
  <c r="F1721" i="4"/>
  <c r="G1721" i="4" s="1"/>
  <c r="F1722" i="4"/>
  <c r="G1722" i="4" s="1"/>
  <c r="F1723" i="4"/>
  <c r="G1723" i="4" s="1"/>
  <c r="F1724" i="4"/>
  <c r="G1724" i="4" s="1"/>
  <c r="F1725" i="4"/>
  <c r="G1725" i="4" s="1"/>
  <c r="F1726" i="4"/>
  <c r="G1726" i="4" s="1"/>
  <c r="F1727" i="4"/>
  <c r="G1727" i="4" s="1"/>
  <c r="F1728" i="4"/>
  <c r="G1728" i="4" s="1"/>
  <c r="F1729" i="4"/>
  <c r="G1729" i="4" s="1"/>
  <c r="F1730" i="4"/>
  <c r="G1730" i="4" s="1"/>
  <c r="F1731" i="4"/>
  <c r="G1731" i="4" s="1"/>
  <c r="F1732" i="4"/>
  <c r="G1732" i="4" s="1"/>
  <c r="F1733" i="4"/>
  <c r="G1733" i="4" s="1"/>
  <c r="F1734" i="4"/>
  <c r="G1734" i="4" s="1"/>
  <c r="F1735" i="4"/>
  <c r="G1735" i="4" s="1"/>
  <c r="F1736" i="4"/>
  <c r="G1736" i="4" s="1"/>
  <c r="F1737" i="4"/>
  <c r="G1737" i="4" s="1"/>
  <c r="F1738" i="4"/>
  <c r="G1738" i="4" s="1"/>
  <c r="F1739" i="4"/>
  <c r="G1739" i="4" s="1"/>
  <c r="F1740" i="4"/>
  <c r="G1740" i="4" s="1"/>
  <c r="F1741" i="4"/>
  <c r="G1741" i="4" s="1"/>
  <c r="F1742" i="4"/>
  <c r="G1742" i="4" s="1"/>
  <c r="F1743" i="4"/>
  <c r="G1743" i="4" s="1"/>
  <c r="F1744" i="4"/>
  <c r="G1744" i="4" s="1"/>
  <c r="F1745" i="4"/>
  <c r="G1745" i="4" s="1"/>
  <c r="F1746" i="4"/>
  <c r="G1746" i="4" s="1"/>
  <c r="F1747" i="4"/>
  <c r="G1747" i="4" s="1"/>
  <c r="F1748" i="4"/>
  <c r="G1748" i="4" s="1"/>
  <c r="F1749" i="4"/>
  <c r="G1749" i="4" s="1"/>
  <c r="F1750" i="4"/>
  <c r="G1750" i="4" s="1"/>
  <c r="F1751" i="4"/>
  <c r="G1751" i="4" s="1"/>
  <c r="F1752" i="4"/>
  <c r="G1752" i="4" s="1"/>
  <c r="F1754" i="4"/>
  <c r="G1754" i="4" s="1"/>
  <c r="F1756" i="4"/>
  <c r="G1756" i="4" s="1"/>
  <c r="F1757" i="4"/>
  <c r="G1757" i="4" s="1"/>
  <c r="F1758" i="4"/>
  <c r="G1758" i="4" s="1"/>
  <c r="F1759" i="4"/>
  <c r="G1759" i="4" s="1"/>
  <c r="F1760" i="4"/>
  <c r="G1760" i="4" s="1"/>
  <c r="F1761" i="4"/>
  <c r="G1761" i="4" s="1"/>
  <c r="F1762" i="4"/>
  <c r="G1762" i="4" s="1"/>
  <c r="F1763" i="4"/>
  <c r="G1763" i="4" s="1"/>
  <c r="F1764" i="4"/>
  <c r="G1764" i="4" s="1"/>
  <c r="F1765" i="4"/>
  <c r="G1765" i="4" s="1"/>
  <c r="F1766" i="4"/>
  <c r="G1766" i="4" s="1"/>
  <c r="F1767" i="4"/>
  <c r="G1767" i="4" s="1"/>
  <c r="F1768" i="4"/>
  <c r="G1768" i="4" s="1"/>
  <c r="F1769" i="4"/>
  <c r="G1769" i="4" s="1"/>
  <c r="F1770" i="4"/>
  <c r="G1770" i="4" s="1"/>
  <c r="F1771" i="4"/>
  <c r="G1771" i="4" s="1"/>
  <c r="F1772" i="4"/>
  <c r="G1772" i="4" s="1"/>
  <c r="F1774" i="4"/>
  <c r="G1774" i="4" s="1"/>
  <c r="F1775" i="4"/>
  <c r="G1775" i="4" s="1"/>
  <c r="F1776" i="4"/>
  <c r="G1776" i="4" s="1"/>
  <c r="F1777" i="4"/>
  <c r="G1777" i="4" s="1"/>
  <c r="F1778" i="4"/>
  <c r="G1778" i="4" s="1"/>
  <c r="F1779" i="4"/>
  <c r="G1779" i="4" s="1"/>
  <c r="F1780" i="4"/>
  <c r="G1780" i="4" s="1"/>
  <c r="F1782" i="4"/>
  <c r="G1782" i="4" s="1"/>
  <c r="F1783" i="4"/>
  <c r="G1783" i="4" s="1"/>
  <c r="F1784" i="4"/>
  <c r="G1784" i="4" s="1"/>
  <c r="F1785" i="4"/>
  <c r="G1785" i="4" s="1"/>
  <c r="F1786" i="4"/>
  <c r="G1786" i="4" s="1"/>
  <c r="F1787" i="4"/>
  <c r="G1787" i="4" s="1"/>
  <c r="F1788" i="4"/>
  <c r="G1788" i="4" s="1"/>
  <c r="F1654" i="4"/>
  <c r="G1654" i="4" s="1"/>
  <c r="F1655" i="4"/>
  <c r="G1655" i="4" s="1"/>
  <c r="F1656" i="4"/>
  <c r="G1656" i="4" s="1"/>
  <c r="F1657" i="4"/>
  <c r="G1657" i="4" s="1"/>
  <c r="F1658" i="4"/>
  <c r="G1658" i="4" s="1"/>
  <c r="F1659" i="4"/>
  <c r="G1659" i="4" s="1"/>
  <c r="F1660" i="4"/>
  <c r="G1660" i="4" s="1"/>
  <c r="F1661" i="4"/>
  <c r="G1661" i="4" s="1"/>
  <c r="F1662" i="4"/>
  <c r="G1662" i="4" s="1"/>
  <c r="F1663" i="4"/>
  <c r="G1663" i="4" s="1"/>
  <c r="F1664" i="4"/>
  <c r="G1664" i="4" s="1"/>
  <c r="F1665" i="4"/>
  <c r="G1665" i="4" s="1"/>
  <c r="F1666" i="4"/>
  <c r="G1666" i="4" s="1"/>
  <c r="F1667" i="4"/>
  <c r="G1667" i="4" s="1"/>
  <c r="F1668" i="4"/>
  <c r="G1668" i="4" s="1"/>
  <c r="F1669" i="4"/>
  <c r="G1669" i="4" s="1"/>
  <c r="F1479" i="4"/>
  <c r="G1479" i="4" s="1"/>
  <c r="F1487" i="4"/>
  <c r="G1487" i="4" s="1"/>
  <c r="F1488" i="4"/>
  <c r="G1488" i="4" s="1"/>
  <c r="F1503" i="4"/>
  <c r="G1503" i="4" s="1"/>
  <c r="F1475" i="4"/>
  <c r="G1475" i="4" s="1"/>
  <c r="F1480" i="4"/>
  <c r="G1480" i="4" s="1"/>
  <c r="F1489" i="4"/>
  <c r="G1489" i="4" s="1"/>
  <c r="F1490" i="4"/>
  <c r="G1490" i="4" s="1"/>
  <c r="F1491" i="4"/>
  <c r="G1491" i="4" s="1"/>
  <c r="F1492" i="4"/>
  <c r="G1492" i="4" s="1"/>
  <c r="F1504" i="4"/>
  <c r="G1504" i="4" s="1"/>
  <c r="F1790" i="4"/>
  <c r="G1790" i="4" s="1"/>
  <c r="F1476" i="4"/>
  <c r="G1476" i="4" s="1"/>
  <c r="F1481" i="4"/>
  <c r="G1481" i="4" s="1"/>
  <c r="F1493" i="4"/>
  <c r="G1493" i="4" s="1"/>
  <c r="F1505" i="4"/>
  <c r="G1505" i="4" s="1"/>
  <c r="F1494" i="4"/>
  <c r="G1494" i="4" s="1"/>
  <c r="F1495" i="4"/>
  <c r="G1495" i="4" s="1"/>
  <c r="F1506" i="4"/>
  <c r="G1506" i="4" s="1"/>
  <c r="F1458" i="4"/>
  <c r="G1458" i="4" s="1"/>
  <c r="F1459" i="4"/>
  <c r="G1459" i="4" s="1"/>
  <c r="F1474" i="4"/>
  <c r="G1474" i="4" s="1"/>
  <c r="F1477" i="4"/>
  <c r="G1477" i="4" s="1"/>
  <c r="F1482" i="4"/>
  <c r="G1482" i="4" s="1"/>
  <c r="F1483" i="4"/>
  <c r="G1483" i="4" s="1"/>
  <c r="F1484" i="4"/>
  <c r="G1484" i="4" s="1"/>
  <c r="F1496" i="4"/>
  <c r="G1496" i="4" s="1"/>
  <c r="F1497" i="4"/>
  <c r="G1497" i="4" s="1"/>
  <c r="F1498" i="4"/>
  <c r="G1498" i="4" s="1"/>
  <c r="F1499" i="4"/>
  <c r="G1499" i="4" s="1"/>
  <c r="F1507" i="4"/>
  <c r="G1507" i="4" s="1"/>
  <c r="F1789" i="4"/>
  <c r="G1789" i="4" s="1"/>
  <c r="F1791" i="4"/>
  <c r="G1791" i="4" s="1"/>
  <c r="F1796" i="4"/>
  <c r="G1796" i="4" s="1"/>
  <c r="F1797" i="4"/>
  <c r="G1797" i="4" s="1"/>
  <c r="F1485" i="4"/>
  <c r="G1485" i="4" s="1"/>
  <c r="F1500" i="4"/>
  <c r="G1500" i="4" s="1"/>
  <c r="F1501" i="4"/>
  <c r="G1501" i="4" s="1"/>
  <c r="F1502" i="4"/>
  <c r="G1502" i="4" s="1"/>
  <c r="F1508" i="4"/>
  <c r="G1508" i="4" s="1"/>
  <c r="F1792" i="4"/>
  <c r="G1792" i="4" s="1"/>
  <c r="F1793" i="4"/>
  <c r="G1793" i="4" s="1"/>
  <c r="F1794" i="4"/>
  <c r="G1794" i="4" s="1"/>
  <c r="F1800" i="4"/>
  <c r="G1800" i="4" s="1"/>
  <c r="F1806" i="4"/>
  <c r="G1806" i="4" s="1"/>
  <c r="F1809" i="4"/>
  <c r="G1809" i="4" s="1"/>
  <c r="F1810" i="4"/>
  <c r="G1810" i="4" s="1"/>
  <c r="F1813" i="4"/>
  <c r="G1813" i="4" s="1"/>
  <c r="F1795" i="4"/>
  <c r="G1795" i="4" s="1"/>
  <c r="F1801" i="4"/>
  <c r="G1801" i="4" s="1"/>
  <c r="F1802" i="4"/>
  <c r="G1802" i="4" s="1"/>
  <c r="F1803" i="4"/>
  <c r="G1803" i="4" s="1"/>
  <c r="F1807" i="4"/>
  <c r="G1807" i="4" s="1"/>
  <c r="F1798" i="4"/>
  <c r="G1798" i="4" s="1"/>
  <c r="F1799" i="4"/>
  <c r="G1799" i="4" s="1"/>
  <c r="F1804" i="4"/>
  <c r="G1804" i="4" s="1"/>
  <c r="F1808" i="4"/>
  <c r="G1808" i="4" s="1"/>
  <c r="F1811" i="4"/>
  <c r="G1811" i="4" s="1"/>
  <c r="F1812" i="4"/>
  <c r="G1812" i="4" s="1"/>
  <c r="F1814" i="4"/>
  <c r="G1814" i="4" s="1"/>
  <c r="F1805" i="4"/>
  <c r="G1805" i="4" s="1"/>
  <c r="F1842" i="4"/>
  <c r="G1842" i="4" s="1"/>
  <c r="F1844" i="4"/>
  <c r="G1844" i="4" s="1"/>
  <c r="F1848" i="4"/>
  <c r="G1848" i="4" s="1"/>
  <c r="F1849" i="4"/>
  <c r="G1849" i="4" s="1"/>
  <c r="F1850" i="4"/>
  <c r="G1850" i="4" s="1"/>
  <c r="F1851" i="4"/>
  <c r="G1851" i="4" s="1"/>
  <c r="F1859" i="4"/>
  <c r="G1859" i="4" s="1"/>
  <c r="F1862" i="4"/>
  <c r="G1862" i="4" s="1"/>
  <c r="F1868" i="4"/>
  <c r="G1868" i="4" s="1"/>
  <c r="F1905" i="4"/>
  <c r="G1905" i="4" s="1"/>
  <c r="F1845" i="4"/>
  <c r="G1845" i="4" s="1"/>
  <c r="F1852" i="4"/>
  <c r="G1852" i="4" s="1"/>
  <c r="F1853" i="4"/>
  <c r="G1853" i="4" s="1"/>
  <c r="F1860" i="4"/>
  <c r="G1860" i="4" s="1"/>
  <c r="F1869" i="4"/>
  <c r="G1869" i="4" s="1"/>
  <c r="F1870" i="4"/>
  <c r="G1870" i="4" s="1"/>
  <c r="F1871" i="4"/>
  <c r="G1871" i="4" s="1"/>
  <c r="F1872" i="4"/>
  <c r="G1872" i="4" s="1"/>
  <c r="F1873" i="4"/>
  <c r="G1873" i="4" s="1"/>
  <c r="F1874" i="4"/>
  <c r="G1874" i="4" s="1"/>
  <c r="F1875" i="4"/>
  <c r="G1875" i="4" s="1"/>
  <c r="F1876" i="4"/>
  <c r="G1876" i="4" s="1"/>
  <c r="F1877" i="4"/>
  <c r="G1877" i="4" s="1"/>
  <c r="F1878" i="4"/>
  <c r="G1878" i="4" s="1"/>
  <c r="F1898" i="4"/>
  <c r="G1898" i="4" s="1"/>
  <c r="G1854" i="4"/>
  <c r="G1861" i="4"/>
  <c r="G1863" i="4"/>
  <c r="G1879" i="4"/>
  <c r="G1880" i="4"/>
  <c r="G1881" i="4"/>
  <c r="G1882" i="4"/>
  <c r="G1883" i="4"/>
  <c r="G1884" i="4"/>
  <c r="G1885" i="4"/>
  <c r="G1886" i="4"/>
  <c r="G1887" i="4"/>
  <c r="G1888" i="4"/>
  <c r="G1889" i="4"/>
  <c r="G1899" i="4"/>
  <c r="G1901" i="4"/>
  <c r="G1902" i="4"/>
  <c r="F1855" i="4"/>
  <c r="G1855" i="4" s="1"/>
  <c r="F1856" i="4"/>
  <c r="G1856" i="4" s="1"/>
  <c r="F1890" i="4"/>
  <c r="G1890" i="4" s="1"/>
  <c r="F1891" i="4"/>
  <c r="G1891" i="4" s="1"/>
  <c r="F1892" i="4"/>
  <c r="G1892" i="4" s="1"/>
  <c r="F1893" i="4"/>
  <c r="G1893" i="4" s="1"/>
  <c r="F1903" i="4"/>
  <c r="G1903" i="4" s="1"/>
  <c r="F1847" i="4"/>
  <c r="G1847" i="4" s="1"/>
  <c r="F1864" i="4"/>
  <c r="G1864" i="4" s="1"/>
  <c r="F1894" i="4"/>
  <c r="G1894" i="4" s="1"/>
  <c r="F1895" i="4"/>
  <c r="G1895" i="4" s="1"/>
  <c r="F1896" i="4"/>
  <c r="G1896" i="4" s="1"/>
  <c r="F1865" i="4"/>
  <c r="G1865" i="4" s="1"/>
  <c r="F1897" i="4"/>
  <c r="G1897" i="4" s="1"/>
  <c r="F2" i="4"/>
  <c r="G2" i="4" s="1"/>
  <c r="G1846" i="4"/>
  <c r="G1900" i="4"/>
  <c r="M1849" i="4"/>
  <c r="M1848" i="4"/>
  <c r="G1906" i="4"/>
  <c r="G1841" i="4"/>
  <c r="G1843" i="4"/>
  <c r="G1866" i="4"/>
  <c r="G1867" i="4"/>
  <c r="G1904" i="4"/>
  <c r="M1868" i="4"/>
  <c r="M1867" i="4"/>
  <c r="M1866" i="4"/>
  <c r="M1859" i="4"/>
  <c r="M1851" i="4"/>
  <c r="M1850" i="4"/>
  <c r="M1844" i="4"/>
  <c r="M1843" i="4"/>
  <c r="M1842" i="4"/>
  <c r="M1841" i="4"/>
  <c r="U312" i="9"/>
  <c r="V312" i="9"/>
  <c r="U313" i="9"/>
  <c r="V313" i="9"/>
  <c r="S3" i="9"/>
  <c r="S4" i="9"/>
  <c r="S5" i="9"/>
  <c r="S6" i="9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P313" i="9"/>
  <c r="O313" i="9" s="1"/>
  <c r="R312" i="9"/>
  <c r="Q312" i="9"/>
  <c r="P312" i="9"/>
  <c r="V8" i="9"/>
  <c r="V10" i="9"/>
  <c r="V228" i="9"/>
  <c r="V250" i="9"/>
  <c r="V251" i="9"/>
  <c r="V252" i="9"/>
  <c r="V253" i="9"/>
  <c r="V254" i="9"/>
  <c r="V255" i="9"/>
  <c r="V256" i="9"/>
  <c r="V257" i="9"/>
  <c r="V258" i="9"/>
  <c r="V259" i="9"/>
  <c r="V260" i="9"/>
  <c r="V261" i="9"/>
  <c r="V262" i="9"/>
  <c r="V263" i="9"/>
  <c r="V264" i="9"/>
  <c r="V265" i="9"/>
  <c r="V266" i="9"/>
  <c r="V267" i="9"/>
  <c r="V268" i="9"/>
  <c r="V269" i="9"/>
  <c r="V270" i="9"/>
  <c r="V271" i="9"/>
  <c r="V272" i="9"/>
  <c r="V273" i="9"/>
  <c r="V274" i="9"/>
  <c r="V275" i="9"/>
  <c r="V276" i="9"/>
  <c r="V277" i="9"/>
  <c r="V278" i="9"/>
  <c r="V279" i="9"/>
  <c r="V280" i="9"/>
  <c r="V281" i="9"/>
  <c r="V282" i="9"/>
  <c r="V283" i="9"/>
  <c r="V284" i="9"/>
  <c r="V285" i="9"/>
  <c r="V286" i="9"/>
  <c r="V287" i="9"/>
  <c r="V288" i="9"/>
  <c r="V289" i="9"/>
  <c r="V290" i="9"/>
  <c r="V291" i="9"/>
  <c r="V292" i="9"/>
  <c r="V293" i="9"/>
  <c r="V294" i="9"/>
  <c r="V295" i="9"/>
  <c r="V296" i="9"/>
  <c r="V297" i="9"/>
  <c r="V298" i="9"/>
  <c r="V299" i="9"/>
  <c r="V300" i="9"/>
  <c r="V301" i="9"/>
  <c r="V302" i="9"/>
  <c r="V303" i="9"/>
  <c r="V304" i="9"/>
  <c r="V305" i="9"/>
  <c r="V306" i="9"/>
  <c r="V307" i="9"/>
  <c r="V308" i="9"/>
  <c r="V309" i="9"/>
  <c r="V310" i="9"/>
  <c r="V311" i="9"/>
  <c r="U8" i="9"/>
  <c r="U10" i="9"/>
  <c r="U228" i="9"/>
  <c r="U250" i="9"/>
  <c r="U251" i="9"/>
  <c r="U252" i="9"/>
  <c r="U253" i="9"/>
  <c r="U254" i="9"/>
  <c r="U255" i="9"/>
  <c r="U256" i="9"/>
  <c r="U257" i="9"/>
  <c r="U258" i="9"/>
  <c r="U259" i="9"/>
  <c r="U260" i="9"/>
  <c r="U261" i="9"/>
  <c r="U262" i="9"/>
  <c r="U263" i="9"/>
  <c r="U264" i="9"/>
  <c r="U265" i="9"/>
  <c r="U266" i="9"/>
  <c r="U267" i="9"/>
  <c r="U268" i="9"/>
  <c r="U269" i="9"/>
  <c r="U270" i="9"/>
  <c r="U271" i="9"/>
  <c r="U272" i="9"/>
  <c r="U273" i="9"/>
  <c r="U274" i="9"/>
  <c r="U275" i="9"/>
  <c r="U276" i="9"/>
  <c r="U277" i="9"/>
  <c r="U278" i="9"/>
  <c r="U279" i="9"/>
  <c r="U280" i="9"/>
  <c r="U281" i="9"/>
  <c r="U282" i="9"/>
  <c r="U283" i="9"/>
  <c r="U284" i="9"/>
  <c r="U285" i="9"/>
  <c r="U286" i="9"/>
  <c r="U287" i="9"/>
  <c r="U288" i="9"/>
  <c r="U289" i="9"/>
  <c r="U290" i="9"/>
  <c r="U291" i="9"/>
  <c r="U292" i="9"/>
  <c r="U293" i="9"/>
  <c r="U294" i="9"/>
  <c r="U295" i="9"/>
  <c r="U296" i="9"/>
  <c r="U297" i="9"/>
  <c r="U298" i="9"/>
  <c r="U299" i="9"/>
  <c r="U300" i="9"/>
  <c r="U301" i="9"/>
  <c r="U302" i="9"/>
  <c r="U303" i="9"/>
  <c r="U304" i="9"/>
  <c r="U305" i="9"/>
  <c r="U306" i="9"/>
  <c r="U307" i="9"/>
  <c r="U308" i="9"/>
  <c r="U309" i="9"/>
  <c r="U310" i="9"/>
  <c r="U311" i="9"/>
  <c r="J302" i="16"/>
  <c r="J301" i="16"/>
  <c r="J300" i="16"/>
  <c r="J299" i="16"/>
  <c r="J298" i="16"/>
  <c r="J297" i="16"/>
  <c r="J296" i="16"/>
  <c r="J295" i="16"/>
  <c r="J294" i="16"/>
  <c r="J293" i="16"/>
  <c r="J292" i="16"/>
  <c r="J291" i="16"/>
  <c r="J290" i="16"/>
  <c r="J289" i="16"/>
  <c r="J288" i="16"/>
  <c r="J287" i="16"/>
  <c r="J286" i="16"/>
  <c r="J285" i="16"/>
  <c r="J284" i="16"/>
  <c r="J283" i="16"/>
  <c r="J282" i="16"/>
  <c r="J281" i="16"/>
  <c r="J280" i="16"/>
  <c r="J279" i="16"/>
  <c r="J278" i="16"/>
  <c r="J277" i="16"/>
  <c r="J276" i="16"/>
  <c r="J275" i="16"/>
  <c r="J274" i="16"/>
  <c r="J273" i="16"/>
  <c r="J272" i="16"/>
  <c r="J271" i="16"/>
  <c r="J270" i="16"/>
  <c r="J269" i="16"/>
  <c r="J268" i="16"/>
  <c r="J267" i="16"/>
  <c r="J266" i="16"/>
  <c r="J265" i="16"/>
  <c r="J264" i="16"/>
  <c r="J263" i="16"/>
  <c r="J262" i="16"/>
  <c r="J261" i="16"/>
  <c r="J260" i="16"/>
  <c r="J259" i="16"/>
  <c r="J258" i="16"/>
  <c r="J257" i="16"/>
  <c r="J256" i="16"/>
  <c r="J255" i="16"/>
  <c r="J254" i="16"/>
  <c r="J253" i="16"/>
  <c r="J252" i="16"/>
  <c r="J251" i="16"/>
  <c r="J250" i="16"/>
  <c r="J249" i="16"/>
  <c r="J248" i="16"/>
  <c r="J247" i="16"/>
  <c r="J246" i="16"/>
  <c r="J245" i="16"/>
  <c r="J244" i="16"/>
  <c r="J243" i="16"/>
  <c r="J242" i="16"/>
  <c r="J241" i="16"/>
  <c r="J240" i="16"/>
  <c r="J239" i="16"/>
  <c r="J238" i="16"/>
  <c r="J237" i="16"/>
  <c r="J236" i="16"/>
  <c r="J235" i="16"/>
  <c r="J234" i="16"/>
  <c r="J233" i="16"/>
  <c r="J232" i="16"/>
  <c r="J231" i="16"/>
  <c r="J230" i="16"/>
  <c r="J229" i="16"/>
  <c r="J228" i="16"/>
  <c r="J227" i="16"/>
  <c r="J226" i="16"/>
  <c r="J225" i="16"/>
  <c r="J224" i="16"/>
  <c r="J223" i="16"/>
  <c r="J222" i="16"/>
  <c r="J221" i="16"/>
  <c r="J220" i="16"/>
  <c r="J219" i="16"/>
  <c r="J218" i="16"/>
  <c r="J217" i="16"/>
  <c r="J216" i="16"/>
  <c r="J215" i="16"/>
  <c r="J214" i="16"/>
  <c r="J213" i="16"/>
  <c r="J212" i="16"/>
  <c r="J211" i="16"/>
  <c r="J210" i="16"/>
  <c r="J209" i="16"/>
  <c r="J208" i="16"/>
  <c r="J207" i="16"/>
  <c r="J206" i="16"/>
  <c r="J205" i="16"/>
  <c r="J204" i="16"/>
  <c r="J203" i="16"/>
  <c r="J202" i="16"/>
  <c r="J201" i="16"/>
  <c r="J200" i="16"/>
  <c r="J199" i="16"/>
  <c r="J198" i="16"/>
  <c r="J197" i="16"/>
  <c r="J196" i="16"/>
  <c r="J195" i="16"/>
  <c r="J194" i="16"/>
  <c r="J193" i="16"/>
  <c r="J192" i="16"/>
  <c r="J191" i="16"/>
  <c r="J190" i="16"/>
  <c r="J189" i="16"/>
  <c r="J188" i="16"/>
  <c r="J187" i="16"/>
  <c r="J186" i="16"/>
  <c r="J185" i="16"/>
  <c r="J184" i="16"/>
  <c r="J183" i="16"/>
  <c r="J182" i="16"/>
  <c r="J181" i="16"/>
  <c r="J180" i="16"/>
  <c r="J179" i="16"/>
  <c r="J178" i="16"/>
  <c r="J177" i="16"/>
  <c r="J176" i="16"/>
  <c r="J175" i="16"/>
  <c r="J174" i="16"/>
  <c r="J173" i="16"/>
  <c r="J172" i="16"/>
  <c r="J171" i="16"/>
  <c r="J170" i="16"/>
  <c r="J169" i="16"/>
  <c r="J168" i="16"/>
  <c r="J167" i="16"/>
  <c r="J166" i="16"/>
  <c r="J165" i="16"/>
  <c r="J164" i="16"/>
  <c r="J163" i="16"/>
  <c r="J162" i="16"/>
  <c r="J161" i="16"/>
  <c r="J160" i="16"/>
  <c r="J159" i="16"/>
  <c r="J158" i="16"/>
  <c r="J157" i="16"/>
  <c r="J156" i="16"/>
  <c r="J155" i="16"/>
  <c r="J154" i="16"/>
  <c r="J153" i="16"/>
  <c r="I152" i="16"/>
  <c r="J152" i="16"/>
  <c r="I151" i="16"/>
  <c r="J151" i="16"/>
  <c r="I150" i="16"/>
  <c r="J150" i="16"/>
  <c r="I149" i="16"/>
  <c r="J149" i="16"/>
  <c r="I148" i="16"/>
  <c r="J148" i="16"/>
  <c r="I147" i="16"/>
  <c r="J147" i="16"/>
  <c r="I146" i="16"/>
  <c r="J146" i="16"/>
  <c r="I145" i="16"/>
  <c r="J145" i="16"/>
  <c r="I144" i="16"/>
  <c r="J144" i="16"/>
  <c r="I143" i="16"/>
  <c r="J143" i="16"/>
  <c r="I142" i="16"/>
  <c r="J142" i="16"/>
  <c r="I141" i="16"/>
  <c r="J141" i="16"/>
  <c r="I140" i="16"/>
  <c r="J140" i="16"/>
  <c r="I139" i="16"/>
  <c r="J139" i="16"/>
  <c r="I138" i="16"/>
  <c r="J138" i="16"/>
  <c r="I137" i="16"/>
  <c r="J137" i="16"/>
  <c r="I136" i="16"/>
  <c r="J136" i="16"/>
  <c r="I135" i="16"/>
  <c r="J135" i="16"/>
  <c r="I134" i="16"/>
  <c r="J134" i="16"/>
  <c r="I133" i="16"/>
  <c r="J133" i="16"/>
  <c r="I132" i="16"/>
  <c r="J132" i="16"/>
  <c r="I131" i="16"/>
  <c r="J131" i="16"/>
  <c r="I130" i="16"/>
  <c r="J130" i="16"/>
  <c r="I129" i="16"/>
  <c r="J129" i="16"/>
  <c r="I128" i="16"/>
  <c r="J128" i="16"/>
  <c r="I127" i="16"/>
  <c r="J127" i="16"/>
  <c r="I126" i="16"/>
  <c r="J126" i="16"/>
  <c r="I125" i="16"/>
  <c r="J125" i="16"/>
  <c r="I124" i="16"/>
  <c r="J124" i="16"/>
  <c r="I123" i="16"/>
  <c r="J123" i="16"/>
  <c r="I122" i="16"/>
  <c r="J122" i="16"/>
  <c r="I121" i="16"/>
  <c r="J121" i="16"/>
  <c r="I120" i="16"/>
  <c r="J120" i="16"/>
  <c r="I119" i="16"/>
  <c r="J119" i="16"/>
  <c r="I118" i="16"/>
  <c r="J118" i="16"/>
  <c r="I117" i="16"/>
  <c r="J117" i="16"/>
  <c r="I116" i="16"/>
  <c r="J116" i="16"/>
  <c r="I115" i="16"/>
  <c r="J115" i="16"/>
  <c r="I114" i="16"/>
  <c r="J114" i="16"/>
  <c r="I113" i="16"/>
  <c r="J113" i="16"/>
  <c r="I112" i="16"/>
  <c r="J112" i="16"/>
  <c r="I111" i="16"/>
  <c r="J111" i="16"/>
  <c r="I110" i="16"/>
  <c r="J110" i="16"/>
  <c r="I109" i="16"/>
  <c r="J109" i="16"/>
  <c r="I108" i="16"/>
  <c r="J108" i="16"/>
  <c r="I107" i="16"/>
  <c r="J107" i="16"/>
  <c r="I106" i="16"/>
  <c r="J106" i="16"/>
  <c r="I105" i="16"/>
  <c r="J105" i="16"/>
  <c r="I104" i="16"/>
  <c r="J104" i="16"/>
  <c r="I103" i="16"/>
  <c r="J103" i="16"/>
  <c r="I102" i="16"/>
  <c r="J102" i="16"/>
  <c r="I101" i="16"/>
  <c r="J101" i="16"/>
  <c r="I100" i="16"/>
  <c r="J100" i="16"/>
  <c r="I99" i="16"/>
  <c r="J99" i="16"/>
  <c r="I98" i="16"/>
  <c r="J98" i="16"/>
  <c r="I97" i="16"/>
  <c r="J97" i="16"/>
  <c r="I96" i="16"/>
  <c r="J96" i="16"/>
  <c r="I95" i="16"/>
  <c r="J95" i="16"/>
  <c r="I94" i="16"/>
  <c r="J94" i="16"/>
  <c r="I93" i="16"/>
  <c r="J93" i="16"/>
  <c r="I92" i="16"/>
  <c r="J92" i="16"/>
  <c r="I91" i="16"/>
  <c r="J91" i="16"/>
  <c r="I90" i="16"/>
  <c r="J90" i="16"/>
  <c r="I89" i="16"/>
  <c r="J89" i="16"/>
  <c r="I88" i="16"/>
  <c r="J88" i="16"/>
  <c r="I87" i="16"/>
  <c r="J87" i="16"/>
  <c r="I86" i="16"/>
  <c r="J86" i="16"/>
  <c r="I85" i="16"/>
  <c r="J85" i="16"/>
  <c r="I84" i="16"/>
  <c r="J84" i="16"/>
  <c r="I83" i="16"/>
  <c r="J83" i="16"/>
  <c r="I82" i="16"/>
  <c r="J82" i="16"/>
  <c r="I81" i="16"/>
  <c r="J81" i="16"/>
  <c r="I80" i="16"/>
  <c r="J80" i="16"/>
  <c r="I79" i="16"/>
  <c r="J79" i="16"/>
  <c r="I78" i="16"/>
  <c r="J78" i="16"/>
  <c r="I77" i="16"/>
  <c r="J77" i="16"/>
  <c r="I76" i="16"/>
  <c r="J76" i="16"/>
  <c r="I75" i="16"/>
  <c r="J75" i="16"/>
  <c r="I74" i="16"/>
  <c r="J74" i="16"/>
  <c r="I73" i="16"/>
  <c r="J73" i="16"/>
  <c r="I72" i="16"/>
  <c r="J72" i="16"/>
  <c r="I71" i="16"/>
  <c r="J71" i="16"/>
  <c r="I70" i="16"/>
  <c r="J70" i="16"/>
  <c r="I69" i="16"/>
  <c r="J69" i="16"/>
  <c r="I68" i="16"/>
  <c r="J68" i="16"/>
  <c r="I67" i="16"/>
  <c r="J67" i="16"/>
  <c r="I66" i="16"/>
  <c r="J66" i="16"/>
  <c r="I65" i="16"/>
  <c r="J65" i="16"/>
  <c r="I64" i="16"/>
  <c r="J64" i="16"/>
  <c r="I63" i="16"/>
  <c r="J63" i="16"/>
  <c r="I62" i="16"/>
  <c r="J62" i="16"/>
  <c r="I61" i="16"/>
  <c r="J61" i="16"/>
  <c r="I60" i="16"/>
  <c r="J60" i="16"/>
  <c r="I59" i="16"/>
  <c r="J59" i="16"/>
  <c r="I58" i="16"/>
  <c r="J58" i="16"/>
  <c r="I57" i="16"/>
  <c r="J57" i="16"/>
  <c r="I56" i="16"/>
  <c r="J56" i="16"/>
  <c r="I55" i="16"/>
  <c r="J55" i="16"/>
  <c r="I54" i="16"/>
  <c r="J54" i="16"/>
  <c r="I53" i="16"/>
  <c r="J53" i="16"/>
  <c r="I52" i="16"/>
  <c r="J52" i="16"/>
  <c r="J51" i="16"/>
  <c r="J50" i="16"/>
  <c r="J49" i="16"/>
  <c r="J48" i="16"/>
  <c r="J47" i="16"/>
  <c r="J46" i="16"/>
  <c r="J45" i="16"/>
  <c r="J44" i="16"/>
  <c r="J43" i="16"/>
  <c r="J42" i="16"/>
  <c r="J41" i="16"/>
  <c r="J40" i="16"/>
  <c r="J39" i="16"/>
  <c r="J38" i="16"/>
  <c r="J37" i="16"/>
  <c r="J36" i="16"/>
  <c r="J35" i="16"/>
  <c r="J34" i="16"/>
  <c r="J33" i="16"/>
  <c r="J32" i="16"/>
  <c r="J31" i="16"/>
  <c r="J30" i="16"/>
  <c r="J29" i="16"/>
  <c r="J28" i="16"/>
  <c r="J27" i="16"/>
  <c r="J26" i="16"/>
  <c r="J25" i="16"/>
  <c r="J24" i="16"/>
  <c r="J23" i="16"/>
  <c r="J22" i="16"/>
  <c r="J21" i="16"/>
  <c r="J20" i="16"/>
  <c r="J19" i="16"/>
  <c r="J18" i="16"/>
  <c r="J17" i="16"/>
  <c r="J16" i="16"/>
  <c r="J15" i="16"/>
  <c r="J14" i="16"/>
  <c r="J13" i="16"/>
  <c r="J12" i="16"/>
  <c r="J11" i="16"/>
  <c r="J10" i="16"/>
  <c r="J9" i="16"/>
  <c r="J8" i="16"/>
  <c r="J7" i="16"/>
  <c r="J6" i="16"/>
  <c r="J5" i="16"/>
  <c r="J4" i="16"/>
  <c r="J3" i="16"/>
  <c r="J2" i="16"/>
  <c r="R311" i="9"/>
  <c r="R310" i="9"/>
  <c r="R309" i="9"/>
  <c r="R308" i="9"/>
  <c r="Q311" i="9"/>
  <c r="Q310" i="9"/>
  <c r="Q309" i="9"/>
  <c r="Q308" i="9"/>
  <c r="P311" i="9"/>
  <c r="P310" i="9"/>
  <c r="P309" i="9"/>
  <c r="P308" i="9"/>
  <c r="P301" i="9"/>
  <c r="Q301" i="9"/>
  <c r="P302" i="9"/>
  <c r="Q302" i="9"/>
  <c r="R302" i="9"/>
  <c r="P303" i="9"/>
  <c r="Q303" i="9"/>
  <c r="R303" i="9"/>
  <c r="P304" i="9"/>
  <c r="Q304" i="9"/>
  <c r="R304" i="9"/>
  <c r="P305" i="9"/>
  <c r="Q305" i="9"/>
  <c r="R305" i="9"/>
  <c r="P306" i="9"/>
  <c r="Q306" i="9"/>
  <c r="R306" i="9"/>
  <c r="P307" i="9"/>
  <c r="Q307" i="9"/>
  <c r="R307" i="9"/>
  <c r="R300" i="9"/>
  <c r="Q300" i="9"/>
  <c r="P300" i="9"/>
  <c r="Q299" i="9"/>
  <c r="P299" i="9"/>
  <c r="R298" i="9"/>
  <c r="Q298" i="9"/>
  <c r="P298" i="9"/>
  <c r="Q297" i="9"/>
  <c r="P297" i="9"/>
  <c r="R296" i="9"/>
  <c r="Q296" i="9"/>
  <c r="P296" i="9"/>
  <c r="P290" i="9"/>
  <c r="Q290" i="9"/>
  <c r="R290" i="9"/>
  <c r="P291" i="9"/>
  <c r="Q291" i="9"/>
  <c r="R291" i="9"/>
  <c r="P292" i="9"/>
  <c r="Q292" i="9"/>
  <c r="R292" i="9"/>
  <c r="P293" i="9"/>
  <c r="Q293" i="9"/>
  <c r="R293" i="9"/>
  <c r="P294" i="9"/>
  <c r="Q294" i="9"/>
  <c r="R294" i="9"/>
  <c r="P295" i="9"/>
  <c r="Q295" i="9"/>
  <c r="R295" i="9"/>
  <c r="P284" i="9"/>
  <c r="Q284" i="9"/>
  <c r="R284" i="9"/>
  <c r="P285" i="9"/>
  <c r="Q285" i="9"/>
  <c r="R285" i="9"/>
  <c r="P286" i="9"/>
  <c r="Q286" i="9"/>
  <c r="R286" i="9"/>
  <c r="P287" i="9"/>
  <c r="Q287" i="9"/>
  <c r="P288" i="9"/>
  <c r="Q288" i="9"/>
  <c r="P289" i="9"/>
  <c r="Q289" i="9"/>
  <c r="P282" i="9"/>
  <c r="Q282" i="9"/>
  <c r="R282" i="9"/>
  <c r="P283" i="9"/>
  <c r="Q283" i="9"/>
  <c r="R283" i="9"/>
  <c r="R281" i="9"/>
  <c r="Q281" i="9"/>
  <c r="P281" i="9"/>
  <c r="P280" i="9"/>
  <c r="Q280" i="9"/>
  <c r="R280" i="9"/>
  <c r="P279" i="9"/>
  <c r="Q279" i="9"/>
  <c r="R279" i="9"/>
  <c r="P278" i="9"/>
  <c r="Q278" i="9"/>
  <c r="R278" i="9"/>
  <c r="P274" i="9"/>
  <c r="Q274" i="9"/>
  <c r="R274" i="9"/>
  <c r="P275" i="9"/>
  <c r="Q275" i="9"/>
  <c r="R275" i="9"/>
  <c r="P276" i="9"/>
  <c r="Q276" i="9"/>
  <c r="R276" i="9"/>
  <c r="P277" i="9"/>
  <c r="Q277" i="9"/>
  <c r="R277" i="9"/>
  <c r="R273" i="9"/>
  <c r="Q273" i="9"/>
  <c r="P273" i="9"/>
  <c r="M1458" i="4"/>
  <c r="M1459" i="4"/>
  <c r="M1474" i="4"/>
  <c r="M1477" i="4"/>
  <c r="M1482" i="4"/>
  <c r="M1483" i="4"/>
  <c r="M1484" i="4"/>
  <c r="M1496" i="4"/>
  <c r="M1497" i="4"/>
  <c r="M1498" i="4"/>
  <c r="M1499" i="4"/>
  <c r="M1507" i="4"/>
  <c r="M1789" i="4"/>
  <c r="M1791" i="4"/>
  <c r="M1796" i="4"/>
  <c r="M1797" i="4"/>
  <c r="M1485" i="4"/>
  <c r="M1500" i="4"/>
  <c r="M1501" i="4"/>
  <c r="M1502" i="4"/>
  <c r="M1508" i="4"/>
  <c r="M1792" i="4"/>
  <c r="M1793" i="4"/>
  <c r="M1794" i="4"/>
  <c r="M1800" i="4"/>
  <c r="M1806" i="4"/>
  <c r="M1809" i="4"/>
  <c r="M1810" i="4"/>
  <c r="M1813" i="4"/>
  <c r="M1795" i="4"/>
  <c r="M1801" i="4"/>
  <c r="M1802" i="4"/>
  <c r="M1803" i="4"/>
  <c r="M1807" i="4"/>
  <c r="M1798" i="4"/>
  <c r="M1799" i="4"/>
  <c r="M1804" i="4"/>
  <c r="M1808" i="4"/>
  <c r="M1811" i="4"/>
  <c r="M1814" i="4"/>
  <c r="M1805" i="4"/>
  <c r="K1805" i="4"/>
  <c r="K1804" i="4"/>
  <c r="M1476" i="4"/>
  <c r="M1481" i="4"/>
  <c r="M1493" i="4"/>
  <c r="M1505" i="4"/>
  <c r="M1494" i="4"/>
  <c r="M1495" i="4"/>
  <c r="M1506" i="4"/>
  <c r="M1475" i="4"/>
  <c r="M1480" i="4"/>
  <c r="M1489" i="4"/>
  <c r="M1490" i="4"/>
  <c r="M1491" i="4"/>
  <c r="M1492" i="4"/>
  <c r="M1504" i="4"/>
  <c r="M1790" i="4"/>
  <c r="M1503" i="4"/>
  <c r="M1488" i="4"/>
  <c r="M1487" i="4"/>
  <c r="M1479" i="4"/>
  <c r="M1486" i="4"/>
  <c r="M1478" i="4"/>
  <c r="M1817" i="4"/>
  <c r="G1486" i="4"/>
  <c r="G1478" i="4"/>
  <c r="K1508" i="4"/>
  <c r="K1482" i="4"/>
  <c r="K1490" i="4"/>
  <c r="M1509" i="4"/>
  <c r="M1510" i="4"/>
  <c r="M1511" i="4"/>
  <c r="M1512" i="4"/>
  <c r="M1513" i="4"/>
  <c r="M1514" i="4"/>
  <c r="M1515" i="4"/>
  <c r="M1516" i="4"/>
  <c r="M1517" i="4"/>
  <c r="M1518" i="4"/>
  <c r="M1519" i="4"/>
  <c r="M1520" i="4"/>
  <c r="M1521" i="4"/>
  <c r="M1522" i="4"/>
  <c r="M1523" i="4"/>
  <c r="M1524" i="4"/>
  <c r="M1525" i="4"/>
  <c r="M1526" i="4"/>
  <c r="M1527" i="4"/>
  <c r="M1528" i="4"/>
  <c r="M1529" i="4"/>
  <c r="M1530" i="4"/>
  <c r="M1531" i="4"/>
  <c r="M1532" i="4"/>
  <c r="M1533" i="4"/>
  <c r="M1534" i="4"/>
  <c r="M1535" i="4"/>
  <c r="M1536" i="4"/>
  <c r="M1537" i="4"/>
  <c r="M1538" i="4"/>
  <c r="M1539" i="4"/>
  <c r="M1540" i="4"/>
  <c r="M1541" i="4"/>
  <c r="M1542" i="4"/>
  <c r="M1543" i="4"/>
  <c r="M1544" i="4"/>
  <c r="M1545" i="4"/>
  <c r="M1546" i="4"/>
  <c r="M1547" i="4"/>
  <c r="M1548" i="4"/>
  <c r="M1549" i="4"/>
  <c r="M1550" i="4"/>
  <c r="M1551" i="4"/>
  <c r="M1552" i="4"/>
  <c r="M1553" i="4"/>
  <c r="M1554" i="4"/>
  <c r="M1555" i="4"/>
  <c r="M1556" i="4"/>
  <c r="M1557" i="4"/>
  <c r="M1558" i="4"/>
  <c r="M1559" i="4"/>
  <c r="M1560" i="4"/>
  <c r="M1561" i="4"/>
  <c r="M1562" i="4"/>
  <c r="M1563" i="4"/>
  <c r="M1564" i="4"/>
  <c r="M1565" i="4"/>
  <c r="M1566" i="4"/>
  <c r="M1567" i="4"/>
  <c r="M1568" i="4"/>
  <c r="M1569" i="4"/>
  <c r="M1570" i="4"/>
  <c r="M1571" i="4"/>
  <c r="M1572" i="4"/>
  <c r="M1573" i="4"/>
  <c r="M1574" i="4"/>
  <c r="M1575" i="4"/>
  <c r="M1576" i="4"/>
  <c r="M1577" i="4"/>
  <c r="M1578" i="4"/>
  <c r="M1579" i="4"/>
  <c r="M1580" i="4"/>
  <c r="M1581" i="4"/>
  <c r="M1582" i="4"/>
  <c r="M1583" i="4"/>
  <c r="M1584" i="4"/>
  <c r="M1585" i="4"/>
  <c r="M1586" i="4"/>
  <c r="M1587" i="4"/>
  <c r="M1588" i="4"/>
  <c r="M1589" i="4"/>
  <c r="M1590" i="4"/>
  <c r="M1591" i="4"/>
  <c r="M1592" i="4"/>
  <c r="M1670" i="4"/>
  <c r="M1671" i="4"/>
  <c r="M1672" i="4"/>
  <c r="M1673" i="4"/>
  <c r="M1674" i="4"/>
  <c r="M1675" i="4"/>
  <c r="M1676" i="4"/>
  <c r="M1677" i="4"/>
  <c r="M1678" i="4"/>
  <c r="M1679" i="4"/>
  <c r="M1680" i="4"/>
  <c r="M1681" i="4"/>
  <c r="M1682" i="4"/>
  <c r="M1683" i="4"/>
  <c r="M1684" i="4"/>
  <c r="M1685" i="4"/>
  <c r="M1686" i="4"/>
  <c r="M1687" i="4"/>
  <c r="M1688" i="4"/>
  <c r="M1689" i="4"/>
  <c r="M1690" i="4"/>
  <c r="M1691" i="4"/>
  <c r="M1692" i="4"/>
  <c r="M1693" i="4"/>
  <c r="M1694" i="4"/>
  <c r="M1695" i="4"/>
  <c r="M1696" i="4"/>
  <c r="M1697" i="4"/>
  <c r="M1698" i="4"/>
  <c r="M1699" i="4"/>
  <c r="M1700" i="4"/>
  <c r="M1701" i="4"/>
  <c r="M1702" i="4"/>
  <c r="M1703" i="4"/>
  <c r="M1704" i="4"/>
  <c r="M1593" i="4"/>
  <c r="M1594" i="4"/>
  <c r="M1595" i="4"/>
  <c r="M1596" i="4"/>
  <c r="M1597" i="4"/>
  <c r="M1598" i="4"/>
  <c r="M1599" i="4"/>
  <c r="M1600" i="4"/>
  <c r="M1601" i="4"/>
  <c r="M1602" i="4"/>
  <c r="M1603" i="4"/>
  <c r="M1604" i="4"/>
  <c r="M1605" i="4"/>
  <c r="M1606" i="4"/>
  <c r="M1607" i="4"/>
  <c r="M1608" i="4"/>
  <c r="M1609" i="4"/>
  <c r="M1610" i="4"/>
  <c r="M1611" i="4"/>
  <c r="M1612" i="4"/>
  <c r="M1613" i="4"/>
  <c r="M1614" i="4"/>
  <c r="M1615" i="4"/>
  <c r="M1616" i="4"/>
  <c r="M1617" i="4"/>
  <c r="M1618" i="4"/>
  <c r="M1619" i="4"/>
  <c r="M1620" i="4"/>
  <c r="M1621" i="4"/>
  <c r="M1622" i="4"/>
  <c r="M1623" i="4"/>
  <c r="M1624" i="4"/>
  <c r="M1625" i="4"/>
  <c r="M1626" i="4"/>
  <c r="M1627" i="4"/>
  <c r="M1628" i="4"/>
  <c r="M1629" i="4"/>
  <c r="M1630" i="4"/>
  <c r="M1631" i="4"/>
  <c r="M1632" i="4"/>
  <c r="M1633" i="4"/>
  <c r="M1634" i="4"/>
  <c r="M1635" i="4"/>
  <c r="M1636" i="4"/>
  <c r="M1637" i="4"/>
  <c r="M1638" i="4"/>
  <c r="M1639" i="4"/>
  <c r="M1640" i="4"/>
  <c r="M1641" i="4"/>
  <c r="M1642" i="4"/>
  <c r="M1643" i="4"/>
  <c r="M1644" i="4"/>
  <c r="M1645" i="4"/>
  <c r="M1646" i="4"/>
  <c r="M1647" i="4"/>
  <c r="M1648" i="4"/>
  <c r="M1649" i="4"/>
  <c r="M1650" i="4"/>
  <c r="M1651" i="4"/>
  <c r="M1652" i="4"/>
  <c r="M1653" i="4"/>
  <c r="M1705" i="4"/>
  <c r="M1706" i="4"/>
  <c r="M1707" i="4"/>
  <c r="M1708" i="4"/>
  <c r="M1709" i="4"/>
  <c r="M1710" i="4"/>
  <c r="M1711" i="4"/>
  <c r="M1712" i="4"/>
  <c r="M1713" i="4"/>
  <c r="M1714" i="4"/>
  <c r="M1715" i="4"/>
  <c r="M1716" i="4"/>
  <c r="M1717" i="4"/>
  <c r="M1718" i="4"/>
  <c r="M1719" i="4"/>
  <c r="M1720" i="4"/>
  <c r="M1721" i="4"/>
  <c r="M1722" i="4"/>
  <c r="M1723" i="4"/>
  <c r="M1724" i="4"/>
  <c r="M1725" i="4"/>
  <c r="M1726" i="4"/>
  <c r="M1727" i="4"/>
  <c r="M1728" i="4"/>
  <c r="M1729" i="4"/>
  <c r="M1730" i="4"/>
  <c r="M1731" i="4"/>
  <c r="M1732" i="4"/>
  <c r="M1733" i="4"/>
  <c r="M1734" i="4"/>
  <c r="M1735" i="4"/>
  <c r="M1736" i="4"/>
  <c r="M1737" i="4"/>
  <c r="M1738" i="4"/>
  <c r="M1739" i="4"/>
  <c r="M1740" i="4"/>
  <c r="M1741" i="4"/>
  <c r="M1742" i="4"/>
  <c r="M1743" i="4"/>
  <c r="M1744" i="4"/>
  <c r="M1745" i="4"/>
  <c r="M1746" i="4"/>
  <c r="M1747" i="4"/>
  <c r="M1748" i="4"/>
  <c r="M1749" i="4"/>
  <c r="M1750" i="4"/>
  <c r="M1751" i="4"/>
  <c r="M1752" i="4"/>
  <c r="M1753" i="4"/>
  <c r="M1754" i="4"/>
  <c r="M1755" i="4"/>
  <c r="M1756" i="4"/>
  <c r="M1757" i="4"/>
  <c r="M1758" i="4"/>
  <c r="M1759" i="4"/>
  <c r="M1760" i="4"/>
  <c r="M1761" i="4"/>
  <c r="M1762" i="4"/>
  <c r="M1763" i="4"/>
  <c r="M1764" i="4"/>
  <c r="M1765" i="4"/>
  <c r="M1766" i="4"/>
  <c r="M1767" i="4"/>
  <c r="M1768" i="4"/>
  <c r="M1769" i="4"/>
  <c r="M1770" i="4"/>
  <c r="M1771" i="4"/>
  <c r="M1772" i="4"/>
  <c r="M1773" i="4"/>
  <c r="M1774" i="4"/>
  <c r="M1775" i="4"/>
  <c r="M1776" i="4"/>
  <c r="M1777" i="4"/>
  <c r="M1778" i="4"/>
  <c r="M1779" i="4"/>
  <c r="M1780" i="4"/>
  <c r="M1781" i="4"/>
  <c r="M1782" i="4"/>
  <c r="M1783" i="4"/>
  <c r="M1784" i="4"/>
  <c r="M1785" i="4"/>
  <c r="M1786" i="4"/>
  <c r="M1787" i="4"/>
  <c r="M1788" i="4"/>
  <c r="M1654" i="4"/>
  <c r="M1655" i="4"/>
  <c r="M1656" i="4"/>
  <c r="M1657" i="4"/>
  <c r="M1658" i="4"/>
  <c r="M1659" i="4"/>
  <c r="M1660" i="4"/>
  <c r="M1661" i="4"/>
  <c r="M1662" i="4"/>
  <c r="M1663" i="4"/>
  <c r="M1664" i="4"/>
  <c r="M1665" i="4"/>
  <c r="M1666" i="4"/>
  <c r="M1667" i="4"/>
  <c r="M1668" i="4"/>
  <c r="M1669" i="4"/>
  <c r="K3" i="4"/>
  <c r="K5" i="4"/>
  <c r="K6" i="4"/>
  <c r="K7" i="4"/>
  <c r="K9" i="4"/>
  <c r="K10" i="4"/>
  <c r="K11" i="4"/>
  <c r="K14" i="4"/>
  <c r="K15" i="4"/>
  <c r="K16" i="4"/>
  <c r="K17" i="4"/>
  <c r="K18" i="4"/>
  <c r="K30" i="4"/>
  <c r="K38" i="4"/>
  <c r="K50" i="4"/>
  <c r="K53" i="4"/>
  <c r="K57" i="4"/>
  <c r="K59" i="4"/>
  <c r="K60" i="4"/>
  <c r="K66" i="4"/>
  <c r="K67" i="4"/>
  <c r="K71" i="4"/>
  <c r="K95" i="4"/>
  <c r="K102" i="4"/>
  <c r="K107" i="4"/>
  <c r="K115" i="4"/>
  <c r="K122" i="4"/>
  <c r="K127" i="4"/>
  <c r="K130" i="4"/>
  <c r="K131" i="4"/>
  <c r="K133" i="4"/>
  <c r="K139" i="4"/>
  <c r="K140" i="4"/>
  <c r="K141" i="4"/>
  <c r="K143" i="4"/>
  <c r="K146" i="4"/>
  <c r="K147" i="4"/>
  <c r="K148" i="4"/>
  <c r="K150" i="4"/>
  <c r="K154" i="4"/>
  <c r="K155" i="4"/>
  <c r="K157" i="4"/>
  <c r="K164" i="4"/>
  <c r="K165" i="4"/>
  <c r="K171" i="4"/>
  <c r="K177" i="4"/>
  <c r="K179" i="4"/>
  <c r="K180" i="4"/>
  <c r="K181" i="4"/>
  <c r="K184" i="4"/>
  <c r="K185" i="4"/>
  <c r="K187" i="4"/>
  <c r="K189" i="4"/>
  <c r="K192" i="4"/>
  <c r="K196" i="4"/>
  <c r="K204" i="4"/>
  <c r="K208" i="4"/>
  <c r="K214" i="4"/>
  <c r="K222" i="4"/>
  <c r="K228" i="4"/>
  <c r="K237" i="4"/>
  <c r="K249" i="4"/>
  <c r="K250" i="4"/>
  <c r="K261" i="4"/>
  <c r="K279" i="4"/>
  <c r="K297" i="4"/>
  <c r="K313" i="4"/>
  <c r="K315" i="4"/>
  <c r="K317" i="4"/>
  <c r="K318" i="4"/>
  <c r="K319" i="4"/>
  <c r="K320" i="4"/>
  <c r="K325" i="4"/>
  <c r="K326" i="4"/>
  <c r="K327" i="4"/>
  <c r="K328" i="4"/>
  <c r="K331" i="4"/>
  <c r="G1781" i="4"/>
  <c r="G1773" i="4"/>
  <c r="G1569" i="4"/>
  <c r="G1585" i="4"/>
  <c r="G1653" i="4"/>
  <c r="G1753" i="4"/>
  <c r="G1755" i="4"/>
  <c r="M1818" i="4"/>
  <c r="M1819" i="4"/>
  <c r="M1820" i="4"/>
  <c r="M1821" i="4"/>
  <c r="M1822" i="4"/>
  <c r="M1823" i="4"/>
  <c r="M1824" i="4"/>
  <c r="M1825" i="4"/>
  <c r="M1826" i="4"/>
  <c r="M1827" i="4"/>
  <c r="M1828" i="4"/>
  <c r="M1829" i="4"/>
  <c r="M1830" i="4"/>
  <c r="M1831" i="4"/>
  <c r="M1832" i="4"/>
  <c r="M1833" i="4"/>
  <c r="M1834" i="4"/>
  <c r="M1835" i="4"/>
  <c r="M1836" i="4"/>
  <c r="M1837" i="4"/>
  <c r="M1838" i="4"/>
  <c r="M1839" i="4"/>
  <c r="M1840" i="4"/>
  <c r="M1445" i="4"/>
  <c r="M1446" i="4"/>
  <c r="M1457" i="4"/>
  <c r="M1447" i="4"/>
  <c r="M1448" i="4"/>
  <c r="M1449" i="4"/>
  <c r="M1450" i="4"/>
  <c r="M1451" i="4"/>
  <c r="M1452" i="4"/>
  <c r="M1453" i="4"/>
  <c r="M1454" i="4"/>
  <c r="M1455" i="4"/>
  <c r="M1456" i="4"/>
  <c r="M1815" i="4"/>
  <c r="M1816" i="4"/>
  <c r="M1466" i="4"/>
  <c r="P1466" i="4" s="1"/>
  <c r="M1467" i="4"/>
  <c r="P1467" i="4" s="1"/>
  <c r="M1460" i="4"/>
  <c r="P1460" i="4" s="1"/>
  <c r="M1461" i="4"/>
  <c r="P1461" i="4" s="1"/>
  <c r="M1462" i="4"/>
  <c r="P1462" i="4" s="1"/>
  <c r="M1463" i="4"/>
  <c r="P1463" i="4" s="1"/>
  <c r="M1464" i="4"/>
  <c r="P1464" i="4" s="1"/>
  <c r="M1465" i="4"/>
  <c r="P1465" i="4" s="1"/>
  <c r="M1468" i="4"/>
  <c r="P1468" i="4" s="1"/>
  <c r="M1469" i="4"/>
  <c r="P1469" i="4" s="1"/>
  <c r="M1470" i="4"/>
  <c r="P1470" i="4" s="1"/>
  <c r="M1471" i="4"/>
  <c r="P1471" i="4" s="1"/>
  <c r="M1472" i="4"/>
  <c r="P1472" i="4" s="1"/>
  <c r="M1473" i="4"/>
  <c r="P1473" i="4" s="1"/>
  <c r="R272" i="9"/>
  <c r="Q272" i="9"/>
  <c r="P272" i="9"/>
  <c r="R271" i="9"/>
  <c r="Q271" i="9"/>
  <c r="P271" i="9"/>
  <c r="R270" i="9"/>
  <c r="Q270" i="9"/>
  <c r="P270" i="9"/>
  <c r="R269" i="9"/>
  <c r="Q269" i="9"/>
  <c r="P269" i="9"/>
  <c r="R268" i="9"/>
  <c r="Q268" i="9"/>
  <c r="P268" i="9"/>
  <c r="R267" i="9"/>
  <c r="Q267" i="9"/>
  <c r="P267" i="9"/>
  <c r="K1826" i="4"/>
  <c r="K1816" i="4"/>
  <c r="K1452" i="4"/>
  <c r="K1784" i="4"/>
  <c r="K1766" i="4"/>
  <c r="K1464" i="4"/>
  <c r="K1782" i="4"/>
  <c r="K1592" i="4"/>
  <c r="K1663" i="4"/>
  <c r="K1542" i="4"/>
  <c r="G1699" i="4"/>
  <c r="K1635" i="4"/>
  <c r="K1734" i="4"/>
  <c r="K1718" i="4"/>
  <c r="K1651" i="4"/>
  <c r="K1558" i="4"/>
  <c r="K1590" i="4"/>
  <c r="K1574" i="4"/>
  <c r="K1683" i="4"/>
  <c r="P265" i="9"/>
  <c r="Q265" i="9"/>
  <c r="R265" i="9"/>
  <c r="P266" i="9"/>
  <c r="Q266" i="9"/>
  <c r="R266" i="9"/>
  <c r="R264" i="9"/>
  <c r="Q264" i="9"/>
  <c r="P264" i="9"/>
  <c r="R263" i="9"/>
  <c r="R262" i="9"/>
  <c r="R261" i="9"/>
  <c r="Q263" i="9"/>
  <c r="Q262" i="9"/>
  <c r="Q261" i="9"/>
  <c r="P263" i="9"/>
  <c r="P262" i="9"/>
  <c r="P261" i="9"/>
  <c r="R260" i="9"/>
  <c r="R259" i="9"/>
  <c r="R258" i="9"/>
  <c r="Q260" i="9"/>
  <c r="Q259" i="9"/>
  <c r="Q258" i="9"/>
  <c r="P260" i="9"/>
  <c r="P259" i="9"/>
  <c r="P258" i="9"/>
  <c r="R257" i="9"/>
  <c r="R256" i="9"/>
  <c r="R255" i="9"/>
  <c r="Q257" i="9"/>
  <c r="Q256" i="9"/>
  <c r="Q255" i="9"/>
  <c r="P257" i="9"/>
  <c r="P256" i="9"/>
  <c r="P255" i="9"/>
  <c r="R252" i="9"/>
  <c r="R253" i="9"/>
  <c r="R254" i="9"/>
  <c r="Q252" i="9"/>
  <c r="Q253" i="9"/>
  <c r="Q254" i="9"/>
  <c r="P252" i="9"/>
  <c r="P253" i="9"/>
  <c r="P254" i="9"/>
  <c r="R251" i="9"/>
  <c r="Q251" i="9"/>
  <c r="P251" i="9"/>
  <c r="R250" i="9"/>
  <c r="Q250" i="9"/>
  <c r="P250" i="9"/>
  <c r="T3" i="9"/>
  <c r="V3" i="9" s="1"/>
  <c r="T4" i="9"/>
  <c r="V4" i="9" s="1"/>
  <c r="T5" i="9"/>
  <c r="V5" i="9" s="1"/>
  <c r="T6" i="9"/>
  <c r="U6" i="9" s="1"/>
  <c r="T7" i="9"/>
  <c r="U7" i="9" s="1"/>
  <c r="T9" i="9"/>
  <c r="U9" i="9" s="1"/>
  <c r="T11" i="9"/>
  <c r="U11" i="9" s="1"/>
  <c r="T12" i="9"/>
  <c r="T13" i="9"/>
  <c r="T14" i="9"/>
  <c r="U14" i="9" s="1"/>
  <c r="T15" i="9"/>
  <c r="U15" i="9" s="1"/>
  <c r="T16" i="9"/>
  <c r="U16" i="9" s="1"/>
  <c r="T17" i="9"/>
  <c r="V17" i="9" s="1"/>
  <c r="T18" i="9"/>
  <c r="U18" i="9" s="1"/>
  <c r="T19" i="9"/>
  <c r="V19" i="9" s="1"/>
  <c r="T20" i="9"/>
  <c r="T21" i="9"/>
  <c r="V21" i="9" s="1"/>
  <c r="T22" i="9"/>
  <c r="V22" i="9" s="1"/>
  <c r="T23" i="9"/>
  <c r="V23" i="9" s="1"/>
  <c r="T24" i="9"/>
  <c r="V24" i="9" s="1"/>
  <c r="T25" i="9"/>
  <c r="V25" i="9" s="1"/>
  <c r="T26" i="9"/>
  <c r="U26" i="9" s="1"/>
  <c r="T27" i="9"/>
  <c r="U27" i="9" s="1"/>
  <c r="T28" i="9"/>
  <c r="V28" i="9" s="1"/>
  <c r="T29" i="9"/>
  <c r="U29" i="9" s="1"/>
  <c r="T30" i="9"/>
  <c r="U30" i="9" s="1"/>
  <c r="T31" i="9"/>
  <c r="U31" i="9" s="1"/>
  <c r="T32" i="9"/>
  <c r="U32" i="9" s="1"/>
  <c r="T33" i="9"/>
  <c r="U33" i="9" s="1"/>
  <c r="T34" i="9"/>
  <c r="V34" i="9" s="1"/>
  <c r="T35" i="9"/>
  <c r="V35" i="9" s="1"/>
  <c r="T36" i="9"/>
  <c r="T37" i="9"/>
  <c r="V37" i="9" s="1"/>
  <c r="T38" i="9"/>
  <c r="U38" i="9" s="1"/>
  <c r="T39" i="9"/>
  <c r="V39" i="9" s="1"/>
  <c r="T40" i="9"/>
  <c r="V40" i="9" s="1"/>
  <c r="T41" i="9"/>
  <c r="V41" i="9" s="1"/>
  <c r="T42" i="9"/>
  <c r="U42" i="9" s="1"/>
  <c r="T43" i="9"/>
  <c r="V43" i="9" s="1"/>
  <c r="T44" i="9"/>
  <c r="U44" i="9" s="1"/>
  <c r="T45" i="9"/>
  <c r="V45" i="9" s="1"/>
  <c r="T46" i="9"/>
  <c r="U46" i="9" s="1"/>
  <c r="T47" i="9"/>
  <c r="U47" i="9" s="1"/>
  <c r="T48" i="9"/>
  <c r="U48" i="9" s="1"/>
  <c r="T49" i="9"/>
  <c r="U49" i="9" s="1"/>
  <c r="T50" i="9"/>
  <c r="U50" i="9" s="1"/>
  <c r="T51" i="9"/>
  <c r="V51" i="9" s="1"/>
  <c r="T52" i="9"/>
  <c r="T53" i="9"/>
  <c r="V53" i="9" s="1"/>
  <c r="T54" i="9"/>
  <c r="U54" i="9" s="1"/>
  <c r="T55" i="9"/>
  <c r="U55" i="9" s="1"/>
  <c r="T56" i="9"/>
  <c r="V56" i="9" s="1"/>
  <c r="T57" i="9"/>
  <c r="V57" i="9" s="1"/>
  <c r="T58" i="9"/>
  <c r="U58" i="9" s="1"/>
  <c r="T59" i="9"/>
  <c r="V59" i="9" s="1"/>
  <c r="T60" i="9"/>
  <c r="U60" i="9" s="1"/>
  <c r="T61" i="9"/>
  <c r="U61" i="9" s="1"/>
  <c r="T62" i="9"/>
  <c r="U62" i="9" s="1"/>
  <c r="T63" i="9"/>
  <c r="U63" i="9" s="1"/>
  <c r="T64" i="9"/>
  <c r="U64" i="9" s="1"/>
  <c r="T65" i="9"/>
  <c r="U65" i="9" s="1"/>
  <c r="T66" i="9"/>
  <c r="V66" i="9" s="1"/>
  <c r="T67" i="9"/>
  <c r="U67" i="9" s="1"/>
  <c r="T68" i="9"/>
  <c r="T69" i="9"/>
  <c r="V69" i="9" s="1"/>
  <c r="T70" i="9"/>
  <c r="V70" i="9" s="1"/>
  <c r="T71" i="9"/>
  <c r="V71" i="9" s="1"/>
  <c r="T72" i="9"/>
  <c r="V72" i="9" s="1"/>
  <c r="T73" i="9"/>
  <c r="V73" i="9" s="1"/>
  <c r="T74" i="9"/>
  <c r="V74" i="9" s="1"/>
  <c r="T75" i="9"/>
  <c r="U75" i="9" s="1"/>
  <c r="T76" i="9"/>
  <c r="U76" i="9" s="1"/>
  <c r="T77" i="9"/>
  <c r="U77" i="9" s="1"/>
  <c r="T78" i="9"/>
  <c r="U78" i="9" s="1"/>
  <c r="T79" i="9"/>
  <c r="U79" i="9" s="1"/>
  <c r="T80" i="9"/>
  <c r="U80" i="9" s="1"/>
  <c r="T81" i="9"/>
  <c r="U81" i="9" s="1"/>
  <c r="T82" i="9"/>
  <c r="U82" i="9" s="1"/>
  <c r="T83" i="9"/>
  <c r="V83" i="9" s="1"/>
  <c r="T84" i="9"/>
  <c r="T85" i="9"/>
  <c r="V85" i="9" s="1"/>
  <c r="T86" i="9"/>
  <c r="V86" i="9" s="1"/>
  <c r="T87" i="9"/>
  <c r="V87" i="9" s="1"/>
  <c r="T88" i="9"/>
  <c r="V88" i="9" s="1"/>
  <c r="T89" i="9"/>
  <c r="V89" i="9" s="1"/>
  <c r="T90" i="9"/>
  <c r="V90" i="9" s="1"/>
  <c r="T91" i="9"/>
  <c r="U91" i="9" s="1"/>
  <c r="T92" i="9"/>
  <c r="U92" i="9" s="1"/>
  <c r="T93" i="9"/>
  <c r="U93" i="9" s="1"/>
  <c r="T94" i="9"/>
  <c r="U94" i="9" s="1"/>
  <c r="T95" i="9"/>
  <c r="V95" i="9" s="1"/>
  <c r="T96" i="9"/>
  <c r="U96" i="9" s="1"/>
  <c r="T97" i="9"/>
  <c r="U97" i="9" s="1"/>
  <c r="T98" i="9"/>
  <c r="U98" i="9" s="1"/>
  <c r="T99" i="9"/>
  <c r="U99" i="9" s="1"/>
  <c r="T100" i="9"/>
  <c r="T101" i="9"/>
  <c r="V101" i="9" s="1"/>
  <c r="T102" i="9"/>
  <c r="U102" i="9" s="1"/>
  <c r="T103" i="9"/>
  <c r="U103" i="9" s="1"/>
  <c r="T104" i="9"/>
  <c r="V104" i="9" s="1"/>
  <c r="T105" i="9"/>
  <c r="V105" i="9" s="1"/>
  <c r="T106" i="9"/>
  <c r="V106" i="9" s="1"/>
  <c r="T107" i="9"/>
  <c r="U107" i="9" s="1"/>
  <c r="T108" i="9"/>
  <c r="U108" i="9" s="1"/>
  <c r="T109" i="9"/>
  <c r="U109" i="9" s="1"/>
  <c r="T110" i="9"/>
  <c r="U110" i="9" s="1"/>
  <c r="T111" i="9"/>
  <c r="V111" i="9" s="1"/>
  <c r="T112" i="9"/>
  <c r="V112" i="9" s="1"/>
  <c r="T113" i="9"/>
  <c r="U113" i="9" s="1"/>
  <c r="T114" i="9"/>
  <c r="U114" i="9" s="1"/>
  <c r="T115" i="9"/>
  <c r="V115" i="9" s="1"/>
  <c r="T116" i="9"/>
  <c r="T117" i="9"/>
  <c r="U117" i="9" s="1"/>
  <c r="T118" i="9"/>
  <c r="V118" i="9" s="1"/>
  <c r="T119" i="9"/>
  <c r="V119" i="9" s="1"/>
  <c r="T120" i="9"/>
  <c r="V120" i="9" s="1"/>
  <c r="T121" i="9"/>
  <c r="U121" i="9" s="1"/>
  <c r="T122" i="9"/>
  <c r="V122" i="9" s="1"/>
  <c r="T123" i="9"/>
  <c r="U123" i="9" s="1"/>
  <c r="T124" i="9"/>
  <c r="U124" i="9" s="1"/>
  <c r="T125" i="9"/>
  <c r="U125" i="9" s="1"/>
  <c r="T126" i="9"/>
  <c r="U126" i="9" s="1"/>
  <c r="T127" i="9"/>
  <c r="U127" i="9" s="1"/>
  <c r="T128" i="9"/>
  <c r="V128" i="9" s="1"/>
  <c r="T129" i="9"/>
  <c r="U129" i="9" s="1"/>
  <c r="T130" i="9"/>
  <c r="V130" i="9" s="1"/>
  <c r="T131" i="9"/>
  <c r="V131" i="9" s="1"/>
  <c r="T132" i="9"/>
  <c r="T133" i="9"/>
  <c r="V133" i="9" s="1"/>
  <c r="T134" i="9"/>
  <c r="V134" i="9" s="1"/>
  <c r="T135" i="9"/>
  <c r="V135" i="9" s="1"/>
  <c r="T136" i="9"/>
  <c r="V136" i="9" s="1"/>
  <c r="T137" i="9"/>
  <c r="V137" i="9" s="1"/>
  <c r="T138" i="9"/>
  <c r="U138" i="9" s="1"/>
  <c r="T139" i="9"/>
  <c r="U139" i="9" s="1"/>
  <c r="T140" i="9"/>
  <c r="V140" i="9" s="1"/>
  <c r="T141" i="9"/>
  <c r="U141" i="9" s="1"/>
  <c r="T142" i="9"/>
  <c r="V142" i="9" s="1"/>
  <c r="T143" i="9"/>
  <c r="U143" i="9" s="1"/>
  <c r="T144" i="9"/>
  <c r="U144" i="9" s="1"/>
  <c r="T145" i="9"/>
  <c r="V145" i="9" s="1"/>
  <c r="T146" i="9"/>
  <c r="U146" i="9" s="1"/>
  <c r="T147" i="9"/>
  <c r="V147" i="9" s="1"/>
  <c r="T148" i="9"/>
  <c r="T149" i="9"/>
  <c r="V149" i="9" s="1"/>
  <c r="T150" i="9"/>
  <c r="V150" i="9" s="1"/>
  <c r="T151" i="9"/>
  <c r="U151" i="9" s="1"/>
  <c r="T152" i="9"/>
  <c r="V152" i="9" s="1"/>
  <c r="T153" i="9"/>
  <c r="V153" i="9" s="1"/>
  <c r="T154" i="9"/>
  <c r="U154" i="9" s="1"/>
  <c r="T155" i="9"/>
  <c r="U155" i="9" s="1"/>
  <c r="T156" i="9"/>
  <c r="U156" i="9" s="1"/>
  <c r="T157" i="9"/>
  <c r="U157" i="9" s="1"/>
  <c r="T158" i="9"/>
  <c r="U158" i="9" s="1"/>
  <c r="T159" i="9"/>
  <c r="V159" i="9" s="1"/>
  <c r="T160" i="9"/>
  <c r="U160" i="9" s="1"/>
  <c r="T161" i="9"/>
  <c r="U161" i="9" s="1"/>
  <c r="T162" i="9"/>
  <c r="V162" i="9" s="1"/>
  <c r="T163" i="9"/>
  <c r="V163" i="9" s="1"/>
  <c r="T164" i="9"/>
  <c r="T165" i="9"/>
  <c r="V165" i="9" s="1"/>
  <c r="T166" i="9"/>
  <c r="V166" i="9" s="1"/>
  <c r="T167" i="9"/>
  <c r="U167" i="9" s="1"/>
  <c r="T168" i="9"/>
  <c r="V168" i="9" s="1"/>
  <c r="T169" i="9"/>
  <c r="U169" i="9" s="1"/>
  <c r="T170" i="9"/>
  <c r="V170" i="9" s="1"/>
  <c r="T171" i="9"/>
  <c r="V171" i="9" s="1"/>
  <c r="T172" i="9"/>
  <c r="U172" i="9" s="1"/>
  <c r="T173" i="9"/>
  <c r="V173" i="9" s="1"/>
  <c r="T174" i="9"/>
  <c r="U174" i="9" s="1"/>
  <c r="T175" i="9"/>
  <c r="V175" i="9" s="1"/>
  <c r="T176" i="9"/>
  <c r="U176" i="9" s="1"/>
  <c r="T177" i="9"/>
  <c r="U177" i="9" s="1"/>
  <c r="T178" i="9"/>
  <c r="U178" i="9" s="1"/>
  <c r="T179" i="9"/>
  <c r="U179" i="9" s="1"/>
  <c r="T180" i="9"/>
  <c r="T181" i="9"/>
  <c r="U181" i="9" s="1"/>
  <c r="T182" i="9"/>
  <c r="U182" i="9" s="1"/>
  <c r="T183" i="9"/>
  <c r="V183" i="9" s="1"/>
  <c r="T184" i="9"/>
  <c r="U184" i="9" s="1"/>
  <c r="T185" i="9"/>
  <c r="V185" i="9" s="1"/>
  <c r="T186" i="9"/>
  <c r="U186" i="9" s="1"/>
  <c r="T187" i="9"/>
  <c r="U187" i="9" s="1"/>
  <c r="T188" i="9"/>
  <c r="U188" i="9" s="1"/>
  <c r="T189" i="9"/>
  <c r="U189" i="9" s="1"/>
  <c r="T190" i="9"/>
  <c r="U190" i="9" s="1"/>
  <c r="T191" i="9"/>
  <c r="U191" i="9" s="1"/>
  <c r="T192" i="9"/>
  <c r="U192" i="9" s="1"/>
  <c r="T193" i="9"/>
  <c r="U193" i="9" s="1"/>
  <c r="T194" i="9"/>
  <c r="U194" i="9" s="1"/>
  <c r="T195" i="9"/>
  <c r="U195" i="9" s="1"/>
  <c r="T196" i="9"/>
  <c r="T197" i="9"/>
  <c r="V197" i="9" s="1"/>
  <c r="T198" i="9"/>
  <c r="U198" i="9" s="1"/>
  <c r="T199" i="9"/>
  <c r="V199" i="9" s="1"/>
  <c r="T200" i="9"/>
  <c r="U200" i="9" s="1"/>
  <c r="T201" i="9"/>
  <c r="V201" i="9" s="1"/>
  <c r="U202" i="9"/>
  <c r="T203" i="9"/>
  <c r="U203" i="9" s="1"/>
  <c r="T204" i="9"/>
  <c r="U204" i="9" s="1"/>
  <c r="U205" i="9"/>
  <c r="T206" i="9"/>
  <c r="U206" i="9" s="1"/>
  <c r="T207" i="9"/>
  <c r="V207" i="9" s="1"/>
  <c r="U208" i="9"/>
  <c r="T209" i="9"/>
  <c r="U209" i="9" s="1"/>
  <c r="T210" i="9"/>
  <c r="U210" i="9" s="1"/>
  <c r="V211" i="9"/>
  <c r="T212" i="9"/>
  <c r="T213" i="9"/>
  <c r="U213" i="9" s="1"/>
  <c r="T216" i="9"/>
  <c r="V216" i="9" s="1"/>
  <c r="T217" i="9"/>
  <c r="U217" i="9" s="1"/>
  <c r="T218" i="9"/>
  <c r="U218" i="9" s="1"/>
  <c r="T219" i="9"/>
  <c r="V219" i="9" s="1"/>
  <c r="U220" i="9"/>
  <c r="T221" i="9"/>
  <c r="U221" i="9" s="1"/>
  <c r="T222" i="9"/>
  <c r="U222" i="9" s="1"/>
  <c r="U223" i="9"/>
  <c r="T224" i="9"/>
  <c r="V224" i="9" s="1"/>
  <c r="T226" i="9"/>
  <c r="V226" i="9" s="1"/>
  <c r="T227" i="9"/>
  <c r="V227" i="9" s="1"/>
  <c r="U229" i="9"/>
  <c r="T230" i="9"/>
  <c r="U230" i="9" s="1"/>
  <c r="T231" i="9"/>
  <c r="V231" i="9" s="1"/>
  <c r="T232" i="9"/>
  <c r="T234" i="9"/>
  <c r="V234" i="9" s="1"/>
  <c r="T235" i="9"/>
  <c r="V235" i="9" s="1"/>
  <c r="U236" i="9"/>
  <c r="T237" i="9"/>
  <c r="U237" i="9" s="1"/>
  <c r="T238" i="9"/>
  <c r="U238" i="9" s="1"/>
  <c r="U239" i="9"/>
  <c r="T240" i="9"/>
  <c r="U240" i="9" s="1"/>
  <c r="T241" i="9"/>
  <c r="V241" i="9" s="1"/>
  <c r="U242" i="9"/>
  <c r="T243" i="9"/>
  <c r="V243" i="9" s="1"/>
  <c r="T244" i="9"/>
  <c r="V244" i="9" s="1"/>
  <c r="T245" i="9"/>
  <c r="V245" i="9" s="1"/>
  <c r="T246" i="9"/>
  <c r="V246" i="9" s="1"/>
  <c r="T247" i="9"/>
  <c r="U247" i="9" s="1"/>
  <c r="T248" i="9"/>
  <c r="V248" i="9" s="1"/>
  <c r="T249" i="9"/>
  <c r="U249" i="9" s="1"/>
  <c r="T2" i="9"/>
  <c r="V2" i="9" s="1"/>
  <c r="U225" i="9"/>
  <c r="V225" i="9"/>
  <c r="U13" i="9"/>
  <c r="V13" i="9"/>
  <c r="U28" i="9"/>
  <c r="U12" i="9"/>
  <c r="V12" i="9"/>
  <c r="V249" i="9"/>
  <c r="U233" i="9"/>
  <c r="V233" i="9"/>
  <c r="V232" i="9"/>
  <c r="U232" i="9"/>
  <c r="U24" i="9"/>
  <c r="U5" i="9"/>
  <c r="V212" i="9"/>
  <c r="U212" i="9"/>
  <c r="V196" i="9"/>
  <c r="U196" i="9"/>
  <c r="V180" i="9"/>
  <c r="U180" i="9"/>
  <c r="V164" i="9"/>
  <c r="U164" i="9"/>
  <c r="V148" i="9"/>
  <c r="U148" i="9"/>
  <c r="V132" i="9"/>
  <c r="U132" i="9"/>
  <c r="V116" i="9"/>
  <c r="U116" i="9"/>
  <c r="V100" i="9"/>
  <c r="U100" i="9"/>
  <c r="V84" i="9"/>
  <c r="U84" i="9"/>
  <c r="V68" i="9"/>
  <c r="U68" i="9"/>
  <c r="V52" i="9"/>
  <c r="U52" i="9"/>
  <c r="V36" i="9"/>
  <c r="U36" i="9"/>
  <c r="V20" i="9"/>
  <c r="U20" i="9"/>
  <c r="R249" i="9"/>
  <c r="Q249" i="9"/>
  <c r="P249" i="9"/>
  <c r="R248" i="9"/>
  <c r="Q248" i="9"/>
  <c r="P248" i="9"/>
  <c r="R247" i="9"/>
  <c r="Q247" i="9"/>
  <c r="P247" i="9"/>
  <c r="R246" i="9"/>
  <c r="Q246" i="9"/>
  <c r="P246" i="9"/>
  <c r="R245" i="9"/>
  <c r="Q245" i="9"/>
  <c r="P245" i="9"/>
  <c r="R244" i="9"/>
  <c r="Q244" i="9"/>
  <c r="P244" i="9"/>
  <c r="R243" i="9"/>
  <c r="R242" i="9"/>
  <c r="R241" i="9"/>
  <c r="Q243" i="9"/>
  <c r="Q242" i="9"/>
  <c r="Q241" i="9"/>
  <c r="P243" i="9"/>
  <c r="P242" i="9"/>
  <c r="P241" i="9"/>
  <c r="R240" i="9"/>
  <c r="R239" i="9"/>
  <c r="R238" i="9"/>
  <c r="Q240" i="9"/>
  <c r="Q239" i="9"/>
  <c r="Q238" i="9"/>
  <c r="P240" i="9"/>
  <c r="P239" i="9"/>
  <c r="P238" i="9"/>
  <c r="M1242" i="4"/>
  <c r="P1242" i="4" s="1"/>
  <c r="M1243" i="4"/>
  <c r="P1243" i="4" s="1"/>
  <c r="M1253" i="4"/>
  <c r="P1253" i="4" s="1"/>
  <c r="M1293" i="4"/>
  <c r="P1293" i="4" s="1"/>
  <c r="M1324" i="4"/>
  <c r="P1324" i="4" s="1"/>
  <c r="M1325" i="4"/>
  <c r="P1325" i="4" s="1"/>
  <c r="M1333" i="4"/>
  <c r="P1333" i="4" s="1"/>
  <c r="M1348" i="4"/>
  <c r="P1348" i="4" s="1"/>
  <c r="M1349" i="4"/>
  <c r="P1349" i="4" s="1"/>
  <c r="M1350" i="4"/>
  <c r="P1350" i="4" s="1"/>
  <c r="M1365" i="4"/>
  <c r="P1365" i="4" s="1"/>
  <c r="M1371" i="4"/>
  <c r="P1371" i="4" s="1"/>
  <c r="M1380" i="4"/>
  <c r="P1380" i="4" s="1"/>
  <c r="M1382" i="4"/>
  <c r="P1382" i="4" s="1"/>
  <c r="M1395" i="4"/>
  <c r="P1395" i="4" s="1"/>
  <c r="M1396" i="4"/>
  <c r="P1396" i="4" s="1"/>
  <c r="M1405" i="4"/>
  <c r="P1405" i="4" s="1"/>
  <c r="M1409" i="4"/>
  <c r="P1409" i="4" s="1"/>
  <c r="M1411" i="4"/>
  <c r="P1411" i="4" s="1"/>
  <c r="M1417" i="4"/>
  <c r="P1417" i="4" s="1"/>
  <c r="M1418" i="4"/>
  <c r="P1418" i="4" s="1"/>
  <c r="M1419" i="4"/>
  <c r="P1419" i="4" s="1"/>
  <c r="M1421" i="4"/>
  <c r="P1421" i="4" s="1"/>
  <c r="M1423" i="4"/>
  <c r="P1423" i="4" s="1"/>
  <c r="M1241" i="4"/>
  <c r="P1241" i="4" s="1"/>
  <c r="M1246" i="4"/>
  <c r="P1246" i="4" s="1"/>
  <c r="M1247" i="4"/>
  <c r="P1247" i="4" s="1"/>
  <c r="M1250" i="4"/>
  <c r="P1250" i="4" s="1"/>
  <c r="M1251" i="4"/>
  <c r="P1251" i="4" s="1"/>
  <c r="M1252" i="4"/>
  <c r="P1252" i="4" s="1"/>
  <c r="M1256" i="4"/>
  <c r="P1256" i="4" s="1"/>
  <c r="M1257" i="4"/>
  <c r="P1257" i="4" s="1"/>
  <c r="M1258" i="4"/>
  <c r="P1258" i="4" s="1"/>
  <c r="M1259" i="4"/>
  <c r="P1259" i="4" s="1"/>
  <c r="M1260" i="4"/>
  <c r="P1260" i="4" s="1"/>
  <c r="M1278" i="4"/>
  <c r="P1278" i="4" s="1"/>
  <c r="M1279" i="4"/>
  <c r="P1279" i="4" s="1"/>
  <c r="M1280" i="4"/>
  <c r="P1280" i="4" s="1"/>
  <c r="M1281" i="4"/>
  <c r="P1281" i="4" s="1"/>
  <c r="M1282" i="4"/>
  <c r="P1282" i="4" s="1"/>
  <c r="M1283" i="4"/>
  <c r="P1283" i="4" s="1"/>
  <c r="M1284" i="4"/>
  <c r="P1284" i="4" s="1"/>
  <c r="M1285" i="4"/>
  <c r="P1285" i="4" s="1"/>
  <c r="M1286" i="4"/>
  <c r="P1286" i="4" s="1"/>
  <c r="M1287" i="4"/>
  <c r="P1287" i="4" s="1"/>
  <c r="M1288" i="4"/>
  <c r="P1288" i="4" s="1"/>
  <c r="M1289" i="4"/>
  <c r="P1289" i="4" s="1"/>
  <c r="M1290" i="4"/>
  <c r="P1290" i="4" s="1"/>
  <c r="M1291" i="4"/>
  <c r="P1291" i="4" s="1"/>
  <c r="M1292" i="4"/>
  <c r="P1292" i="4" s="1"/>
  <c r="M1304" i="4"/>
  <c r="P1304" i="4" s="1"/>
  <c r="M1305" i="4"/>
  <c r="P1305" i="4" s="1"/>
  <c r="M1306" i="4"/>
  <c r="P1306" i="4" s="1"/>
  <c r="M1307" i="4"/>
  <c r="P1307" i="4" s="1"/>
  <c r="M1308" i="4"/>
  <c r="P1308" i="4" s="1"/>
  <c r="M1309" i="4"/>
  <c r="P1309" i="4" s="1"/>
  <c r="M1310" i="4"/>
  <c r="P1310" i="4" s="1"/>
  <c r="M1311" i="4"/>
  <c r="P1311" i="4" s="1"/>
  <c r="M1312" i="4"/>
  <c r="P1312" i="4" s="1"/>
  <c r="M1313" i="4"/>
  <c r="P1313" i="4" s="1"/>
  <c r="M1314" i="4"/>
  <c r="P1314" i="4" s="1"/>
  <c r="M1315" i="4"/>
  <c r="P1315" i="4" s="1"/>
  <c r="M1319" i="4"/>
  <c r="P1319" i="4" s="1"/>
  <c r="M1320" i="4"/>
  <c r="P1320" i="4" s="1"/>
  <c r="M1330" i="4"/>
  <c r="P1330" i="4" s="1"/>
  <c r="M1331" i="4"/>
  <c r="P1331" i="4" s="1"/>
  <c r="M1332" i="4"/>
  <c r="P1332" i="4" s="1"/>
  <c r="M1344" i="4"/>
  <c r="P1344" i="4" s="1"/>
  <c r="M1345" i="4"/>
  <c r="P1345" i="4" s="1"/>
  <c r="M1356" i="4"/>
  <c r="P1356" i="4" s="1"/>
  <c r="M1357" i="4"/>
  <c r="P1357" i="4" s="1"/>
  <c r="M1361" i="4"/>
  <c r="P1361" i="4" s="1"/>
  <c r="M1363" i="4"/>
  <c r="P1363" i="4" s="1"/>
  <c r="M1364" i="4"/>
  <c r="P1364" i="4" s="1"/>
  <c r="M1376" i="4"/>
  <c r="P1376" i="4" s="1"/>
  <c r="M1379" i="4"/>
  <c r="P1379" i="4" s="1"/>
  <c r="M1381" i="4"/>
  <c r="P1381" i="4" s="1"/>
  <c r="M1386" i="4"/>
  <c r="P1386" i="4" s="1"/>
  <c r="M1387" i="4"/>
  <c r="P1387" i="4" s="1"/>
  <c r="M1388" i="4"/>
  <c r="P1388" i="4" s="1"/>
  <c r="M1393" i="4"/>
  <c r="P1393" i="4" s="1"/>
  <c r="M1394" i="4"/>
  <c r="P1394" i="4" s="1"/>
  <c r="M1402" i="4"/>
  <c r="P1402" i="4" s="1"/>
  <c r="M1403" i="4"/>
  <c r="P1403" i="4" s="1"/>
  <c r="M1404" i="4"/>
  <c r="P1404" i="4" s="1"/>
  <c r="M1407" i="4"/>
  <c r="P1407" i="4" s="1"/>
  <c r="M1408" i="4"/>
  <c r="P1408" i="4" s="1"/>
  <c r="M1415" i="4"/>
  <c r="P1415" i="4" s="1"/>
  <c r="M1416" i="4"/>
  <c r="P1416" i="4" s="1"/>
  <c r="M1420" i="4"/>
  <c r="P1420" i="4" s="1"/>
  <c r="M1424" i="4"/>
  <c r="P1424" i="4" s="1"/>
  <c r="M1425" i="4"/>
  <c r="P1425" i="4" s="1"/>
  <c r="M1429" i="4"/>
  <c r="P1429" i="4" s="1"/>
  <c r="M1431" i="4"/>
  <c r="P1431" i="4" s="1"/>
  <c r="M1236" i="4"/>
  <c r="P1236" i="4" s="1"/>
  <c r="M1237" i="4"/>
  <c r="P1237" i="4" s="1"/>
  <c r="M1238" i="4"/>
  <c r="P1238" i="4" s="1"/>
  <c r="M1239" i="4"/>
  <c r="P1239" i="4" s="1"/>
  <c r="M1240" i="4"/>
  <c r="P1240" i="4" s="1"/>
  <c r="M1244" i="4"/>
  <c r="P1244" i="4" s="1"/>
  <c r="M1245" i="4"/>
  <c r="P1245" i="4" s="1"/>
  <c r="M1248" i="4"/>
  <c r="P1248" i="4" s="1"/>
  <c r="M1249" i="4"/>
  <c r="P1249" i="4" s="1"/>
  <c r="M1255" i="4"/>
  <c r="P1255" i="4" s="1"/>
  <c r="M1274" i="4"/>
  <c r="P1274" i="4" s="1"/>
  <c r="M1275" i="4"/>
  <c r="P1275" i="4" s="1"/>
  <c r="M1276" i="4"/>
  <c r="P1276" i="4" s="1"/>
  <c r="M1277" i="4"/>
  <c r="P1277" i="4" s="1"/>
  <c r="M1302" i="4"/>
  <c r="P1302" i="4" s="1"/>
  <c r="M1303" i="4"/>
  <c r="P1303" i="4" s="1"/>
  <c r="M1318" i="4"/>
  <c r="P1318" i="4" s="1"/>
  <c r="M1323" i="4"/>
  <c r="P1323" i="4" s="1"/>
  <c r="M1328" i="4"/>
  <c r="P1328" i="4" s="1"/>
  <c r="M1329" i="4"/>
  <c r="P1329" i="4" s="1"/>
  <c r="M1334" i="4"/>
  <c r="P1334" i="4" s="1"/>
  <c r="M1335" i="4"/>
  <c r="P1335" i="4" s="1"/>
  <c r="M1336" i="4"/>
  <c r="P1336" i="4" s="1"/>
  <c r="M1337" i="4"/>
  <c r="P1337" i="4" s="1"/>
  <c r="M1339" i="4"/>
  <c r="P1339" i="4" s="1"/>
  <c r="M1340" i="4"/>
  <c r="P1340" i="4" s="1"/>
  <c r="M1343" i="4"/>
  <c r="P1343" i="4" s="1"/>
  <c r="M1346" i="4"/>
  <c r="P1346" i="4" s="1"/>
  <c r="M1347" i="4"/>
  <c r="P1347" i="4" s="1"/>
  <c r="M1354" i="4"/>
  <c r="P1354" i="4" s="1"/>
  <c r="M1355" i="4"/>
  <c r="P1355" i="4" s="1"/>
  <c r="M1359" i="4"/>
  <c r="P1359" i="4" s="1"/>
  <c r="M1360" i="4"/>
  <c r="P1360" i="4" s="1"/>
  <c r="M1362" i="4"/>
  <c r="P1362" i="4" s="1"/>
  <c r="M1369" i="4"/>
  <c r="P1369" i="4" s="1"/>
  <c r="M1370" i="4"/>
  <c r="P1370" i="4" s="1"/>
  <c r="M1374" i="4"/>
  <c r="P1374" i="4" s="1"/>
  <c r="M1375" i="4"/>
  <c r="P1375" i="4" s="1"/>
  <c r="M1378" i="4"/>
  <c r="P1378" i="4" s="1"/>
  <c r="M1383" i="4"/>
  <c r="P1383" i="4" s="1"/>
  <c r="M1391" i="4"/>
  <c r="P1391" i="4" s="1"/>
  <c r="M1392" i="4"/>
  <c r="P1392" i="4" s="1"/>
  <c r="M1398" i="4"/>
  <c r="P1398" i="4" s="1"/>
  <c r="M1399" i="4"/>
  <c r="P1399" i="4" s="1"/>
  <c r="M1400" i="4"/>
  <c r="P1400" i="4" s="1"/>
  <c r="M1401" i="4"/>
  <c r="P1401" i="4" s="1"/>
  <c r="M1406" i="4"/>
  <c r="P1406" i="4" s="1"/>
  <c r="M1410" i="4"/>
  <c r="P1410" i="4" s="1"/>
  <c r="M1413" i="4"/>
  <c r="P1413" i="4" s="1"/>
  <c r="M1414" i="4"/>
  <c r="P1414" i="4" s="1"/>
  <c r="M1422" i="4"/>
  <c r="P1422" i="4" s="1"/>
  <c r="M1428" i="4"/>
  <c r="P1428" i="4" s="1"/>
  <c r="M1430" i="4"/>
  <c r="P1430" i="4" s="1"/>
  <c r="M1254" i="4"/>
  <c r="P1254" i="4" s="1"/>
  <c r="M1261" i="4"/>
  <c r="P1261" i="4" s="1"/>
  <c r="M1262" i="4"/>
  <c r="P1262" i="4" s="1"/>
  <c r="M1263" i="4"/>
  <c r="P1263" i="4" s="1"/>
  <c r="M1264" i="4"/>
  <c r="P1264" i="4" s="1"/>
  <c r="M1265" i="4"/>
  <c r="P1265" i="4" s="1"/>
  <c r="M1266" i="4"/>
  <c r="P1266" i="4" s="1"/>
  <c r="M1267" i="4"/>
  <c r="P1267" i="4" s="1"/>
  <c r="M1268" i="4"/>
  <c r="P1268" i="4" s="1"/>
  <c r="M1269" i="4"/>
  <c r="P1269" i="4" s="1"/>
  <c r="M1270" i="4"/>
  <c r="P1270" i="4" s="1"/>
  <c r="M1271" i="4"/>
  <c r="P1271" i="4" s="1"/>
  <c r="M1272" i="4"/>
  <c r="P1272" i="4" s="1"/>
  <c r="M1273" i="4"/>
  <c r="P1273" i="4" s="1"/>
  <c r="M1295" i="4"/>
  <c r="P1295" i="4" s="1"/>
  <c r="M1296" i="4"/>
  <c r="P1296" i="4" s="1"/>
  <c r="M1297" i="4"/>
  <c r="P1297" i="4" s="1"/>
  <c r="M1298" i="4"/>
  <c r="P1298" i="4" s="1"/>
  <c r="M1299" i="4"/>
  <c r="P1299" i="4" s="1"/>
  <c r="M1300" i="4"/>
  <c r="P1300" i="4" s="1"/>
  <c r="M1301" i="4"/>
  <c r="P1301" i="4" s="1"/>
  <c r="M1316" i="4"/>
  <c r="P1316" i="4" s="1"/>
  <c r="M1317" i="4"/>
  <c r="P1317" i="4" s="1"/>
  <c r="M1321" i="4"/>
  <c r="P1321" i="4" s="1"/>
  <c r="M1322" i="4"/>
  <c r="P1322" i="4" s="1"/>
  <c r="M1326" i="4"/>
  <c r="P1326" i="4" s="1"/>
  <c r="M1327" i="4"/>
  <c r="P1327" i="4" s="1"/>
  <c r="M1338" i="4"/>
  <c r="P1338" i="4" s="1"/>
  <c r="M1341" i="4"/>
  <c r="P1341" i="4" s="1"/>
  <c r="M1342" i="4"/>
  <c r="P1342" i="4" s="1"/>
  <c r="M1353" i="4"/>
  <c r="P1353" i="4" s="1"/>
  <c r="M1358" i="4"/>
  <c r="P1358" i="4" s="1"/>
  <c r="M1372" i="4"/>
  <c r="P1372" i="4" s="1"/>
  <c r="M1373" i="4"/>
  <c r="P1373" i="4" s="1"/>
  <c r="M1384" i="4"/>
  <c r="P1384" i="4" s="1"/>
  <c r="M1385" i="4"/>
  <c r="P1385" i="4" s="1"/>
  <c r="M1389" i="4"/>
  <c r="P1389" i="4" s="1"/>
  <c r="M1390" i="4"/>
  <c r="P1390" i="4" s="1"/>
  <c r="M1397" i="4"/>
  <c r="P1397" i="4" s="1"/>
  <c r="M1412" i="4"/>
  <c r="P1412" i="4" s="1"/>
  <c r="M1426" i="4"/>
  <c r="P1426" i="4" s="1"/>
  <c r="M1427" i="4"/>
  <c r="P1427" i="4" s="1"/>
  <c r="K1346" i="4"/>
  <c r="K1429" i="4"/>
  <c r="K1381" i="4"/>
  <c r="K1314" i="4"/>
  <c r="K1287" i="4"/>
  <c r="K1251" i="4"/>
  <c r="K1300" i="4"/>
  <c r="K1259" i="4"/>
  <c r="K1263" i="4"/>
  <c r="K1395" i="4"/>
  <c r="K1412" i="4"/>
  <c r="K1265" i="4"/>
  <c r="K1392" i="4"/>
  <c r="K1242" i="4"/>
  <c r="K1422" i="4"/>
  <c r="M1434" i="4"/>
  <c r="P1434" i="4" s="1"/>
  <c r="M1433" i="4"/>
  <c r="P1433" i="4" s="1"/>
  <c r="M1432" i="4"/>
  <c r="P1432" i="4" s="1"/>
  <c r="R237" i="9"/>
  <c r="Q237" i="9"/>
  <c r="P237" i="9"/>
  <c r="R236" i="9"/>
  <c r="Q236" i="9"/>
  <c r="P236" i="9"/>
  <c r="R235" i="9"/>
  <c r="Q235" i="9"/>
  <c r="P235" i="9"/>
  <c r="K1351" i="4"/>
  <c r="K1435" i="4"/>
  <c r="P220" i="9"/>
  <c r="Q220" i="9"/>
  <c r="R220" i="9"/>
  <c r="P221" i="9"/>
  <c r="Q221" i="9"/>
  <c r="R221" i="9"/>
  <c r="P222" i="9"/>
  <c r="Q222" i="9"/>
  <c r="R222" i="9"/>
  <c r="P223" i="9"/>
  <c r="Q223" i="9"/>
  <c r="R223" i="9"/>
  <c r="P224" i="9"/>
  <c r="Q224" i="9"/>
  <c r="R224" i="9"/>
  <c r="P225" i="9"/>
  <c r="Q225" i="9"/>
  <c r="R225" i="9"/>
  <c r="P226" i="9"/>
  <c r="Q226" i="9"/>
  <c r="R226" i="9"/>
  <c r="P227" i="9"/>
  <c r="Q227" i="9"/>
  <c r="R227" i="9"/>
  <c r="P228" i="9"/>
  <c r="Q228" i="9"/>
  <c r="R228" i="9"/>
  <c r="P229" i="9"/>
  <c r="Q229" i="9"/>
  <c r="R229" i="9"/>
  <c r="P230" i="9"/>
  <c r="Q230" i="9"/>
  <c r="R230" i="9"/>
  <c r="P231" i="9"/>
  <c r="Q231" i="9"/>
  <c r="R231" i="9"/>
  <c r="P232" i="9"/>
  <c r="Q232" i="9"/>
  <c r="R232" i="9"/>
  <c r="P233" i="9"/>
  <c r="Q233" i="9"/>
  <c r="R233" i="9"/>
  <c r="P234" i="9"/>
  <c r="Q234" i="9"/>
  <c r="R234" i="9"/>
  <c r="R219" i="9"/>
  <c r="Q219" i="9"/>
  <c r="P219" i="9"/>
  <c r="P217" i="9"/>
  <c r="Q217" i="9"/>
  <c r="R217" i="9"/>
  <c r="P218" i="9"/>
  <c r="Q218" i="9"/>
  <c r="R218" i="9"/>
  <c r="R216" i="9"/>
  <c r="Q216" i="9"/>
  <c r="P216" i="9"/>
  <c r="Q209" i="9"/>
  <c r="Q210" i="9"/>
  <c r="Q211" i="9"/>
  <c r="Q212" i="9"/>
  <c r="Q213" i="9"/>
  <c r="P209" i="9"/>
  <c r="P210" i="9"/>
  <c r="P211" i="9"/>
  <c r="P212" i="9"/>
  <c r="P213" i="9"/>
  <c r="R213" i="9"/>
  <c r="R212" i="9"/>
  <c r="R211" i="9"/>
  <c r="R210" i="9"/>
  <c r="R209" i="9"/>
  <c r="R208" i="9"/>
  <c r="Q208" i="9"/>
  <c r="P208" i="9"/>
  <c r="R207" i="9"/>
  <c r="R206" i="9"/>
  <c r="R205" i="9"/>
  <c r="Q207" i="9"/>
  <c r="Q206" i="9"/>
  <c r="Q205" i="9"/>
  <c r="P207" i="9"/>
  <c r="P206" i="9"/>
  <c r="P205" i="9"/>
  <c r="R204" i="9"/>
  <c r="Q204" i="9"/>
  <c r="P204" i="9"/>
  <c r="R203" i="9"/>
  <c r="Q203" i="9"/>
  <c r="P203" i="9"/>
  <c r="R202" i="9"/>
  <c r="Q202" i="9"/>
  <c r="P202" i="9"/>
  <c r="K1059" i="4"/>
  <c r="M1216" i="4"/>
  <c r="P1216" i="4" s="1"/>
  <c r="M1215" i="4"/>
  <c r="P1215" i="4" s="1"/>
  <c r="M1186" i="4"/>
  <c r="P1186" i="4" s="1"/>
  <c r="M1187" i="4"/>
  <c r="P1187" i="4" s="1"/>
  <c r="M1188" i="4"/>
  <c r="P1188" i="4" s="1"/>
  <c r="M1189" i="4"/>
  <c r="P1189" i="4" s="1"/>
  <c r="M1190" i="4"/>
  <c r="P1190" i="4" s="1"/>
  <c r="M1191" i="4"/>
  <c r="P1191" i="4" s="1"/>
  <c r="M1170" i="4"/>
  <c r="P1170" i="4" s="1"/>
  <c r="M1171" i="4"/>
  <c r="P1171" i="4" s="1"/>
  <c r="M1172" i="4"/>
  <c r="P1172" i="4" s="1"/>
  <c r="M1173" i="4"/>
  <c r="P1173" i="4" s="1"/>
  <c r="M1174" i="4"/>
  <c r="P1174" i="4" s="1"/>
  <c r="M1175" i="4"/>
  <c r="P1175" i="4" s="1"/>
  <c r="M1176" i="4"/>
  <c r="P1176" i="4" s="1"/>
  <c r="M1164" i="4"/>
  <c r="P1164" i="4" s="1"/>
  <c r="M1165" i="4"/>
  <c r="P1165" i="4" s="1"/>
  <c r="M1166" i="4"/>
  <c r="P1166" i="4" s="1"/>
  <c r="R201" i="9"/>
  <c r="Q201" i="9"/>
  <c r="P201" i="9"/>
  <c r="R199" i="9"/>
  <c r="Q199" i="9"/>
  <c r="P199" i="9"/>
  <c r="R200" i="9"/>
  <c r="Q200" i="9"/>
  <c r="P200" i="9"/>
  <c r="R198" i="9"/>
  <c r="Q198" i="9"/>
  <c r="P198" i="9"/>
  <c r="R197" i="9"/>
  <c r="Q197" i="9"/>
  <c r="P197" i="9"/>
  <c r="P196" i="9"/>
  <c r="Q196" i="9"/>
  <c r="R196" i="9"/>
  <c r="R195" i="9"/>
  <c r="Q195" i="9"/>
  <c r="P195" i="9"/>
  <c r="M1150" i="4"/>
  <c r="P1150" i="4" s="1"/>
  <c r="M1146" i="4"/>
  <c r="P1146" i="4" s="1"/>
  <c r="M1147" i="4"/>
  <c r="P1147" i="4" s="1"/>
  <c r="M1153" i="4"/>
  <c r="P1153" i="4" s="1"/>
  <c r="M1081" i="4"/>
  <c r="P1081" i="4" s="1"/>
  <c r="M1082" i="4"/>
  <c r="P1082" i="4" s="1"/>
  <c r="M1083" i="4"/>
  <c r="P1083" i="4" s="1"/>
  <c r="M1084" i="4"/>
  <c r="P1084" i="4" s="1"/>
  <c r="M1085" i="4"/>
  <c r="P1085" i="4" s="1"/>
  <c r="M1086" i="4"/>
  <c r="P1086" i="4" s="1"/>
  <c r="M1087" i="4"/>
  <c r="P1087" i="4" s="1"/>
  <c r="M1088" i="4"/>
  <c r="P1088" i="4" s="1"/>
  <c r="M1089" i="4"/>
  <c r="P1089" i="4" s="1"/>
  <c r="M1090" i="4"/>
  <c r="P1090" i="4" s="1"/>
  <c r="M1091" i="4"/>
  <c r="P1091" i="4" s="1"/>
  <c r="M1092" i="4"/>
  <c r="P1092" i="4" s="1"/>
  <c r="M1093" i="4"/>
  <c r="P1093" i="4" s="1"/>
  <c r="M1094" i="4"/>
  <c r="P1094" i="4" s="1"/>
  <c r="M1095" i="4"/>
  <c r="P1095" i="4" s="1"/>
  <c r="M1096" i="4"/>
  <c r="P1096" i="4" s="1"/>
  <c r="M1097" i="4"/>
  <c r="P1097" i="4" s="1"/>
  <c r="M1098" i="4"/>
  <c r="P1098" i="4" s="1"/>
  <c r="M1099" i="4"/>
  <c r="P1099" i="4" s="1"/>
  <c r="M1100" i="4"/>
  <c r="P1100" i="4" s="1"/>
  <c r="M1101" i="4"/>
  <c r="P1101" i="4" s="1"/>
  <c r="M1102" i="4"/>
  <c r="P1102" i="4" s="1"/>
  <c r="M1103" i="4"/>
  <c r="P1103" i="4" s="1"/>
  <c r="M1104" i="4"/>
  <c r="P1104" i="4" s="1"/>
  <c r="M1105" i="4"/>
  <c r="P1105" i="4" s="1"/>
  <c r="M1106" i="4"/>
  <c r="P1106" i="4" s="1"/>
  <c r="M1107" i="4"/>
  <c r="P1107" i="4" s="1"/>
  <c r="M1108" i="4"/>
  <c r="P1108" i="4" s="1"/>
  <c r="M1109" i="4"/>
  <c r="P1109" i="4" s="1"/>
  <c r="M1110" i="4"/>
  <c r="P1110" i="4" s="1"/>
  <c r="M1111" i="4"/>
  <c r="P1111" i="4" s="1"/>
  <c r="M1112" i="4"/>
  <c r="P1112" i="4" s="1"/>
  <c r="M1113" i="4"/>
  <c r="P1113" i="4" s="1"/>
  <c r="M1114" i="4"/>
  <c r="P1114" i="4" s="1"/>
  <c r="M1115" i="4"/>
  <c r="P1115" i="4" s="1"/>
  <c r="M1116" i="4"/>
  <c r="P1116" i="4" s="1"/>
  <c r="M1117" i="4"/>
  <c r="P1117" i="4" s="1"/>
  <c r="M1118" i="4"/>
  <c r="P1118" i="4" s="1"/>
  <c r="M1119" i="4"/>
  <c r="P1119" i="4" s="1"/>
  <c r="M1120" i="4"/>
  <c r="P1120" i="4" s="1"/>
  <c r="M1121" i="4"/>
  <c r="P1121" i="4" s="1"/>
  <c r="M1122" i="4"/>
  <c r="P1122" i="4" s="1"/>
  <c r="M1123" i="4"/>
  <c r="P1123" i="4" s="1"/>
  <c r="M1124" i="4"/>
  <c r="P1124" i="4" s="1"/>
  <c r="M1125" i="4"/>
  <c r="P1125" i="4" s="1"/>
  <c r="M1126" i="4"/>
  <c r="P1126" i="4" s="1"/>
  <c r="M1032" i="4"/>
  <c r="P1032" i="4" s="1"/>
  <c r="M1033" i="4"/>
  <c r="P1033" i="4" s="1"/>
  <c r="M1034" i="4"/>
  <c r="P1034" i="4" s="1"/>
  <c r="M1042" i="4"/>
  <c r="P1042" i="4" s="1"/>
  <c r="M1043" i="4"/>
  <c r="P1043" i="4" s="1"/>
  <c r="M1044" i="4"/>
  <c r="P1044" i="4" s="1"/>
  <c r="M1045" i="4"/>
  <c r="P1045" i="4" s="1"/>
  <c r="M1046" i="4"/>
  <c r="P1046" i="4" s="1"/>
  <c r="M1047" i="4"/>
  <c r="P1047" i="4" s="1"/>
  <c r="M1048" i="4"/>
  <c r="P1048" i="4" s="1"/>
  <c r="M1050" i="4"/>
  <c r="P1050" i="4" s="1"/>
  <c r="M1061" i="4"/>
  <c r="P1061" i="4" s="1"/>
  <c r="M1062" i="4"/>
  <c r="P1062" i="4" s="1"/>
  <c r="M1063" i="4"/>
  <c r="P1063" i="4" s="1"/>
  <c r="M1064" i="4"/>
  <c r="P1064" i="4" s="1"/>
  <c r="M1065" i="4"/>
  <c r="P1065" i="4" s="1"/>
  <c r="M1066" i="4"/>
  <c r="P1066" i="4" s="1"/>
  <c r="M1067" i="4"/>
  <c r="P1067" i="4" s="1"/>
  <c r="M1068" i="4"/>
  <c r="P1068" i="4" s="1"/>
  <c r="M1069" i="4"/>
  <c r="P1069" i="4" s="1"/>
  <c r="M1070" i="4"/>
  <c r="P1070" i="4" s="1"/>
  <c r="M1071" i="4"/>
  <c r="P1071" i="4" s="1"/>
  <c r="M1072" i="4"/>
  <c r="P1072" i="4" s="1"/>
  <c r="M1073" i="4"/>
  <c r="P1073" i="4" s="1"/>
  <c r="M1074" i="4"/>
  <c r="P1074" i="4" s="1"/>
  <c r="M1075" i="4"/>
  <c r="P1075" i="4" s="1"/>
  <c r="M1076" i="4"/>
  <c r="P1076" i="4" s="1"/>
  <c r="M1128" i="4"/>
  <c r="P1128" i="4" s="1"/>
  <c r="M1129" i="4"/>
  <c r="P1129" i="4" s="1"/>
  <c r="M1130" i="4"/>
  <c r="P1130" i="4" s="1"/>
  <c r="M1131" i="4"/>
  <c r="P1131" i="4" s="1"/>
  <c r="M1132" i="4"/>
  <c r="P1132" i="4" s="1"/>
  <c r="M1133" i="4"/>
  <c r="P1133" i="4" s="1"/>
  <c r="M1134" i="4"/>
  <c r="P1134" i="4" s="1"/>
  <c r="M1135" i="4"/>
  <c r="P1135" i="4" s="1"/>
  <c r="M1136" i="4"/>
  <c r="P1136" i="4" s="1"/>
  <c r="M1137" i="4"/>
  <c r="P1137" i="4" s="1"/>
  <c r="M1138" i="4"/>
  <c r="P1138" i="4" s="1"/>
  <c r="M1139" i="4"/>
  <c r="P1139" i="4" s="1"/>
  <c r="M1140" i="4"/>
  <c r="P1140" i="4" s="1"/>
  <c r="M1141" i="4"/>
  <c r="P1141" i="4" s="1"/>
  <c r="M1142" i="4"/>
  <c r="P1142" i="4" s="1"/>
  <c r="M1143" i="4"/>
  <c r="P1143" i="4" s="1"/>
  <c r="M1144" i="4"/>
  <c r="P1144" i="4" s="1"/>
  <c r="M1145" i="4"/>
  <c r="P1145" i="4" s="1"/>
  <c r="M1151" i="4"/>
  <c r="P1151" i="4" s="1"/>
  <c r="M1152" i="4"/>
  <c r="P1152" i="4" s="1"/>
  <c r="M1154" i="4"/>
  <c r="P1154" i="4" s="1"/>
  <c r="M1155" i="4"/>
  <c r="P1155" i="4" s="1"/>
  <c r="M1156" i="4"/>
  <c r="P1156" i="4" s="1"/>
  <c r="M1157" i="4"/>
  <c r="P1157" i="4" s="1"/>
  <c r="M1057" i="4"/>
  <c r="P1057" i="4" s="1"/>
  <c r="M1127" i="4"/>
  <c r="P1127" i="4" s="1"/>
  <c r="M1148" i="4"/>
  <c r="P1148" i="4" s="1"/>
  <c r="M1158" i="4"/>
  <c r="P1158" i="4" s="1"/>
  <c r="M1161" i="4"/>
  <c r="P1161" i="4" s="1"/>
  <c r="M1163" i="4"/>
  <c r="P1163" i="4" s="1"/>
  <c r="M1169" i="4"/>
  <c r="P1169" i="4" s="1"/>
  <c r="M1185" i="4"/>
  <c r="P1185" i="4" s="1"/>
  <c r="M1207" i="4"/>
  <c r="P1207" i="4" s="1"/>
  <c r="M1212" i="4"/>
  <c r="P1212" i="4" s="1"/>
  <c r="M1213" i="4"/>
  <c r="P1213" i="4" s="1"/>
  <c r="M1214" i="4"/>
  <c r="P1214" i="4" s="1"/>
  <c r="M1218" i="4"/>
  <c r="P1218" i="4" s="1"/>
  <c r="M1219" i="4"/>
  <c r="P1219" i="4" s="1"/>
  <c r="M1159" i="4"/>
  <c r="P1159" i="4" s="1"/>
  <c r="M1160" i="4"/>
  <c r="P1160" i="4" s="1"/>
  <c r="M1167" i="4"/>
  <c r="P1167" i="4" s="1"/>
  <c r="M1168" i="4"/>
  <c r="P1168" i="4" s="1"/>
  <c r="M1177" i="4"/>
  <c r="P1177" i="4" s="1"/>
  <c r="M1178" i="4"/>
  <c r="P1178" i="4" s="1"/>
  <c r="M1192" i="4"/>
  <c r="P1192" i="4" s="1"/>
  <c r="M1193" i="4"/>
  <c r="P1193" i="4" s="1"/>
  <c r="M1194" i="4"/>
  <c r="P1194" i="4" s="1"/>
  <c r="M1195" i="4"/>
  <c r="P1195" i="4" s="1"/>
  <c r="M1196" i="4"/>
  <c r="P1196" i="4" s="1"/>
  <c r="M1197" i="4"/>
  <c r="P1197" i="4" s="1"/>
  <c r="M1198" i="4"/>
  <c r="P1198" i="4" s="1"/>
  <c r="M1199" i="4"/>
  <c r="P1199" i="4" s="1"/>
  <c r="M1208" i="4"/>
  <c r="P1208" i="4" s="1"/>
  <c r="M1209" i="4"/>
  <c r="P1209" i="4" s="1"/>
  <c r="M1210" i="4"/>
  <c r="P1210" i="4" s="1"/>
  <c r="M1220" i="4"/>
  <c r="P1220" i="4" s="1"/>
  <c r="M1217" i="4"/>
  <c r="P1217" i="4" s="1"/>
  <c r="M1179" i="4"/>
  <c r="P1179" i="4" s="1"/>
  <c r="M1180" i="4"/>
  <c r="P1180" i="4" s="1"/>
  <c r="M1181" i="4"/>
  <c r="P1181" i="4" s="1"/>
  <c r="M1182" i="4"/>
  <c r="P1182" i="4" s="1"/>
  <c r="M1200" i="4"/>
  <c r="P1200" i="4" s="1"/>
  <c r="M1201" i="4"/>
  <c r="P1201" i="4" s="1"/>
  <c r="M1202" i="4"/>
  <c r="P1202" i="4" s="1"/>
  <c r="M1211" i="4"/>
  <c r="P1211" i="4" s="1"/>
  <c r="M1162" i="4"/>
  <c r="P1162" i="4" s="1"/>
  <c r="M1183" i="4"/>
  <c r="P1183" i="4" s="1"/>
  <c r="M1184" i="4"/>
  <c r="P1184" i="4" s="1"/>
  <c r="M1203" i="4"/>
  <c r="P1203" i="4" s="1"/>
  <c r="M1204" i="4"/>
  <c r="P1204" i="4" s="1"/>
  <c r="M1205" i="4"/>
  <c r="P1205" i="4" s="1"/>
  <c r="M1206" i="4"/>
  <c r="P1206" i="4" s="1"/>
  <c r="M1051" i="4"/>
  <c r="P1051" i="4" s="1"/>
  <c r="M1053" i="4"/>
  <c r="P1053" i="4" s="1"/>
  <c r="M1054" i="4"/>
  <c r="P1054" i="4" s="1"/>
  <c r="M1052" i="4"/>
  <c r="P1052" i="4" s="1"/>
  <c r="M1055" i="4"/>
  <c r="P1055" i="4" s="1"/>
  <c r="M1056" i="4"/>
  <c r="P1056" i="4" s="1"/>
  <c r="M1058" i="4"/>
  <c r="P1058" i="4" s="1"/>
  <c r="M1059" i="4"/>
  <c r="P1059" i="4" s="1"/>
  <c r="M1060" i="4"/>
  <c r="P1060" i="4" s="1"/>
  <c r="M1077" i="4"/>
  <c r="P1077" i="4" s="1"/>
  <c r="M1078" i="4"/>
  <c r="P1078" i="4" s="1"/>
  <c r="M1079" i="4"/>
  <c r="P1079" i="4" s="1"/>
  <c r="M1080" i="4"/>
  <c r="P1080" i="4" s="1"/>
  <c r="M1221" i="4"/>
  <c r="P1221" i="4" s="1"/>
  <c r="M1222" i="4"/>
  <c r="P1222" i="4" s="1"/>
  <c r="M1223" i="4"/>
  <c r="P1223" i="4" s="1"/>
  <c r="M1224" i="4"/>
  <c r="P1224" i="4" s="1"/>
  <c r="M1225" i="4"/>
  <c r="P1225" i="4" s="1"/>
  <c r="M1227" i="4"/>
  <c r="P1227" i="4" s="1"/>
  <c r="M1228" i="4"/>
  <c r="P1228" i="4" s="1"/>
  <c r="M1229" i="4"/>
  <c r="P1229" i="4" s="1"/>
  <c r="M1230" i="4"/>
  <c r="P1230" i="4" s="1"/>
  <c r="M1226" i="4"/>
  <c r="P1226" i="4" s="1"/>
  <c r="M1233" i="4"/>
  <c r="P1233" i="4" s="1"/>
  <c r="M1234" i="4"/>
  <c r="P1234" i="4" s="1"/>
  <c r="M1231" i="4"/>
  <c r="P1231" i="4" s="1"/>
  <c r="M1232" i="4"/>
  <c r="P1232" i="4" s="1"/>
  <c r="M1235" i="4"/>
  <c r="P1235" i="4" s="1"/>
  <c r="M1294" i="4"/>
  <c r="P1294" i="4" s="1"/>
  <c r="M1351" i="4"/>
  <c r="P1351" i="4" s="1"/>
  <c r="M1352" i="4"/>
  <c r="P1352" i="4" s="1"/>
  <c r="M1366" i="4"/>
  <c r="P1366" i="4" s="1"/>
  <c r="M1367" i="4"/>
  <c r="P1367" i="4" s="1"/>
  <c r="M1368" i="4"/>
  <c r="P1368" i="4" s="1"/>
  <c r="M1377" i="4"/>
  <c r="P1377" i="4" s="1"/>
  <c r="M1435" i="4"/>
  <c r="P1435" i="4" s="1"/>
  <c r="M1436" i="4"/>
  <c r="P1436" i="4" s="1"/>
  <c r="M1437" i="4"/>
  <c r="P1437" i="4" s="1"/>
  <c r="M1438" i="4"/>
  <c r="P1438" i="4" s="1"/>
  <c r="M1439" i="4"/>
  <c r="P1439" i="4" s="1"/>
  <c r="M1440" i="4"/>
  <c r="P1440" i="4" s="1"/>
  <c r="M1441" i="4"/>
  <c r="P1441" i="4" s="1"/>
  <c r="M1442" i="4"/>
  <c r="P1442" i="4" s="1"/>
  <c r="M1443" i="4"/>
  <c r="P1443" i="4" s="1"/>
  <c r="M1444" i="4"/>
  <c r="P1444" i="4" s="1"/>
  <c r="M1149" i="4"/>
  <c r="P1149" i="4" s="1"/>
  <c r="M930" i="4"/>
  <c r="P930" i="4" s="1"/>
  <c r="M931" i="4"/>
  <c r="P931" i="4" s="1"/>
  <c r="M961" i="4"/>
  <c r="P961" i="4" s="1"/>
  <c r="M969" i="4"/>
  <c r="P969" i="4" s="1"/>
  <c r="M970" i="4"/>
  <c r="P970" i="4" s="1"/>
  <c r="M942" i="4"/>
  <c r="P942" i="4" s="1"/>
  <c r="M943" i="4"/>
  <c r="P943" i="4" s="1"/>
  <c r="M955" i="4"/>
  <c r="P955" i="4" s="1"/>
  <c r="M962" i="4"/>
  <c r="P962" i="4" s="1"/>
  <c r="M949" i="4"/>
  <c r="P949" i="4" s="1"/>
  <c r="M950" i="4"/>
  <c r="P950" i="4" s="1"/>
  <c r="M951" i="4"/>
  <c r="P951" i="4" s="1"/>
  <c r="M956" i="4"/>
  <c r="P956" i="4" s="1"/>
  <c r="M957" i="4"/>
  <c r="P957" i="4" s="1"/>
  <c r="M884" i="4"/>
  <c r="P884" i="4" s="1"/>
  <c r="M968" i="4"/>
  <c r="P968" i="4" s="1"/>
  <c r="M940" i="4"/>
  <c r="P940" i="4" s="1"/>
  <c r="M941" i="4"/>
  <c r="P941" i="4" s="1"/>
  <c r="M953" i="4"/>
  <c r="P953" i="4" s="1"/>
  <c r="M954" i="4"/>
  <c r="P954" i="4" s="1"/>
  <c r="M929" i="4"/>
  <c r="P929" i="4" s="1"/>
  <c r="M959" i="4"/>
  <c r="P959" i="4" s="1"/>
  <c r="M966" i="4"/>
  <c r="P966" i="4" s="1"/>
  <c r="M967" i="4"/>
  <c r="P967" i="4" s="1"/>
  <c r="M960" i="4"/>
  <c r="P960" i="4" s="1"/>
  <c r="M952" i="4"/>
  <c r="P952" i="4" s="1"/>
  <c r="M928" i="4"/>
  <c r="P928" i="4" s="1"/>
  <c r="M938" i="4"/>
  <c r="P938" i="4" s="1"/>
  <c r="M965" i="4"/>
  <c r="P965" i="4" s="1"/>
  <c r="M939" i="4"/>
  <c r="P939" i="4" s="1"/>
  <c r="M958" i="4"/>
  <c r="P958" i="4" s="1"/>
  <c r="K884" i="4"/>
  <c r="M889" i="4"/>
  <c r="P889" i="4" s="1"/>
  <c r="M890" i="4"/>
  <c r="P890" i="4" s="1"/>
  <c r="M891" i="4"/>
  <c r="P891" i="4" s="1"/>
  <c r="M892" i="4"/>
  <c r="P892" i="4" s="1"/>
  <c r="M893" i="4"/>
  <c r="P893" i="4" s="1"/>
  <c r="M894" i="4"/>
  <c r="P894" i="4" s="1"/>
  <c r="M895" i="4"/>
  <c r="P895" i="4" s="1"/>
  <c r="M896" i="4"/>
  <c r="P896" i="4" s="1"/>
  <c r="M897" i="4"/>
  <c r="P897" i="4" s="1"/>
  <c r="M898" i="4"/>
  <c r="P898" i="4" s="1"/>
  <c r="M899" i="4"/>
  <c r="P899" i="4" s="1"/>
  <c r="M900" i="4"/>
  <c r="P900" i="4" s="1"/>
  <c r="M901" i="4"/>
  <c r="P901" i="4" s="1"/>
  <c r="M902" i="4"/>
  <c r="P902" i="4" s="1"/>
  <c r="M903" i="4"/>
  <c r="P903" i="4" s="1"/>
  <c r="M904" i="4"/>
  <c r="P904" i="4" s="1"/>
  <c r="M905" i="4"/>
  <c r="P905" i="4" s="1"/>
  <c r="M908" i="4"/>
  <c r="P908" i="4" s="1"/>
  <c r="M909" i="4"/>
  <c r="P909" i="4" s="1"/>
  <c r="M910" i="4"/>
  <c r="P910" i="4" s="1"/>
  <c r="M911" i="4"/>
  <c r="P911" i="4" s="1"/>
  <c r="M912" i="4"/>
  <c r="P912" i="4" s="1"/>
  <c r="M913" i="4"/>
  <c r="P913" i="4" s="1"/>
  <c r="M914" i="4"/>
  <c r="P914" i="4" s="1"/>
  <c r="M915" i="4"/>
  <c r="P915" i="4" s="1"/>
  <c r="M916" i="4"/>
  <c r="P916" i="4" s="1"/>
  <c r="M917" i="4"/>
  <c r="P917" i="4" s="1"/>
  <c r="M918" i="4"/>
  <c r="P918" i="4" s="1"/>
  <c r="M919" i="4"/>
  <c r="P919" i="4" s="1"/>
  <c r="M920" i="4"/>
  <c r="P920" i="4" s="1"/>
  <c r="M921" i="4"/>
  <c r="P921" i="4" s="1"/>
  <c r="M922" i="4"/>
  <c r="P922" i="4" s="1"/>
  <c r="M923" i="4"/>
  <c r="P923" i="4" s="1"/>
  <c r="M924" i="4"/>
  <c r="P924" i="4" s="1"/>
  <c r="M925" i="4"/>
  <c r="P925" i="4" s="1"/>
  <c r="M926" i="4"/>
  <c r="P926" i="4" s="1"/>
  <c r="M927" i="4"/>
  <c r="P927" i="4" s="1"/>
  <c r="M971" i="4"/>
  <c r="P971" i="4" s="1"/>
  <c r="M972" i="4"/>
  <c r="P972" i="4" s="1"/>
  <c r="M973" i="4"/>
  <c r="P973" i="4" s="1"/>
  <c r="M974" i="4"/>
  <c r="P974" i="4" s="1"/>
  <c r="M975" i="4"/>
  <c r="P975" i="4" s="1"/>
  <c r="M976" i="4"/>
  <c r="P976" i="4" s="1"/>
  <c r="M977" i="4"/>
  <c r="P977" i="4" s="1"/>
  <c r="M978" i="4"/>
  <c r="P978" i="4" s="1"/>
  <c r="M979" i="4"/>
  <c r="P979" i="4" s="1"/>
  <c r="M980" i="4"/>
  <c r="P980" i="4" s="1"/>
  <c r="M982" i="4"/>
  <c r="P982" i="4" s="1"/>
  <c r="M983" i="4"/>
  <c r="P983" i="4" s="1"/>
  <c r="M984" i="4"/>
  <c r="P984" i="4" s="1"/>
  <c r="M985" i="4"/>
  <c r="P985" i="4" s="1"/>
  <c r="M986" i="4"/>
  <c r="P986" i="4" s="1"/>
  <c r="M988" i="4"/>
  <c r="P988" i="4" s="1"/>
  <c r="M989" i="4"/>
  <c r="P989" i="4" s="1"/>
  <c r="M990" i="4"/>
  <c r="P990" i="4" s="1"/>
  <c r="M991" i="4"/>
  <c r="P991" i="4" s="1"/>
  <c r="M992" i="4"/>
  <c r="P992" i="4" s="1"/>
  <c r="M993" i="4"/>
  <c r="P993" i="4" s="1"/>
  <c r="M994" i="4"/>
  <c r="P994" i="4" s="1"/>
  <c r="M995" i="4"/>
  <c r="P995" i="4" s="1"/>
  <c r="M997" i="4"/>
  <c r="P997" i="4" s="1"/>
  <c r="M998" i="4"/>
  <c r="P998" i="4" s="1"/>
  <c r="M1012" i="4"/>
  <c r="P1012" i="4" s="1"/>
  <c r="M1013" i="4"/>
  <c r="P1013" i="4" s="1"/>
  <c r="M1014" i="4"/>
  <c r="P1014" i="4" s="1"/>
  <c r="M1015" i="4"/>
  <c r="P1015" i="4" s="1"/>
  <c r="M1016" i="4"/>
  <c r="P1016" i="4" s="1"/>
  <c r="M1017" i="4"/>
  <c r="P1017" i="4" s="1"/>
  <c r="M1018" i="4"/>
  <c r="P1018" i="4" s="1"/>
  <c r="M1019" i="4"/>
  <c r="P1019" i="4" s="1"/>
  <c r="M1020" i="4"/>
  <c r="P1020" i="4" s="1"/>
  <c r="M1021" i="4"/>
  <c r="P1021" i="4" s="1"/>
  <c r="M1022" i="4"/>
  <c r="P1022" i="4" s="1"/>
  <c r="M1023" i="4"/>
  <c r="P1023" i="4" s="1"/>
  <c r="M1024" i="4"/>
  <c r="P1024" i="4" s="1"/>
  <c r="M1025" i="4"/>
  <c r="P1025" i="4" s="1"/>
  <c r="M1026" i="4"/>
  <c r="P1026" i="4" s="1"/>
  <c r="M1027" i="4"/>
  <c r="P1027" i="4" s="1"/>
  <c r="M1028" i="4"/>
  <c r="P1028" i="4" s="1"/>
  <c r="M1029" i="4"/>
  <c r="P1029" i="4" s="1"/>
  <c r="M1030" i="4"/>
  <c r="P1030" i="4" s="1"/>
  <c r="M1031" i="4"/>
  <c r="P1031" i="4" s="1"/>
  <c r="M1035" i="4"/>
  <c r="P1035" i="4" s="1"/>
  <c r="M1036" i="4"/>
  <c r="P1036" i="4" s="1"/>
  <c r="M1037" i="4"/>
  <c r="P1037" i="4" s="1"/>
  <c r="M1038" i="4"/>
  <c r="P1038" i="4" s="1"/>
  <c r="M1039" i="4"/>
  <c r="P1039" i="4" s="1"/>
  <c r="M1040" i="4"/>
  <c r="P1040" i="4" s="1"/>
  <c r="M1041" i="4"/>
  <c r="P1041" i="4" s="1"/>
  <c r="M1049" i="4"/>
  <c r="P1049" i="4" s="1"/>
  <c r="M1010" i="4"/>
  <c r="P1010" i="4" s="1"/>
  <c r="M1011" i="4"/>
  <c r="P1011" i="4" s="1"/>
  <c r="M948" i="4"/>
  <c r="P948" i="4" s="1"/>
  <c r="J948" i="4"/>
  <c r="J1011" i="4"/>
  <c r="J1010" i="4"/>
  <c r="J944" i="4"/>
  <c r="M944" i="4"/>
  <c r="P944" i="4" s="1"/>
  <c r="J946" i="4"/>
  <c r="M946" i="4"/>
  <c r="P946" i="4" s="1"/>
  <c r="J945" i="4"/>
  <c r="M945" i="4"/>
  <c r="P945" i="4" s="1"/>
  <c r="J937" i="4"/>
  <c r="M937" i="4"/>
  <c r="P937" i="4" s="1"/>
  <c r="J932" i="4"/>
  <c r="M932" i="4"/>
  <c r="P932" i="4" s="1"/>
  <c r="J933" i="4"/>
  <c r="M933" i="4"/>
  <c r="P933" i="4" s="1"/>
  <c r="J936" i="4"/>
  <c r="M935" i="4"/>
  <c r="P935" i="4" s="1"/>
  <c r="M936" i="4"/>
  <c r="P936" i="4" s="1"/>
  <c r="J935" i="4"/>
  <c r="J934" i="4"/>
  <c r="M934" i="4"/>
  <c r="P934" i="4" s="1"/>
  <c r="M999" i="4"/>
  <c r="P999" i="4" s="1"/>
  <c r="M1000" i="4"/>
  <c r="P1000" i="4" s="1"/>
  <c r="M1001" i="4"/>
  <c r="P1001" i="4" s="1"/>
  <c r="M1002" i="4"/>
  <c r="P1002" i="4" s="1"/>
  <c r="M1003" i="4"/>
  <c r="P1003" i="4" s="1"/>
  <c r="M1004" i="4"/>
  <c r="P1004" i="4" s="1"/>
  <c r="M1005" i="4"/>
  <c r="P1005" i="4" s="1"/>
  <c r="M1006" i="4"/>
  <c r="P1006" i="4" s="1"/>
  <c r="M1007" i="4"/>
  <c r="P1007" i="4" s="1"/>
  <c r="M1008" i="4"/>
  <c r="P1008" i="4" s="1"/>
  <c r="M1009" i="4"/>
  <c r="P1009" i="4" s="1"/>
  <c r="K999" i="4"/>
  <c r="J907" i="4"/>
  <c r="J947" i="4"/>
  <c r="J963" i="4"/>
  <c r="J964" i="4"/>
  <c r="J981" i="4"/>
  <c r="J987" i="4"/>
  <c r="J996" i="4"/>
  <c r="J906" i="4"/>
  <c r="M964" i="4"/>
  <c r="P964" i="4" s="1"/>
  <c r="M981" i="4"/>
  <c r="P981" i="4" s="1"/>
  <c r="M987" i="4"/>
  <c r="P987" i="4" s="1"/>
  <c r="M996" i="4"/>
  <c r="P996" i="4" s="1"/>
  <c r="M907" i="4"/>
  <c r="P907" i="4" s="1"/>
  <c r="M947" i="4"/>
  <c r="P947" i="4" s="1"/>
  <c r="M963" i="4"/>
  <c r="P963" i="4" s="1"/>
  <c r="M906" i="4"/>
  <c r="P906" i="4" s="1"/>
  <c r="R188" i="9"/>
  <c r="Q188" i="9"/>
  <c r="P188" i="9"/>
  <c r="R187" i="9"/>
  <c r="Q187" i="9"/>
  <c r="P187" i="9"/>
  <c r="R184" i="9"/>
  <c r="R183" i="9"/>
  <c r="R182" i="9"/>
  <c r="R181" i="9"/>
  <c r="Q184" i="9"/>
  <c r="Q183" i="9"/>
  <c r="Q182" i="9"/>
  <c r="Q181" i="9"/>
  <c r="P184" i="9"/>
  <c r="P183" i="9"/>
  <c r="P182" i="9"/>
  <c r="P181" i="9"/>
  <c r="R193" i="9"/>
  <c r="R194" i="9"/>
  <c r="Q193" i="9"/>
  <c r="Q194" i="9"/>
  <c r="P193" i="9"/>
  <c r="P194" i="9"/>
  <c r="R192" i="9"/>
  <c r="R191" i="9"/>
  <c r="R190" i="9"/>
  <c r="Q192" i="9"/>
  <c r="Q191" i="9"/>
  <c r="Q190" i="9"/>
  <c r="P192" i="9"/>
  <c r="P191" i="9"/>
  <c r="P190" i="9"/>
  <c r="R189" i="9"/>
  <c r="Q189" i="9"/>
  <c r="P189" i="9"/>
  <c r="R185" i="9"/>
  <c r="Q185" i="9"/>
  <c r="P185" i="9"/>
  <c r="R186" i="9"/>
  <c r="Q186" i="9"/>
  <c r="P186" i="9"/>
  <c r="M657" i="4"/>
  <c r="P657" i="4" s="1"/>
  <c r="M658" i="4"/>
  <c r="P658" i="4" s="1"/>
  <c r="M659" i="4"/>
  <c r="P659" i="4" s="1"/>
  <c r="M660" i="4"/>
  <c r="P660" i="4" s="1"/>
  <c r="M661" i="4"/>
  <c r="P661" i="4" s="1"/>
  <c r="M662" i="4"/>
  <c r="P662" i="4" s="1"/>
  <c r="M663" i="4"/>
  <c r="P663" i="4" s="1"/>
  <c r="M664" i="4"/>
  <c r="P664" i="4" s="1"/>
  <c r="M665" i="4"/>
  <c r="P665" i="4" s="1"/>
  <c r="M666" i="4"/>
  <c r="P666" i="4" s="1"/>
  <c r="M667" i="4"/>
  <c r="P667" i="4" s="1"/>
  <c r="M668" i="4"/>
  <c r="P668" i="4" s="1"/>
  <c r="M669" i="4"/>
  <c r="P669" i="4" s="1"/>
  <c r="M670" i="4"/>
  <c r="P670" i="4" s="1"/>
  <c r="M671" i="4"/>
  <c r="P671" i="4" s="1"/>
  <c r="M672" i="4"/>
  <c r="P672" i="4" s="1"/>
  <c r="M673" i="4"/>
  <c r="P673" i="4" s="1"/>
  <c r="M674" i="4"/>
  <c r="P674" i="4" s="1"/>
  <c r="M675" i="4"/>
  <c r="P675" i="4" s="1"/>
  <c r="M676" i="4"/>
  <c r="P676" i="4" s="1"/>
  <c r="M677" i="4"/>
  <c r="P677" i="4" s="1"/>
  <c r="M678" i="4"/>
  <c r="P678" i="4" s="1"/>
  <c r="M679" i="4"/>
  <c r="P679" i="4" s="1"/>
  <c r="M680" i="4"/>
  <c r="P680" i="4" s="1"/>
  <c r="M681" i="4"/>
  <c r="P681" i="4" s="1"/>
  <c r="M682" i="4"/>
  <c r="P682" i="4" s="1"/>
  <c r="M683" i="4"/>
  <c r="P683" i="4" s="1"/>
  <c r="M684" i="4"/>
  <c r="P684" i="4" s="1"/>
  <c r="M685" i="4"/>
  <c r="P685" i="4" s="1"/>
  <c r="M686" i="4"/>
  <c r="P686" i="4" s="1"/>
  <c r="M687" i="4"/>
  <c r="P687" i="4" s="1"/>
  <c r="M688" i="4"/>
  <c r="P688" i="4" s="1"/>
  <c r="M689" i="4"/>
  <c r="P689" i="4" s="1"/>
  <c r="M690" i="4"/>
  <c r="P690" i="4" s="1"/>
  <c r="M691" i="4"/>
  <c r="P691" i="4" s="1"/>
  <c r="M692" i="4"/>
  <c r="P692" i="4" s="1"/>
  <c r="M693" i="4"/>
  <c r="P693" i="4" s="1"/>
  <c r="M694" i="4"/>
  <c r="P694" i="4" s="1"/>
  <c r="M695" i="4"/>
  <c r="P695" i="4" s="1"/>
  <c r="M696" i="4"/>
  <c r="P696" i="4" s="1"/>
  <c r="M697" i="4"/>
  <c r="P697" i="4" s="1"/>
  <c r="M698" i="4"/>
  <c r="P698" i="4" s="1"/>
  <c r="M699" i="4"/>
  <c r="P699" i="4" s="1"/>
  <c r="M700" i="4"/>
  <c r="P700" i="4" s="1"/>
  <c r="M701" i="4"/>
  <c r="P701" i="4" s="1"/>
  <c r="M702" i="4"/>
  <c r="P702" i="4" s="1"/>
  <c r="M703" i="4"/>
  <c r="P703" i="4" s="1"/>
  <c r="M704" i="4"/>
  <c r="P704" i="4" s="1"/>
  <c r="M705" i="4"/>
  <c r="P705" i="4" s="1"/>
  <c r="M706" i="4"/>
  <c r="P706" i="4" s="1"/>
  <c r="M707" i="4"/>
  <c r="P707" i="4" s="1"/>
  <c r="M708" i="4"/>
  <c r="P708" i="4" s="1"/>
  <c r="M709" i="4"/>
  <c r="P709" i="4" s="1"/>
  <c r="M710" i="4"/>
  <c r="P710" i="4" s="1"/>
  <c r="M711" i="4"/>
  <c r="P711" i="4" s="1"/>
  <c r="M712" i="4"/>
  <c r="P712" i="4" s="1"/>
  <c r="M713" i="4"/>
  <c r="P713" i="4" s="1"/>
  <c r="M714" i="4"/>
  <c r="P714" i="4" s="1"/>
  <c r="M715" i="4"/>
  <c r="P715" i="4" s="1"/>
  <c r="M716" i="4"/>
  <c r="P716" i="4" s="1"/>
  <c r="M717" i="4"/>
  <c r="P717" i="4" s="1"/>
  <c r="M734" i="4"/>
  <c r="P734" i="4" s="1"/>
  <c r="M735" i="4"/>
  <c r="P735" i="4" s="1"/>
  <c r="M736" i="4"/>
  <c r="P736" i="4" s="1"/>
  <c r="M737" i="4"/>
  <c r="P737" i="4" s="1"/>
  <c r="M609" i="4"/>
  <c r="P609" i="4" s="1"/>
  <c r="M610" i="4"/>
  <c r="P610" i="4" s="1"/>
  <c r="M611" i="4"/>
  <c r="P611" i="4" s="1"/>
  <c r="M582" i="4"/>
  <c r="P582" i="4" s="1"/>
  <c r="M583" i="4"/>
  <c r="P583" i="4" s="1"/>
  <c r="M584" i="4"/>
  <c r="P584" i="4" s="1"/>
  <c r="M585" i="4"/>
  <c r="P585" i="4" s="1"/>
  <c r="M586" i="4"/>
  <c r="P586" i="4" s="1"/>
  <c r="M587" i="4"/>
  <c r="P587" i="4" s="1"/>
  <c r="M588" i="4"/>
  <c r="P588" i="4" s="1"/>
  <c r="M589" i="4"/>
  <c r="P589" i="4" s="1"/>
  <c r="M590" i="4"/>
  <c r="P590" i="4" s="1"/>
  <c r="M591" i="4"/>
  <c r="P591" i="4" s="1"/>
  <c r="M592" i="4"/>
  <c r="P592" i="4" s="1"/>
  <c r="M593" i="4"/>
  <c r="P593" i="4" s="1"/>
  <c r="M594" i="4"/>
  <c r="P594" i="4" s="1"/>
  <c r="M595" i="4"/>
  <c r="P595" i="4" s="1"/>
  <c r="M596" i="4"/>
  <c r="P596" i="4" s="1"/>
  <c r="M597" i="4"/>
  <c r="P597" i="4" s="1"/>
  <c r="M598" i="4"/>
  <c r="P598" i="4" s="1"/>
  <c r="M599" i="4"/>
  <c r="P599" i="4" s="1"/>
  <c r="M600" i="4"/>
  <c r="P600" i="4" s="1"/>
  <c r="M601" i="4"/>
  <c r="P601" i="4" s="1"/>
  <c r="M602" i="4"/>
  <c r="P602" i="4" s="1"/>
  <c r="M603" i="4"/>
  <c r="P603" i="4" s="1"/>
  <c r="M604" i="4"/>
  <c r="P604" i="4" s="1"/>
  <c r="M605" i="4"/>
  <c r="P605" i="4" s="1"/>
  <c r="M606" i="4"/>
  <c r="P606" i="4" s="1"/>
  <c r="M607" i="4"/>
  <c r="P607" i="4" s="1"/>
  <c r="M612" i="4"/>
  <c r="P612" i="4" s="1"/>
  <c r="M613" i="4"/>
  <c r="P613" i="4" s="1"/>
  <c r="M614" i="4"/>
  <c r="P614" i="4" s="1"/>
  <c r="M738" i="4"/>
  <c r="P738" i="4" s="1"/>
  <c r="M759" i="4"/>
  <c r="P759" i="4" s="1"/>
  <c r="M760" i="4"/>
  <c r="P760" i="4" s="1"/>
  <c r="M771" i="4"/>
  <c r="P771" i="4" s="1"/>
  <c r="M781" i="4"/>
  <c r="P781" i="4" s="1"/>
  <c r="M782" i="4"/>
  <c r="P782" i="4" s="1"/>
  <c r="M802" i="4"/>
  <c r="P802" i="4" s="1"/>
  <c r="M799" i="4"/>
  <c r="P799" i="4" s="1"/>
  <c r="M811" i="4"/>
  <c r="P811" i="4" s="1"/>
  <c r="M812" i="4"/>
  <c r="P812" i="4" s="1"/>
  <c r="M813" i="4"/>
  <c r="P813" i="4" s="1"/>
  <c r="M814" i="4"/>
  <c r="P814" i="4" s="1"/>
  <c r="M828" i="4"/>
  <c r="P828" i="4" s="1"/>
  <c r="M831" i="4"/>
  <c r="P831" i="4" s="1"/>
  <c r="M840" i="4"/>
  <c r="P840" i="4" s="1"/>
  <c r="M851" i="4"/>
  <c r="P851" i="4" s="1"/>
  <c r="M852" i="4"/>
  <c r="P852" i="4" s="1"/>
  <c r="M858" i="4"/>
  <c r="P858" i="4" s="1"/>
  <c r="M861" i="4"/>
  <c r="P861" i="4" s="1"/>
  <c r="M862" i="4"/>
  <c r="P862" i="4" s="1"/>
  <c r="M863" i="4"/>
  <c r="P863" i="4" s="1"/>
  <c r="M864" i="4"/>
  <c r="P864" i="4" s="1"/>
  <c r="M865" i="4"/>
  <c r="P865" i="4" s="1"/>
  <c r="M885" i="4"/>
  <c r="P885" i="4" s="1"/>
  <c r="M886" i="4"/>
  <c r="P886" i="4" s="1"/>
  <c r="M887" i="4"/>
  <c r="P887" i="4" s="1"/>
  <c r="M888" i="4"/>
  <c r="P888" i="4" s="1"/>
  <c r="M815" i="4"/>
  <c r="P815" i="4" s="1"/>
  <c r="M816" i="4"/>
  <c r="P816" i="4" s="1"/>
  <c r="M817" i="4"/>
  <c r="P817" i="4" s="1"/>
  <c r="M820" i="4"/>
  <c r="P820" i="4" s="1"/>
  <c r="M821" i="4"/>
  <c r="P821" i="4" s="1"/>
  <c r="M822" i="4"/>
  <c r="P822" i="4" s="1"/>
  <c r="M823" i="4"/>
  <c r="P823" i="4" s="1"/>
  <c r="M824" i="4"/>
  <c r="P824" i="4" s="1"/>
  <c r="M825" i="4"/>
  <c r="P825" i="4" s="1"/>
  <c r="M826" i="4"/>
  <c r="P826" i="4" s="1"/>
  <c r="M827" i="4"/>
  <c r="P827" i="4" s="1"/>
  <c r="M829" i="4"/>
  <c r="P829" i="4" s="1"/>
  <c r="M830" i="4"/>
  <c r="P830" i="4" s="1"/>
  <c r="M832" i="4"/>
  <c r="P832" i="4" s="1"/>
  <c r="M833" i="4"/>
  <c r="P833" i="4" s="1"/>
  <c r="M834" i="4"/>
  <c r="P834" i="4" s="1"/>
  <c r="M835" i="4"/>
  <c r="P835" i="4" s="1"/>
  <c r="M844" i="4"/>
  <c r="P844" i="4" s="1"/>
  <c r="M845" i="4"/>
  <c r="P845" i="4" s="1"/>
  <c r="M846" i="4"/>
  <c r="P846" i="4" s="1"/>
  <c r="M853" i="4"/>
  <c r="P853" i="4" s="1"/>
  <c r="M855" i="4"/>
  <c r="P855" i="4" s="1"/>
  <c r="M859" i="4"/>
  <c r="P859" i="4" s="1"/>
  <c r="M860" i="4"/>
  <c r="P860" i="4" s="1"/>
  <c r="M818" i="4"/>
  <c r="P818" i="4" s="1"/>
  <c r="M819" i="4"/>
  <c r="P819" i="4" s="1"/>
  <c r="M848" i="4"/>
  <c r="P848" i="4" s="1"/>
  <c r="M849" i="4"/>
  <c r="P849" i="4" s="1"/>
  <c r="M788" i="4"/>
  <c r="P788" i="4" s="1"/>
  <c r="M789" i="4"/>
  <c r="P789" i="4" s="1"/>
  <c r="M793" i="4"/>
  <c r="P793" i="4" s="1"/>
  <c r="M794" i="4"/>
  <c r="P794" i="4" s="1"/>
  <c r="M795" i="4"/>
  <c r="P795" i="4" s="1"/>
  <c r="M796" i="4"/>
  <c r="P796" i="4" s="1"/>
  <c r="M797" i="4"/>
  <c r="P797" i="4" s="1"/>
  <c r="M798" i="4"/>
  <c r="P798" i="4" s="1"/>
  <c r="M800" i="4"/>
  <c r="P800" i="4" s="1"/>
  <c r="M803" i="4"/>
  <c r="P803" i="4" s="1"/>
  <c r="M809" i="4"/>
  <c r="P809" i="4" s="1"/>
  <c r="M810" i="4"/>
  <c r="P810" i="4" s="1"/>
  <c r="M790" i="4"/>
  <c r="P790" i="4" s="1"/>
  <c r="M801" i="4"/>
  <c r="P801" i="4" s="1"/>
  <c r="M791" i="4"/>
  <c r="P791" i="4" s="1"/>
  <c r="M804" i="4"/>
  <c r="P804" i="4" s="1"/>
  <c r="M841" i="4"/>
  <c r="P841" i="4" s="1"/>
  <c r="M842" i="4"/>
  <c r="P842" i="4" s="1"/>
  <c r="M843" i="4"/>
  <c r="P843" i="4" s="1"/>
  <c r="M850" i="4"/>
  <c r="P850" i="4" s="1"/>
  <c r="M766" i="4"/>
  <c r="P766" i="4" s="1"/>
  <c r="M792" i="4"/>
  <c r="P792" i="4" s="1"/>
  <c r="M767" i="4"/>
  <c r="P767" i="4" s="1"/>
  <c r="M779" i="4"/>
  <c r="P779" i="4" s="1"/>
  <c r="M780" i="4"/>
  <c r="P780" i="4" s="1"/>
  <c r="M783" i="4"/>
  <c r="P783" i="4" s="1"/>
  <c r="M784" i="4"/>
  <c r="P784" i="4" s="1"/>
  <c r="M768" i="4"/>
  <c r="P768" i="4" s="1"/>
  <c r="M769" i="4"/>
  <c r="P769" i="4" s="1"/>
  <c r="M776" i="4"/>
  <c r="P776" i="4" s="1"/>
  <c r="M770" i="4"/>
  <c r="P770" i="4" s="1"/>
  <c r="M772" i="4"/>
  <c r="P772" i="4" s="1"/>
  <c r="M778" i="4"/>
  <c r="P778" i="4" s="1"/>
  <c r="M763" i="4"/>
  <c r="P763" i="4" s="1"/>
  <c r="M773" i="4"/>
  <c r="P773" i="4" s="1"/>
  <c r="M764" i="4"/>
  <c r="P764" i="4" s="1"/>
  <c r="M765" i="4"/>
  <c r="P765" i="4" s="1"/>
  <c r="M718" i="4"/>
  <c r="P718" i="4" s="1"/>
  <c r="M719" i="4"/>
  <c r="P719" i="4" s="1"/>
  <c r="M720" i="4"/>
  <c r="P720" i="4" s="1"/>
  <c r="M721" i="4"/>
  <c r="P721" i="4" s="1"/>
  <c r="M722" i="4"/>
  <c r="P722" i="4" s="1"/>
  <c r="M723" i="4"/>
  <c r="P723" i="4" s="1"/>
  <c r="M724" i="4"/>
  <c r="P724" i="4" s="1"/>
  <c r="M725" i="4"/>
  <c r="P725" i="4" s="1"/>
  <c r="M726" i="4"/>
  <c r="P726" i="4" s="1"/>
  <c r="M727" i="4"/>
  <c r="P727" i="4" s="1"/>
  <c r="M728" i="4"/>
  <c r="P728" i="4" s="1"/>
  <c r="M729" i="4"/>
  <c r="P729" i="4" s="1"/>
  <c r="M730" i="4"/>
  <c r="P730" i="4" s="1"/>
  <c r="M731" i="4"/>
  <c r="P731" i="4" s="1"/>
  <c r="M732" i="4"/>
  <c r="P732" i="4" s="1"/>
  <c r="M733" i="4"/>
  <c r="P733" i="4" s="1"/>
  <c r="M739" i="4"/>
  <c r="P739" i="4" s="1"/>
  <c r="M740" i="4"/>
  <c r="P740" i="4" s="1"/>
  <c r="M741" i="4"/>
  <c r="P741" i="4" s="1"/>
  <c r="M742" i="4"/>
  <c r="P742" i="4" s="1"/>
  <c r="M743" i="4"/>
  <c r="P743" i="4" s="1"/>
  <c r="M744" i="4"/>
  <c r="P744" i="4" s="1"/>
  <c r="M745" i="4"/>
  <c r="P745" i="4" s="1"/>
  <c r="M746" i="4"/>
  <c r="P746" i="4" s="1"/>
  <c r="M747" i="4"/>
  <c r="P747" i="4" s="1"/>
  <c r="M748" i="4"/>
  <c r="P748" i="4" s="1"/>
  <c r="M749" i="4"/>
  <c r="P749" i="4" s="1"/>
  <c r="M750" i="4"/>
  <c r="P750" i="4" s="1"/>
  <c r="M751" i="4"/>
  <c r="P751" i="4" s="1"/>
  <c r="M752" i="4"/>
  <c r="P752" i="4" s="1"/>
  <c r="M753" i="4"/>
  <c r="P753" i="4" s="1"/>
  <c r="M754" i="4"/>
  <c r="P754" i="4" s="1"/>
  <c r="M755" i="4"/>
  <c r="P755" i="4" s="1"/>
  <c r="M774" i="4"/>
  <c r="P774" i="4" s="1"/>
  <c r="M775" i="4"/>
  <c r="P775" i="4" s="1"/>
  <c r="M777" i="4"/>
  <c r="P777" i="4" s="1"/>
  <c r="M785" i="4"/>
  <c r="P785" i="4" s="1"/>
  <c r="M786" i="4"/>
  <c r="P786" i="4" s="1"/>
  <c r="M787" i="4"/>
  <c r="P787" i="4" s="1"/>
  <c r="M805" i="4"/>
  <c r="P805" i="4" s="1"/>
  <c r="M806" i="4"/>
  <c r="P806" i="4" s="1"/>
  <c r="M807" i="4"/>
  <c r="P807" i="4" s="1"/>
  <c r="M808" i="4"/>
  <c r="P808" i="4" s="1"/>
  <c r="M836" i="4"/>
  <c r="P836" i="4" s="1"/>
  <c r="M837" i="4"/>
  <c r="P837" i="4" s="1"/>
  <c r="M838" i="4"/>
  <c r="P838" i="4" s="1"/>
  <c r="M839" i="4"/>
  <c r="P839" i="4" s="1"/>
  <c r="M847" i="4"/>
  <c r="P847" i="4" s="1"/>
  <c r="M854" i="4"/>
  <c r="P854" i="4" s="1"/>
  <c r="M856" i="4"/>
  <c r="P856" i="4" s="1"/>
  <c r="M857" i="4"/>
  <c r="P857" i="4" s="1"/>
  <c r="M866" i="4"/>
  <c r="P866" i="4" s="1"/>
  <c r="M867" i="4"/>
  <c r="P867" i="4" s="1"/>
  <c r="M868" i="4"/>
  <c r="P868" i="4" s="1"/>
  <c r="M869" i="4"/>
  <c r="P869" i="4" s="1"/>
  <c r="M870" i="4"/>
  <c r="P870" i="4" s="1"/>
  <c r="M871" i="4"/>
  <c r="P871" i="4" s="1"/>
  <c r="M872" i="4"/>
  <c r="P872" i="4" s="1"/>
  <c r="M873" i="4"/>
  <c r="P873" i="4" s="1"/>
  <c r="M874" i="4"/>
  <c r="P874" i="4" s="1"/>
  <c r="M875" i="4"/>
  <c r="P875" i="4" s="1"/>
  <c r="M876" i="4"/>
  <c r="P876" i="4" s="1"/>
  <c r="M877" i="4"/>
  <c r="P877" i="4" s="1"/>
  <c r="M878" i="4"/>
  <c r="P878" i="4" s="1"/>
  <c r="M879" i="4"/>
  <c r="P879" i="4" s="1"/>
  <c r="M880" i="4"/>
  <c r="P880" i="4" s="1"/>
  <c r="M881" i="4"/>
  <c r="P881" i="4" s="1"/>
  <c r="M882" i="4"/>
  <c r="P882" i="4" s="1"/>
  <c r="M883" i="4"/>
  <c r="P883" i="4" s="1"/>
  <c r="M756" i="4"/>
  <c r="P756" i="4" s="1"/>
  <c r="M761" i="4"/>
  <c r="P761" i="4" s="1"/>
  <c r="M762" i="4"/>
  <c r="P762" i="4" s="1"/>
  <c r="M758" i="4"/>
  <c r="P758" i="4" s="1"/>
  <c r="M757" i="4"/>
  <c r="P757" i="4" s="1"/>
  <c r="K720" i="4"/>
  <c r="K881" i="4"/>
  <c r="J819" i="4"/>
  <c r="J848" i="4"/>
  <c r="J849" i="4"/>
  <c r="J788" i="4"/>
  <c r="J789" i="4"/>
  <c r="J793" i="4"/>
  <c r="J794" i="4"/>
  <c r="J795" i="4"/>
  <c r="J796" i="4"/>
  <c r="J797" i="4"/>
  <c r="J798" i="4"/>
  <c r="J800" i="4"/>
  <c r="J803" i="4"/>
  <c r="J809" i="4"/>
  <c r="J810" i="4"/>
  <c r="J790" i="4"/>
  <c r="J801" i="4"/>
  <c r="J791" i="4"/>
  <c r="J804" i="4"/>
  <c r="J841" i="4"/>
  <c r="J842" i="4"/>
  <c r="J843" i="4"/>
  <c r="J850" i="4"/>
  <c r="J818" i="4"/>
  <c r="G793" i="4"/>
  <c r="G862" i="4"/>
  <c r="G863" i="4"/>
  <c r="G864" i="4"/>
  <c r="J759" i="4"/>
  <c r="J760" i="4"/>
  <c r="J771" i="4"/>
  <c r="J781" i="4"/>
  <c r="J782" i="4"/>
  <c r="J802" i="4"/>
  <c r="J799" i="4"/>
  <c r="J811" i="4"/>
  <c r="J812" i="4"/>
  <c r="J813" i="4"/>
  <c r="J814" i="4"/>
  <c r="J828" i="4"/>
  <c r="J831" i="4"/>
  <c r="J840" i="4"/>
  <c r="J851" i="4"/>
  <c r="J852" i="4"/>
  <c r="J858" i="4"/>
  <c r="J861" i="4"/>
  <c r="J862" i="4"/>
  <c r="J863" i="4"/>
  <c r="J864" i="4"/>
  <c r="J865" i="4"/>
  <c r="J885" i="4"/>
  <c r="J886" i="4"/>
  <c r="J887" i="4"/>
  <c r="J888" i="4"/>
  <c r="J738" i="4"/>
  <c r="S2" i="9"/>
  <c r="R20" i="9"/>
  <c r="R21" i="9"/>
  <c r="R22" i="9"/>
  <c r="R23" i="9"/>
  <c r="R24" i="9"/>
  <c r="R27" i="9"/>
  <c r="R28" i="9"/>
  <c r="R29" i="9"/>
  <c r="R30" i="9"/>
  <c r="R31" i="9"/>
  <c r="R32" i="9"/>
  <c r="R33" i="9"/>
  <c r="R15" i="9"/>
  <c r="R34" i="9"/>
  <c r="R35" i="9"/>
  <c r="R36" i="9"/>
  <c r="R37" i="9"/>
  <c r="R38" i="9"/>
  <c r="R39" i="9"/>
  <c r="R40" i="9"/>
  <c r="R41" i="9"/>
  <c r="R42" i="9"/>
  <c r="R43" i="9"/>
  <c r="R46" i="9"/>
  <c r="R47" i="9"/>
  <c r="R48" i="9"/>
  <c r="R49" i="9"/>
  <c r="R50" i="9"/>
  <c r="R51" i="9"/>
  <c r="R52" i="9"/>
  <c r="R44" i="9"/>
  <c r="R45" i="9"/>
  <c r="R53" i="9"/>
  <c r="R54" i="9"/>
  <c r="R57" i="9"/>
  <c r="R58" i="9"/>
  <c r="R59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60" i="9"/>
  <c r="R61" i="9"/>
  <c r="R62" i="9"/>
  <c r="R63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3" i="9"/>
  <c r="R94" i="9"/>
  <c r="R97" i="9"/>
  <c r="R98" i="9"/>
  <c r="R99" i="9"/>
  <c r="R100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7" i="9"/>
  <c r="R118" i="9"/>
  <c r="R119" i="9"/>
  <c r="R114" i="9"/>
  <c r="R115" i="9"/>
  <c r="R116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40" i="9"/>
  <c r="R136" i="9"/>
  <c r="R137" i="9"/>
  <c r="R132" i="9"/>
  <c r="R133" i="9"/>
  <c r="R141" i="9"/>
  <c r="R142" i="9"/>
  <c r="R143" i="9"/>
  <c r="R138" i="9"/>
  <c r="R139" i="9"/>
  <c r="R134" i="9"/>
  <c r="R135" i="9"/>
  <c r="R146" i="9"/>
  <c r="R147" i="9"/>
  <c r="R144" i="9"/>
  <c r="R145" i="9"/>
  <c r="R148" i="9"/>
  <c r="R152" i="9"/>
  <c r="R151" i="9"/>
  <c r="R149" i="9"/>
  <c r="R150" i="9"/>
  <c r="R153" i="9"/>
  <c r="R154" i="9"/>
  <c r="R155" i="9"/>
  <c r="R159" i="9"/>
  <c r="R156" i="9"/>
  <c r="R157" i="9"/>
  <c r="R158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3" i="9"/>
  <c r="R4" i="9"/>
  <c r="R5" i="9"/>
  <c r="R6" i="9"/>
  <c r="R7" i="9"/>
  <c r="R9" i="9"/>
  <c r="R11" i="9"/>
  <c r="R12" i="9"/>
  <c r="R13" i="9"/>
  <c r="R14" i="9"/>
  <c r="R16" i="9"/>
  <c r="R17" i="9"/>
  <c r="R25" i="9"/>
  <c r="R26" i="9"/>
  <c r="R18" i="9"/>
  <c r="R19" i="9"/>
  <c r="R2" i="9"/>
  <c r="Q3" i="9"/>
  <c r="Q4" i="9"/>
  <c r="Q5" i="9"/>
  <c r="Q6" i="9"/>
  <c r="Q7" i="9"/>
  <c r="Q9" i="9"/>
  <c r="Q11" i="9"/>
  <c r="Q12" i="9"/>
  <c r="Q13" i="9"/>
  <c r="Q14" i="9"/>
  <c r="Q16" i="9"/>
  <c r="Q17" i="9"/>
  <c r="Q25" i="9"/>
  <c r="Q26" i="9"/>
  <c r="Q18" i="9"/>
  <c r="Q19" i="9"/>
  <c r="Q20" i="9"/>
  <c r="Q21" i="9"/>
  <c r="Q22" i="9"/>
  <c r="Q23" i="9"/>
  <c r="Q24" i="9"/>
  <c r="Q27" i="9"/>
  <c r="Q28" i="9"/>
  <c r="Q29" i="9"/>
  <c r="Q30" i="9"/>
  <c r="Q31" i="9"/>
  <c r="Q32" i="9"/>
  <c r="Q33" i="9"/>
  <c r="Q15" i="9"/>
  <c r="Q34" i="9"/>
  <c r="Q35" i="9"/>
  <c r="Q36" i="9"/>
  <c r="Q37" i="9"/>
  <c r="Q38" i="9"/>
  <c r="Q39" i="9"/>
  <c r="Q40" i="9"/>
  <c r="Q41" i="9"/>
  <c r="Q42" i="9"/>
  <c r="Q43" i="9"/>
  <c r="Q46" i="9"/>
  <c r="Q47" i="9"/>
  <c r="Q48" i="9"/>
  <c r="Q49" i="9"/>
  <c r="Q50" i="9"/>
  <c r="Q51" i="9"/>
  <c r="Q52" i="9"/>
  <c r="Q44" i="9"/>
  <c r="Q45" i="9"/>
  <c r="Q53" i="9"/>
  <c r="Q54" i="9"/>
  <c r="Q55" i="9"/>
  <c r="Q56" i="9"/>
  <c r="Q57" i="9"/>
  <c r="Q58" i="9"/>
  <c r="Q59" i="9"/>
  <c r="Q64" i="9"/>
  <c r="Q65" i="9"/>
  <c r="Q66" i="9"/>
  <c r="Q67" i="9"/>
  <c r="Q68" i="9"/>
  <c r="Q69" i="9"/>
  <c r="Q70" i="9"/>
  <c r="Q71" i="9"/>
  <c r="Q72" i="9"/>
  <c r="Q73" i="9"/>
  <c r="Q74" i="9"/>
  <c r="Q75" i="9"/>
  <c r="Q76" i="9"/>
  <c r="Q60" i="9"/>
  <c r="Q61" i="9"/>
  <c r="Q62" i="9"/>
  <c r="Q63" i="9"/>
  <c r="Q77" i="9"/>
  <c r="Q78" i="9"/>
  <c r="Q79" i="9"/>
  <c r="Q80" i="9"/>
  <c r="Q81" i="9"/>
  <c r="Q82" i="9"/>
  <c r="Q83" i="9"/>
  <c r="Q84" i="9"/>
  <c r="Q85" i="9"/>
  <c r="Q86" i="9"/>
  <c r="Q87" i="9"/>
  <c r="Q88" i="9"/>
  <c r="Q89" i="9"/>
  <c r="Q90" i="9"/>
  <c r="Q91" i="9"/>
  <c r="Q93" i="9"/>
  <c r="Q94" i="9"/>
  <c r="Q97" i="9"/>
  <c r="Q98" i="9"/>
  <c r="Q99" i="9"/>
  <c r="Q100" i="9"/>
  <c r="Q102" i="9"/>
  <c r="Q103" i="9"/>
  <c r="Q104" i="9"/>
  <c r="Q105" i="9"/>
  <c r="Q106" i="9"/>
  <c r="Q107" i="9"/>
  <c r="Q108" i="9"/>
  <c r="Q109" i="9"/>
  <c r="Q110" i="9"/>
  <c r="Q111" i="9"/>
  <c r="Q112" i="9"/>
  <c r="Q113" i="9"/>
  <c r="Q117" i="9"/>
  <c r="Q118" i="9"/>
  <c r="Q119" i="9"/>
  <c r="Q114" i="9"/>
  <c r="Q115" i="9"/>
  <c r="Q116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40" i="9"/>
  <c r="Q136" i="9"/>
  <c r="Q137" i="9"/>
  <c r="Q132" i="9"/>
  <c r="Q133" i="9"/>
  <c r="Q141" i="9"/>
  <c r="Q142" i="9"/>
  <c r="Q143" i="9"/>
  <c r="Q138" i="9"/>
  <c r="Q139" i="9"/>
  <c r="Q134" i="9"/>
  <c r="Q135" i="9"/>
  <c r="Q146" i="9"/>
  <c r="Q147" i="9"/>
  <c r="Q144" i="9"/>
  <c r="Q145" i="9"/>
  <c r="Q148" i="9"/>
  <c r="Q152" i="9"/>
  <c r="Q151" i="9"/>
  <c r="Q149" i="9"/>
  <c r="Q150" i="9"/>
  <c r="Q153" i="9"/>
  <c r="Q154" i="9"/>
  <c r="Q155" i="9"/>
  <c r="Q159" i="9"/>
  <c r="Q156" i="9"/>
  <c r="Q157" i="9"/>
  <c r="Q158" i="9"/>
  <c r="Q160" i="9"/>
  <c r="Q161" i="9"/>
  <c r="Q162" i="9"/>
  <c r="Q163" i="9"/>
  <c r="Q164" i="9"/>
  <c r="Q165" i="9"/>
  <c r="Q166" i="9"/>
  <c r="Q167" i="9"/>
  <c r="Q168" i="9"/>
  <c r="Q169" i="9"/>
  <c r="Q170" i="9"/>
  <c r="Q171" i="9"/>
  <c r="Q172" i="9"/>
  <c r="Q173" i="9"/>
  <c r="Q174" i="9"/>
  <c r="Q175" i="9"/>
  <c r="Q176" i="9"/>
  <c r="Q177" i="9"/>
  <c r="Q178" i="9"/>
  <c r="Q179" i="9"/>
  <c r="Q180" i="9"/>
  <c r="Q2" i="9"/>
  <c r="P3" i="9"/>
  <c r="P4" i="9"/>
  <c r="P5" i="9"/>
  <c r="P6" i="9"/>
  <c r="P7" i="9"/>
  <c r="P9" i="9"/>
  <c r="P11" i="9"/>
  <c r="P12" i="9"/>
  <c r="P13" i="9"/>
  <c r="P14" i="9"/>
  <c r="P16" i="9"/>
  <c r="P17" i="9"/>
  <c r="P25" i="9"/>
  <c r="P26" i="9"/>
  <c r="P18" i="9"/>
  <c r="P19" i="9"/>
  <c r="P20" i="9"/>
  <c r="P21" i="9"/>
  <c r="P22" i="9"/>
  <c r="P23" i="9"/>
  <c r="P24" i="9"/>
  <c r="P27" i="9"/>
  <c r="P28" i="9"/>
  <c r="P29" i="9"/>
  <c r="P30" i="9"/>
  <c r="P31" i="9"/>
  <c r="P32" i="9"/>
  <c r="P33" i="9"/>
  <c r="P15" i="9"/>
  <c r="P34" i="9"/>
  <c r="P35" i="9"/>
  <c r="P36" i="9"/>
  <c r="P37" i="9"/>
  <c r="P38" i="9"/>
  <c r="P39" i="9"/>
  <c r="P40" i="9"/>
  <c r="P41" i="9"/>
  <c r="P42" i="9"/>
  <c r="P43" i="9"/>
  <c r="P46" i="9"/>
  <c r="P47" i="9"/>
  <c r="P48" i="9"/>
  <c r="P49" i="9"/>
  <c r="P50" i="9"/>
  <c r="P51" i="9"/>
  <c r="P52" i="9"/>
  <c r="P44" i="9"/>
  <c r="P45" i="9"/>
  <c r="P53" i="9"/>
  <c r="P54" i="9"/>
  <c r="P55" i="9"/>
  <c r="P56" i="9"/>
  <c r="P57" i="9"/>
  <c r="P58" i="9"/>
  <c r="P59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60" i="9"/>
  <c r="P61" i="9"/>
  <c r="P62" i="9"/>
  <c r="P63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3" i="9"/>
  <c r="P94" i="9"/>
  <c r="P92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7" i="9"/>
  <c r="P118" i="9"/>
  <c r="P119" i="9"/>
  <c r="P114" i="9"/>
  <c r="P115" i="9"/>
  <c r="P116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40" i="9"/>
  <c r="P136" i="9"/>
  <c r="P137" i="9"/>
  <c r="P132" i="9"/>
  <c r="P133" i="9"/>
  <c r="P141" i="9"/>
  <c r="P142" i="9"/>
  <c r="P143" i="9"/>
  <c r="P138" i="9"/>
  <c r="P139" i="9"/>
  <c r="P134" i="9"/>
  <c r="P135" i="9"/>
  <c r="P146" i="9"/>
  <c r="P147" i="9"/>
  <c r="P144" i="9"/>
  <c r="P145" i="9"/>
  <c r="P148" i="9"/>
  <c r="P152" i="9"/>
  <c r="P151" i="9"/>
  <c r="P149" i="9"/>
  <c r="P150" i="9"/>
  <c r="P153" i="9"/>
  <c r="P154" i="9"/>
  <c r="P155" i="9"/>
  <c r="P159" i="9"/>
  <c r="P156" i="9"/>
  <c r="P157" i="9"/>
  <c r="P158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2" i="9"/>
  <c r="N94" i="9"/>
  <c r="N87" i="9"/>
  <c r="N84" i="9"/>
  <c r="N63" i="9"/>
  <c r="N54" i="9"/>
  <c r="N30" i="9"/>
  <c r="I331" i="4"/>
  <c r="I329" i="4"/>
  <c r="K329" i="4" s="1"/>
  <c r="I330" i="4"/>
  <c r="K330" i="4" s="1"/>
  <c r="I321" i="4"/>
  <c r="K321" i="4" s="1"/>
  <c r="I322" i="4"/>
  <c r="K322" i="4" s="1"/>
  <c r="I323" i="4"/>
  <c r="K323" i="4" s="1"/>
  <c r="I324" i="4"/>
  <c r="K324" i="4" s="1"/>
  <c r="I325" i="4"/>
  <c r="I326" i="4"/>
  <c r="I327" i="4"/>
  <c r="I328" i="4"/>
  <c r="K395" i="4"/>
  <c r="K396" i="4"/>
  <c r="K411" i="4"/>
  <c r="K479" i="4"/>
  <c r="K491" i="4"/>
  <c r="K509" i="4"/>
  <c r="K518" i="4"/>
  <c r="K534" i="4"/>
  <c r="K619" i="4"/>
  <c r="K532" i="4"/>
  <c r="K657" i="4"/>
  <c r="K561" i="4"/>
  <c r="K544" i="4"/>
  <c r="K496" i="4"/>
  <c r="K364" i="4"/>
  <c r="K651" i="4"/>
  <c r="K447" i="4"/>
  <c r="K379" i="4"/>
  <c r="M3" i="4"/>
  <c r="P3" i="4" s="1"/>
  <c r="M4" i="4"/>
  <c r="P4" i="4" s="1"/>
  <c r="M5" i="4"/>
  <c r="P5" i="4" s="1"/>
  <c r="M6" i="4"/>
  <c r="P6" i="4" s="1"/>
  <c r="M7" i="4"/>
  <c r="P7" i="4" s="1"/>
  <c r="M8" i="4"/>
  <c r="P8" i="4" s="1"/>
  <c r="M9" i="4"/>
  <c r="P9" i="4" s="1"/>
  <c r="M10" i="4"/>
  <c r="P10" i="4" s="1"/>
  <c r="M11" i="4"/>
  <c r="P11" i="4" s="1"/>
  <c r="M12" i="4"/>
  <c r="P12" i="4" s="1"/>
  <c r="M13" i="4"/>
  <c r="P13" i="4" s="1"/>
  <c r="M14" i="4"/>
  <c r="P14" i="4" s="1"/>
  <c r="M15" i="4"/>
  <c r="P15" i="4" s="1"/>
  <c r="M16" i="4"/>
  <c r="P16" i="4" s="1"/>
  <c r="M17" i="4"/>
  <c r="P17" i="4" s="1"/>
  <c r="M18" i="4"/>
  <c r="P18" i="4" s="1"/>
  <c r="M19" i="4"/>
  <c r="P19" i="4" s="1"/>
  <c r="M20" i="4"/>
  <c r="P20" i="4" s="1"/>
  <c r="M21" i="4"/>
  <c r="P21" i="4" s="1"/>
  <c r="M22" i="4"/>
  <c r="P22" i="4" s="1"/>
  <c r="M23" i="4"/>
  <c r="P23" i="4" s="1"/>
  <c r="M24" i="4"/>
  <c r="P24" i="4" s="1"/>
  <c r="M25" i="4"/>
  <c r="P25" i="4" s="1"/>
  <c r="M26" i="4"/>
  <c r="P26" i="4" s="1"/>
  <c r="M27" i="4"/>
  <c r="P27" i="4" s="1"/>
  <c r="M28" i="4"/>
  <c r="P28" i="4" s="1"/>
  <c r="M29" i="4"/>
  <c r="P29" i="4" s="1"/>
  <c r="M30" i="4"/>
  <c r="P30" i="4" s="1"/>
  <c r="M31" i="4"/>
  <c r="P31" i="4" s="1"/>
  <c r="M32" i="4"/>
  <c r="P32" i="4" s="1"/>
  <c r="M33" i="4"/>
  <c r="P33" i="4" s="1"/>
  <c r="M34" i="4"/>
  <c r="P34" i="4" s="1"/>
  <c r="M35" i="4"/>
  <c r="P35" i="4" s="1"/>
  <c r="M36" i="4"/>
  <c r="P36" i="4" s="1"/>
  <c r="M37" i="4"/>
  <c r="P37" i="4" s="1"/>
  <c r="M38" i="4"/>
  <c r="P38" i="4" s="1"/>
  <c r="M39" i="4"/>
  <c r="P39" i="4" s="1"/>
  <c r="M40" i="4"/>
  <c r="P40" i="4" s="1"/>
  <c r="M41" i="4"/>
  <c r="P41" i="4" s="1"/>
  <c r="M42" i="4"/>
  <c r="P42" i="4" s="1"/>
  <c r="M43" i="4"/>
  <c r="P43" i="4" s="1"/>
  <c r="M44" i="4"/>
  <c r="P44" i="4" s="1"/>
  <c r="M45" i="4"/>
  <c r="P45" i="4" s="1"/>
  <c r="M46" i="4"/>
  <c r="P46" i="4" s="1"/>
  <c r="M47" i="4"/>
  <c r="P47" i="4" s="1"/>
  <c r="M48" i="4"/>
  <c r="P48" i="4" s="1"/>
  <c r="M49" i="4"/>
  <c r="P49" i="4" s="1"/>
  <c r="M50" i="4"/>
  <c r="P50" i="4" s="1"/>
  <c r="M51" i="4"/>
  <c r="P51" i="4" s="1"/>
  <c r="M52" i="4"/>
  <c r="P52" i="4" s="1"/>
  <c r="M53" i="4"/>
  <c r="P53" i="4" s="1"/>
  <c r="M54" i="4"/>
  <c r="P54" i="4" s="1"/>
  <c r="M55" i="4"/>
  <c r="P55" i="4" s="1"/>
  <c r="M56" i="4"/>
  <c r="P56" i="4" s="1"/>
  <c r="M57" i="4"/>
  <c r="P57" i="4" s="1"/>
  <c r="M58" i="4"/>
  <c r="P58" i="4" s="1"/>
  <c r="M59" i="4"/>
  <c r="P59" i="4" s="1"/>
  <c r="M60" i="4"/>
  <c r="P60" i="4" s="1"/>
  <c r="M61" i="4"/>
  <c r="P61" i="4" s="1"/>
  <c r="M62" i="4"/>
  <c r="P62" i="4" s="1"/>
  <c r="M63" i="4"/>
  <c r="P63" i="4" s="1"/>
  <c r="M64" i="4"/>
  <c r="P64" i="4" s="1"/>
  <c r="M65" i="4"/>
  <c r="P65" i="4" s="1"/>
  <c r="M66" i="4"/>
  <c r="P66" i="4" s="1"/>
  <c r="M67" i="4"/>
  <c r="P67" i="4" s="1"/>
  <c r="M68" i="4"/>
  <c r="P68" i="4" s="1"/>
  <c r="M69" i="4"/>
  <c r="P69" i="4" s="1"/>
  <c r="M70" i="4"/>
  <c r="P70" i="4" s="1"/>
  <c r="M71" i="4"/>
  <c r="P71" i="4" s="1"/>
  <c r="M72" i="4"/>
  <c r="P72" i="4" s="1"/>
  <c r="M73" i="4"/>
  <c r="P73" i="4" s="1"/>
  <c r="M74" i="4"/>
  <c r="P74" i="4" s="1"/>
  <c r="M75" i="4"/>
  <c r="P75" i="4" s="1"/>
  <c r="M76" i="4"/>
  <c r="P76" i="4" s="1"/>
  <c r="M77" i="4"/>
  <c r="P77" i="4" s="1"/>
  <c r="M78" i="4"/>
  <c r="P78" i="4" s="1"/>
  <c r="M79" i="4"/>
  <c r="P79" i="4" s="1"/>
  <c r="M80" i="4"/>
  <c r="P80" i="4" s="1"/>
  <c r="M81" i="4"/>
  <c r="P81" i="4" s="1"/>
  <c r="M82" i="4"/>
  <c r="P82" i="4" s="1"/>
  <c r="M83" i="4"/>
  <c r="P83" i="4" s="1"/>
  <c r="M84" i="4"/>
  <c r="P84" i="4" s="1"/>
  <c r="M85" i="4"/>
  <c r="P85" i="4" s="1"/>
  <c r="M86" i="4"/>
  <c r="P86" i="4" s="1"/>
  <c r="M87" i="4"/>
  <c r="P87" i="4" s="1"/>
  <c r="M88" i="4"/>
  <c r="P88" i="4" s="1"/>
  <c r="M89" i="4"/>
  <c r="P89" i="4" s="1"/>
  <c r="M90" i="4"/>
  <c r="P90" i="4" s="1"/>
  <c r="M91" i="4"/>
  <c r="P91" i="4" s="1"/>
  <c r="M92" i="4"/>
  <c r="P92" i="4" s="1"/>
  <c r="M93" i="4"/>
  <c r="P93" i="4" s="1"/>
  <c r="M94" i="4"/>
  <c r="P94" i="4" s="1"/>
  <c r="M95" i="4"/>
  <c r="P95" i="4" s="1"/>
  <c r="M96" i="4"/>
  <c r="P96" i="4" s="1"/>
  <c r="M97" i="4"/>
  <c r="P97" i="4" s="1"/>
  <c r="M98" i="4"/>
  <c r="P98" i="4" s="1"/>
  <c r="M99" i="4"/>
  <c r="P99" i="4" s="1"/>
  <c r="M100" i="4"/>
  <c r="P100" i="4" s="1"/>
  <c r="M101" i="4"/>
  <c r="P101" i="4" s="1"/>
  <c r="M102" i="4"/>
  <c r="P102" i="4" s="1"/>
  <c r="M103" i="4"/>
  <c r="P103" i="4" s="1"/>
  <c r="M104" i="4"/>
  <c r="P104" i="4" s="1"/>
  <c r="M105" i="4"/>
  <c r="P105" i="4" s="1"/>
  <c r="M106" i="4"/>
  <c r="P106" i="4" s="1"/>
  <c r="M107" i="4"/>
  <c r="P107" i="4" s="1"/>
  <c r="M108" i="4"/>
  <c r="P108" i="4" s="1"/>
  <c r="M109" i="4"/>
  <c r="P109" i="4" s="1"/>
  <c r="M110" i="4"/>
  <c r="P110" i="4" s="1"/>
  <c r="M111" i="4"/>
  <c r="P111" i="4" s="1"/>
  <c r="M112" i="4"/>
  <c r="P112" i="4" s="1"/>
  <c r="M113" i="4"/>
  <c r="P113" i="4" s="1"/>
  <c r="M114" i="4"/>
  <c r="P114" i="4" s="1"/>
  <c r="M115" i="4"/>
  <c r="P115" i="4" s="1"/>
  <c r="M116" i="4"/>
  <c r="P116" i="4" s="1"/>
  <c r="M117" i="4"/>
  <c r="P117" i="4" s="1"/>
  <c r="M118" i="4"/>
  <c r="P118" i="4" s="1"/>
  <c r="M119" i="4"/>
  <c r="P119" i="4" s="1"/>
  <c r="M120" i="4"/>
  <c r="P120" i="4" s="1"/>
  <c r="M121" i="4"/>
  <c r="P121" i="4" s="1"/>
  <c r="M122" i="4"/>
  <c r="P122" i="4" s="1"/>
  <c r="M123" i="4"/>
  <c r="P123" i="4" s="1"/>
  <c r="M124" i="4"/>
  <c r="P124" i="4" s="1"/>
  <c r="M125" i="4"/>
  <c r="P125" i="4" s="1"/>
  <c r="M126" i="4"/>
  <c r="P126" i="4" s="1"/>
  <c r="M127" i="4"/>
  <c r="P127" i="4" s="1"/>
  <c r="M128" i="4"/>
  <c r="P128" i="4" s="1"/>
  <c r="M129" i="4"/>
  <c r="P129" i="4" s="1"/>
  <c r="M130" i="4"/>
  <c r="P130" i="4" s="1"/>
  <c r="M131" i="4"/>
  <c r="P131" i="4" s="1"/>
  <c r="M132" i="4"/>
  <c r="P132" i="4" s="1"/>
  <c r="M133" i="4"/>
  <c r="P133" i="4" s="1"/>
  <c r="M134" i="4"/>
  <c r="P134" i="4" s="1"/>
  <c r="M135" i="4"/>
  <c r="P135" i="4" s="1"/>
  <c r="M136" i="4"/>
  <c r="P136" i="4" s="1"/>
  <c r="M137" i="4"/>
  <c r="P137" i="4" s="1"/>
  <c r="M138" i="4"/>
  <c r="P138" i="4" s="1"/>
  <c r="M139" i="4"/>
  <c r="P139" i="4" s="1"/>
  <c r="M140" i="4"/>
  <c r="P140" i="4" s="1"/>
  <c r="M141" i="4"/>
  <c r="P141" i="4" s="1"/>
  <c r="M142" i="4"/>
  <c r="P142" i="4" s="1"/>
  <c r="M143" i="4"/>
  <c r="P143" i="4" s="1"/>
  <c r="M144" i="4"/>
  <c r="P144" i="4" s="1"/>
  <c r="M145" i="4"/>
  <c r="P145" i="4" s="1"/>
  <c r="M146" i="4"/>
  <c r="P146" i="4" s="1"/>
  <c r="M147" i="4"/>
  <c r="P147" i="4" s="1"/>
  <c r="M148" i="4"/>
  <c r="P148" i="4" s="1"/>
  <c r="M149" i="4"/>
  <c r="P149" i="4" s="1"/>
  <c r="M150" i="4"/>
  <c r="P150" i="4" s="1"/>
  <c r="M151" i="4"/>
  <c r="P151" i="4" s="1"/>
  <c r="M152" i="4"/>
  <c r="P152" i="4" s="1"/>
  <c r="M153" i="4"/>
  <c r="P153" i="4" s="1"/>
  <c r="M154" i="4"/>
  <c r="P154" i="4" s="1"/>
  <c r="M155" i="4"/>
  <c r="P155" i="4" s="1"/>
  <c r="M156" i="4"/>
  <c r="P156" i="4" s="1"/>
  <c r="M157" i="4"/>
  <c r="P157" i="4" s="1"/>
  <c r="M158" i="4"/>
  <c r="P158" i="4" s="1"/>
  <c r="M159" i="4"/>
  <c r="P159" i="4" s="1"/>
  <c r="M160" i="4"/>
  <c r="P160" i="4" s="1"/>
  <c r="M161" i="4"/>
  <c r="P161" i="4" s="1"/>
  <c r="M162" i="4"/>
  <c r="P162" i="4" s="1"/>
  <c r="M163" i="4"/>
  <c r="P163" i="4" s="1"/>
  <c r="M164" i="4"/>
  <c r="P164" i="4" s="1"/>
  <c r="M165" i="4"/>
  <c r="P165" i="4" s="1"/>
  <c r="M166" i="4"/>
  <c r="P166" i="4" s="1"/>
  <c r="M167" i="4"/>
  <c r="P167" i="4" s="1"/>
  <c r="M168" i="4"/>
  <c r="P168" i="4" s="1"/>
  <c r="M169" i="4"/>
  <c r="P169" i="4" s="1"/>
  <c r="M170" i="4"/>
  <c r="P170" i="4" s="1"/>
  <c r="M171" i="4"/>
  <c r="P171" i="4" s="1"/>
  <c r="M172" i="4"/>
  <c r="P172" i="4" s="1"/>
  <c r="M173" i="4"/>
  <c r="P173" i="4" s="1"/>
  <c r="M174" i="4"/>
  <c r="P174" i="4" s="1"/>
  <c r="M175" i="4"/>
  <c r="P175" i="4" s="1"/>
  <c r="M176" i="4"/>
  <c r="P176" i="4" s="1"/>
  <c r="M177" i="4"/>
  <c r="P177" i="4" s="1"/>
  <c r="M178" i="4"/>
  <c r="P178" i="4" s="1"/>
  <c r="M179" i="4"/>
  <c r="P179" i="4" s="1"/>
  <c r="M180" i="4"/>
  <c r="P180" i="4" s="1"/>
  <c r="M181" i="4"/>
  <c r="P181" i="4" s="1"/>
  <c r="M182" i="4"/>
  <c r="P182" i="4" s="1"/>
  <c r="M183" i="4"/>
  <c r="P183" i="4" s="1"/>
  <c r="M184" i="4"/>
  <c r="P184" i="4" s="1"/>
  <c r="M185" i="4"/>
  <c r="P185" i="4" s="1"/>
  <c r="M186" i="4"/>
  <c r="P186" i="4" s="1"/>
  <c r="M187" i="4"/>
  <c r="P187" i="4" s="1"/>
  <c r="M188" i="4"/>
  <c r="P188" i="4" s="1"/>
  <c r="M189" i="4"/>
  <c r="P189" i="4" s="1"/>
  <c r="M190" i="4"/>
  <c r="P190" i="4" s="1"/>
  <c r="M191" i="4"/>
  <c r="P191" i="4" s="1"/>
  <c r="M192" i="4"/>
  <c r="P192" i="4" s="1"/>
  <c r="M193" i="4"/>
  <c r="P193" i="4" s="1"/>
  <c r="M194" i="4"/>
  <c r="P194" i="4" s="1"/>
  <c r="M195" i="4"/>
  <c r="P195" i="4" s="1"/>
  <c r="M196" i="4"/>
  <c r="P196" i="4" s="1"/>
  <c r="M197" i="4"/>
  <c r="P197" i="4" s="1"/>
  <c r="M198" i="4"/>
  <c r="P198" i="4" s="1"/>
  <c r="M199" i="4"/>
  <c r="P199" i="4" s="1"/>
  <c r="M200" i="4"/>
  <c r="P200" i="4" s="1"/>
  <c r="M201" i="4"/>
  <c r="P201" i="4" s="1"/>
  <c r="M202" i="4"/>
  <c r="P202" i="4" s="1"/>
  <c r="M203" i="4"/>
  <c r="P203" i="4" s="1"/>
  <c r="M204" i="4"/>
  <c r="P204" i="4" s="1"/>
  <c r="M205" i="4"/>
  <c r="P205" i="4" s="1"/>
  <c r="M206" i="4"/>
  <c r="P206" i="4" s="1"/>
  <c r="M207" i="4"/>
  <c r="P207" i="4" s="1"/>
  <c r="M208" i="4"/>
  <c r="P208" i="4" s="1"/>
  <c r="M209" i="4"/>
  <c r="P209" i="4" s="1"/>
  <c r="M210" i="4"/>
  <c r="P210" i="4" s="1"/>
  <c r="M211" i="4"/>
  <c r="P211" i="4" s="1"/>
  <c r="M212" i="4"/>
  <c r="P212" i="4" s="1"/>
  <c r="M213" i="4"/>
  <c r="P213" i="4" s="1"/>
  <c r="M214" i="4"/>
  <c r="P214" i="4" s="1"/>
  <c r="M215" i="4"/>
  <c r="P215" i="4" s="1"/>
  <c r="M216" i="4"/>
  <c r="P216" i="4" s="1"/>
  <c r="M217" i="4"/>
  <c r="P217" i="4" s="1"/>
  <c r="M218" i="4"/>
  <c r="P218" i="4" s="1"/>
  <c r="M219" i="4"/>
  <c r="P219" i="4" s="1"/>
  <c r="M220" i="4"/>
  <c r="P220" i="4" s="1"/>
  <c r="M221" i="4"/>
  <c r="P221" i="4" s="1"/>
  <c r="M222" i="4"/>
  <c r="P222" i="4" s="1"/>
  <c r="M223" i="4"/>
  <c r="P223" i="4" s="1"/>
  <c r="M224" i="4"/>
  <c r="P224" i="4" s="1"/>
  <c r="M225" i="4"/>
  <c r="P225" i="4" s="1"/>
  <c r="M226" i="4"/>
  <c r="P226" i="4" s="1"/>
  <c r="M227" i="4"/>
  <c r="P227" i="4" s="1"/>
  <c r="M228" i="4"/>
  <c r="P228" i="4" s="1"/>
  <c r="M229" i="4"/>
  <c r="P229" i="4" s="1"/>
  <c r="M230" i="4"/>
  <c r="P230" i="4" s="1"/>
  <c r="M231" i="4"/>
  <c r="P231" i="4" s="1"/>
  <c r="M232" i="4"/>
  <c r="P232" i="4" s="1"/>
  <c r="M233" i="4"/>
  <c r="P233" i="4" s="1"/>
  <c r="M234" i="4"/>
  <c r="P234" i="4" s="1"/>
  <c r="M235" i="4"/>
  <c r="P235" i="4" s="1"/>
  <c r="M236" i="4"/>
  <c r="P236" i="4" s="1"/>
  <c r="M237" i="4"/>
  <c r="P237" i="4" s="1"/>
  <c r="M238" i="4"/>
  <c r="P238" i="4" s="1"/>
  <c r="M239" i="4"/>
  <c r="P239" i="4" s="1"/>
  <c r="M240" i="4"/>
  <c r="P240" i="4" s="1"/>
  <c r="M241" i="4"/>
  <c r="P241" i="4" s="1"/>
  <c r="M242" i="4"/>
  <c r="P242" i="4" s="1"/>
  <c r="M243" i="4"/>
  <c r="P243" i="4" s="1"/>
  <c r="M244" i="4"/>
  <c r="P244" i="4" s="1"/>
  <c r="M245" i="4"/>
  <c r="P245" i="4" s="1"/>
  <c r="M246" i="4"/>
  <c r="P246" i="4" s="1"/>
  <c r="M247" i="4"/>
  <c r="P247" i="4" s="1"/>
  <c r="M248" i="4"/>
  <c r="P248" i="4" s="1"/>
  <c r="M249" i="4"/>
  <c r="P249" i="4" s="1"/>
  <c r="M250" i="4"/>
  <c r="P250" i="4" s="1"/>
  <c r="M251" i="4"/>
  <c r="P251" i="4" s="1"/>
  <c r="M252" i="4"/>
  <c r="P252" i="4" s="1"/>
  <c r="M253" i="4"/>
  <c r="P253" i="4" s="1"/>
  <c r="M254" i="4"/>
  <c r="P254" i="4" s="1"/>
  <c r="M255" i="4"/>
  <c r="P255" i="4" s="1"/>
  <c r="M256" i="4"/>
  <c r="P256" i="4" s="1"/>
  <c r="M257" i="4"/>
  <c r="P257" i="4" s="1"/>
  <c r="M258" i="4"/>
  <c r="P258" i="4" s="1"/>
  <c r="M259" i="4"/>
  <c r="P259" i="4" s="1"/>
  <c r="M260" i="4"/>
  <c r="P260" i="4" s="1"/>
  <c r="M261" i="4"/>
  <c r="P261" i="4" s="1"/>
  <c r="M262" i="4"/>
  <c r="P262" i="4" s="1"/>
  <c r="M263" i="4"/>
  <c r="P263" i="4" s="1"/>
  <c r="M264" i="4"/>
  <c r="P264" i="4" s="1"/>
  <c r="M265" i="4"/>
  <c r="P265" i="4" s="1"/>
  <c r="M266" i="4"/>
  <c r="P266" i="4" s="1"/>
  <c r="M267" i="4"/>
  <c r="P267" i="4" s="1"/>
  <c r="M268" i="4"/>
  <c r="P268" i="4" s="1"/>
  <c r="M269" i="4"/>
  <c r="P269" i="4" s="1"/>
  <c r="M270" i="4"/>
  <c r="P270" i="4" s="1"/>
  <c r="M271" i="4"/>
  <c r="P271" i="4" s="1"/>
  <c r="M272" i="4"/>
  <c r="P272" i="4" s="1"/>
  <c r="M273" i="4"/>
  <c r="P273" i="4" s="1"/>
  <c r="M274" i="4"/>
  <c r="P274" i="4" s="1"/>
  <c r="M275" i="4"/>
  <c r="P275" i="4" s="1"/>
  <c r="M276" i="4"/>
  <c r="P276" i="4" s="1"/>
  <c r="M277" i="4"/>
  <c r="P277" i="4" s="1"/>
  <c r="M278" i="4"/>
  <c r="P278" i="4" s="1"/>
  <c r="M279" i="4"/>
  <c r="P279" i="4" s="1"/>
  <c r="M280" i="4"/>
  <c r="P280" i="4" s="1"/>
  <c r="M281" i="4"/>
  <c r="P281" i="4" s="1"/>
  <c r="M282" i="4"/>
  <c r="P282" i="4" s="1"/>
  <c r="M283" i="4"/>
  <c r="P283" i="4" s="1"/>
  <c r="M284" i="4"/>
  <c r="P284" i="4" s="1"/>
  <c r="M285" i="4"/>
  <c r="P285" i="4" s="1"/>
  <c r="M286" i="4"/>
  <c r="P286" i="4" s="1"/>
  <c r="M287" i="4"/>
  <c r="P287" i="4" s="1"/>
  <c r="M288" i="4"/>
  <c r="P288" i="4" s="1"/>
  <c r="M289" i="4"/>
  <c r="P289" i="4" s="1"/>
  <c r="M290" i="4"/>
  <c r="P290" i="4" s="1"/>
  <c r="M291" i="4"/>
  <c r="P291" i="4" s="1"/>
  <c r="M292" i="4"/>
  <c r="P292" i="4" s="1"/>
  <c r="M293" i="4"/>
  <c r="P293" i="4" s="1"/>
  <c r="M294" i="4"/>
  <c r="P294" i="4" s="1"/>
  <c r="M295" i="4"/>
  <c r="P295" i="4" s="1"/>
  <c r="M296" i="4"/>
  <c r="P296" i="4" s="1"/>
  <c r="M297" i="4"/>
  <c r="P297" i="4" s="1"/>
  <c r="M298" i="4"/>
  <c r="P298" i="4" s="1"/>
  <c r="M299" i="4"/>
  <c r="P299" i="4" s="1"/>
  <c r="M300" i="4"/>
  <c r="P300" i="4" s="1"/>
  <c r="M301" i="4"/>
  <c r="P301" i="4" s="1"/>
  <c r="M302" i="4"/>
  <c r="P302" i="4" s="1"/>
  <c r="M303" i="4"/>
  <c r="P303" i="4" s="1"/>
  <c r="M304" i="4"/>
  <c r="P304" i="4" s="1"/>
  <c r="M305" i="4"/>
  <c r="P305" i="4" s="1"/>
  <c r="M306" i="4"/>
  <c r="P306" i="4" s="1"/>
  <c r="M307" i="4"/>
  <c r="P307" i="4" s="1"/>
  <c r="M308" i="4"/>
  <c r="P308" i="4" s="1"/>
  <c r="M309" i="4"/>
  <c r="P309" i="4" s="1"/>
  <c r="M310" i="4"/>
  <c r="P310" i="4" s="1"/>
  <c r="M311" i="4"/>
  <c r="P311" i="4" s="1"/>
  <c r="M312" i="4"/>
  <c r="P312" i="4" s="1"/>
  <c r="M313" i="4"/>
  <c r="P313" i="4" s="1"/>
  <c r="M314" i="4"/>
  <c r="P314" i="4" s="1"/>
  <c r="M315" i="4"/>
  <c r="P315" i="4" s="1"/>
  <c r="M316" i="4"/>
  <c r="P316" i="4" s="1"/>
  <c r="M317" i="4"/>
  <c r="P317" i="4" s="1"/>
  <c r="M318" i="4"/>
  <c r="P318" i="4" s="1"/>
  <c r="M319" i="4"/>
  <c r="P319" i="4" s="1"/>
  <c r="M320" i="4"/>
  <c r="P320" i="4" s="1"/>
  <c r="M321" i="4"/>
  <c r="P321" i="4" s="1"/>
  <c r="M322" i="4"/>
  <c r="P322" i="4" s="1"/>
  <c r="M323" i="4"/>
  <c r="P323" i="4" s="1"/>
  <c r="M324" i="4"/>
  <c r="P324" i="4" s="1"/>
  <c r="M325" i="4"/>
  <c r="P325" i="4" s="1"/>
  <c r="M326" i="4"/>
  <c r="P326" i="4" s="1"/>
  <c r="M327" i="4"/>
  <c r="P327" i="4" s="1"/>
  <c r="M328" i="4"/>
  <c r="P328" i="4" s="1"/>
  <c r="M329" i="4"/>
  <c r="P329" i="4" s="1"/>
  <c r="M330" i="4"/>
  <c r="P330" i="4" s="1"/>
  <c r="M331" i="4"/>
  <c r="P331" i="4" s="1"/>
  <c r="M332" i="4"/>
  <c r="P332" i="4" s="1"/>
  <c r="M333" i="4"/>
  <c r="P333" i="4" s="1"/>
  <c r="M334" i="4"/>
  <c r="P334" i="4" s="1"/>
  <c r="M335" i="4"/>
  <c r="P335" i="4" s="1"/>
  <c r="M336" i="4"/>
  <c r="P336" i="4" s="1"/>
  <c r="M337" i="4"/>
  <c r="P337" i="4" s="1"/>
  <c r="M338" i="4"/>
  <c r="P338" i="4" s="1"/>
  <c r="M339" i="4"/>
  <c r="P339" i="4" s="1"/>
  <c r="M340" i="4"/>
  <c r="P340" i="4" s="1"/>
  <c r="M341" i="4"/>
  <c r="P341" i="4" s="1"/>
  <c r="M342" i="4"/>
  <c r="P342" i="4" s="1"/>
  <c r="M343" i="4"/>
  <c r="P343" i="4" s="1"/>
  <c r="M344" i="4"/>
  <c r="P344" i="4" s="1"/>
  <c r="M345" i="4"/>
  <c r="P345" i="4" s="1"/>
  <c r="M346" i="4"/>
  <c r="P346" i="4" s="1"/>
  <c r="M347" i="4"/>
  <c r="P347" i="4" s="1"/>
  <c r="M348" i="4"/>
  <c r="P348" i="4" s="1"/>
  <c r="M349" i="4"/>
  <c r="P349" i="4" s="1"/>
  <c r="M350" i="4"/>
  <c r="P350" i="4" s="1"/>
  <c r="M351" i="4"/>
  <c r="P351" i="4" s="1"/>
  <c r="M352" i="4"/>
  <c r="P352" i="4" s="1"/>
  <c r="M353" i="4"/>
  <c r="P353" i="4" s="1"/>
  <c r="M354" i="4"/>
  <c r="P354" i="4" s="1"/>
  <c r="M355" i="4"/>
  <c r="P355" i="4" s="1"/>
  <c r="M356" i="4"/>
  <c r="P356" i="4" s="1"/>
  <c r="M357" i="4"/>
  <c r="P357" i="4" s="1"/>
  <c r="M358" i="4"/>
  <c r="P358" i="4" s="1"/>
  <c r="M359" i="4"/>
  <c r="P359" i="4" s="1"/>
  <c r="M360" i="4"/>
  <c r="P360" i="4" s="1"/>
  <c r="M361" i="4"/>
  <c r="P361" i="4" s="1"/>
  <c r="M362" i="4"/>
  <c r="P362" i="4" s="1"/>
  <c r="M363" i="4"/>
  <c r="P363" i="4" s="1"/>
  <c r="M364" i="4"/>
  <c r="P364" i="4" s="1"/>
  <c r="M365" i="4"/>
  <c r="P365" i="4" s="1"/>
  <c r="M366" i="4"/>
  <c r="P366" i="4" s="1"/>
  <c r="M367" i="4"/>
  <c r="P367" i="4" s="1"/>
  <c r="M368" i="4"/>
  <c r="P368" i="4" s="1"/>
  <c r="M369" i="4"/>
  <c r="P369" i="4" s="1"/>
  <c r="M370" i="4"/>
  <c r="P370" i="4" s="1"/>
  <c r="M371" i="4"/>
  <c r="P371" i="4" s="1"/>
  <c r="M372" i="4"/>
  <c r="P372" i="4" s="1"/>
  <c r="M373" i="4"/>
  <c r="P373" i="4" s="1"/>
  <c r="M374" i="4"/>
  <c r="P374" i="4" s="1"/>
  <c r="M375" i="4"/>
  <c r="P375" i="4" s="1"/>
  <c r="M376" i="4"/>
  <c r="P376" i="4" s="1"/>
  <c r="M377" i="4"/>
  <c r="P377" i="4" s="1"/>
  <c r="M378" i="4"/>
  <c r="P378" i="4" s="1"/>
  <c r="M379" i="4"/>
  <c r="P379" i="4" s="1"/>
  <c r="M380" i="4"/>
  <c r="P380" i="4" s="1"/>
  <c r="M381" i="4"/>
  <c r="P381" i="4" s="1"/>
  <c r="M382" i="4"/>
  <c r="P382" i="4" s="1"/>
  <c r="M383" i="4"/>
  <c r="P383" i="4" s="1"/>
  <c r="M384" i="4"/>
  <c r="P384" i="4" s="1"/>
  <c r="M385" i="4"/>
  <c r="P385" i="4" s="1"/>
  <c r="M386" i="4"/>
  <c r="P386" i="4" s="1"/>
  <c r="M387" i="4"/>
  <c r="P387" i="4" s="1"/>
  <c r="M388" i="4"/>
  <c r="P388" i="4" s="1"/>
  <c r="M389" i="4"/>
  <c r="P389" i="4" s="1"/>
  <c r="M390" i="4"/>
  <c r="P390" i="4" s="1"/>
  <c r="M391" i="4"/>
  <c r="P391" i="4" s="1"/>
  <c r="M392" i="4"/>
  <c r="P392" i="4" s="1"/>
  <c r="M393" i="4"/>
  <c r="P393" i="4" s="1"/>
  <c r="M394" i="4"/>
  <c r="P394" i="4" s="1"/>
  <c r="M395" i="4"/>
  <c r="P395" i="4" s="1"/>
  <c r="M396" i="4"/>
  <c r="P396" i="4" s="1"/>
  <c r="M397" i="4"/>
  <c r="P397" i="4" s="1"/>
  <c r="M398" i="4"/>
  <c r="P398" i="4" s="1"/>
  <c r="M399" i="4"/>
  <c r="P399" i="4" s="1"/>
  <c r="M400" i="4"/>
  <c r="P400" i="4" s="1"/>
  <c r="M401" i="4"/>
  <c r="P401" i="4" s="1"/>
  <c r="M402" i="4"/>
  <c r="P402" i="4" s="1"/>
  <c r="M403" i="4"/>
  <c r="P403" i="4" s="1"/>
  <c r="M404" i="4"/>
  <c r="P404" i="4" s="1"/>
  <c r="M405" i="4"/>
  <c r="P405" i="4" s="1"/>
  <c r="M406" i="4"/>
  <c r="P406" i="4" s="1"/>
  <c r="M407" i="4"/>
  <c r="P407" i="4" s="1"/>
  <c r="M408" i="4"/>
  <c r="P408" i="4" s="1"/>
  <c r="M409" i="4"/>
  <c r="P409" i="4" s="1"/>
  <c r="M410" i="4"/>
  <c r="P410" i="4" s="1"/>
  <c r="M411" i="4"/>
  <c r="P411" i="4" s="1"/>
  <c r="M412" i="4"/>
  <c r="P412" i="4" s="1"/>
  <c r="M413" i="4"/>
  <c r="P413" i="4" s="1"/>
  <c r="M414" i="4"/>
  <c r="P414" i="4" s="1"/>
  <c r="M415" i="4"/>
  <c r="P415" i="4" s="1"/>
  <c r="M416" i="4"/>
  <c r="P416" i="4" s="1"/>
  <c r="M417" i="4"/>
  <c r="P417" i="4" s="1"/>
  <c r="M418" i="4"/>
  <c r="P418" i="4" s="1"/>
  <c r="M419" i="4"/>
  <c r="P419" i="4" s="1"/>
  <c r="M420" i="4"/>
  <c r="P420" i="4" s="1"/>
  <c r="M421" i="4"/>
  <c r="P421" i="4" s="1"/>
  <c r="M422" i="4"/>
  <c r="P422" i="4" s="1"/>
  <c r="M423" i="4"/>
  <c r="P423" i="4" s="1"/>
  <c r="M424" i="4"/>
  <c r="P424" i="4" s="1"/>
  <c r="M425" i="4"/>
  <c r="P425" i="4" s="1"/>
  <c r="M426" i="4"/>
  <c r="P426" i="4" s="1"/>
  <c r="M427" i="4"/>
  <c r="P427" i="4" s="1"/>
  <c r="M428" i="4"/>
  <c r="P428" i="4" s="1"/>
  <c r="M429" i="4"/>
  <c r="P429" i="4" s="1"/>
  <c r="M430" i="4"/>
  <c r="P430" i="4" s="1"/>
  <c r="M431" i="4"/>
  <c r="P431" i="4" s="1"/>
  <c r="M432" i="4"/>
  <c r="P432" i="4" s="1"/>
  <c r="M433" i="4"/>
  <c r="P433" i="4" s="1"/>
  <c r="M434" i="4"/>
  <c r="P434" i="4" s="1"/>
  <c r="M435" i="4"/>
  <c r="P435" i="4" s="1"/>
  <c r="M436" i="4"/>
  <c r="P436" i="4" s="1"/>
  <c r="M437" i="4"/>
  <c r="P437" i="4" s="1"/>
  <c r="M438" i="4"/>
  <c r="P438" i="4" s="1"/>
  <c r="M439" i="4"/>
  <c r="P439" i="4" s="1"/>
  <c r="M440" i="4"/>
  <c r="P440" i="4" s="1"/>
  <c r="M441" i="4"/>
  <c r="P441" i="4" s="1"/>
  <c r="M442" i="4"/>
  <c r="P442" i="4" s="1"/>
  <c r="M443" i="4"/>
  <c r="P443" i="4" s="1"/>
  <c r="M444" i="4"/>
  <c r="P444" i="4" s="1"/>
  <c r="M445" i="4"/>
  <c r="P445" i="4" s="1"/>
  <c r="M446" i="4"/>
  <c r="P446" i="4" s="1"/>
  <c r="M447" i="4"/>
  <c r="P447" i="4" s="1"/>
  <c r="M448" i="4"/>
  <c r="P448" i="4" s="1"/>
  <c r="M449" i="4"/>
  <c r="P449" i="4" s="1"/>
  <c r="M450" i="4"/>
  <c r="P450" i="4" s="1"/>
  <c r="M451" i="4"/>
  <c r="P451" i="4" s="1"/>
  <c r="M452" i="4"/>
  <c r="P452" i="4" s="1"/>
  <c r="M453" i="4"/>
  <c r="P453" i="4" s="1"/>
  <c r="M454" i="4"/>
  <c r="P454" i="4" s="1"/>
  <c r="M455" i="4"/>
  <c r="P455" i="4" s="1"/>
  <c r="M456" i="4"/>
  <c r="P456" i="4" s="1"/>
  <c r="M457" i="4"/>
  <c r="P457" i="4" s="1"/>
  <c r="M458" i="4"/>
  <c r="P458" i="4" s="1"/>
  <c r="M459" i="4"/>
  <c r="P459" i="4" s="1"/>
  <c r="M460" i="4"/>
  <c r="P460" i="4" s="1"/>
  <c r="M461" i="4"/>
  <c r="P461" i="4" s="1"/>
  <c r="M462" i="4"/>
  <c r="P462" i="4" s="1"/>
  <c r="M463" i="4"/>
  <c r="P463" i="4" s="1"/>
  <c r="M464" i="4"/>
  <c r="P464" i="4" s="1"/>
  <c r="M465" i="4"/>
  <c r="P465" i="4" s="1"/>
  <c r="M466" i="4"/>
  <c r="P466" i="4" s="1"/>
  <c r="M467" i="4"/>
  <c r="P467" i="4" s="1"/>
  <c r="M468" i="4"/>
  <c r="P468" i="4" s="1"/>
  <c r="M469" i="4"/>
  <c r="P469" i="4" s="1"/>
  <c r="M470" i="4"/>
  <c r="P470" i="4" s="1"/>
  <c r="M471" i="4"/>
  <c r="P471" i="4" s="1"/>
  <c r="M472" i="4"/>
  <c r="P472" i="4" s="1"/>
  <c r="M473" i="4"/>
  <c r="P473" i="4" s="1"/>
  <c r="M474" i="4"/>
  <c r="P474" i="4" s="1"/>
  <c r="M475" i="4"/>
  <c r="P475" i="4" s="1"/>
  <c r="M476" i="4"/>
  <c r="P476" i="4" s="1"/>
  <c r="M477" i="4"/>
  <c r="P477" i="4" s="1"/>
  <c r="M478" i="4"/>
  <c r="P478" i="4" s="1"/>
  <c r="M479" i="4"/>
  <c r="P479" i="4" s="1"/>
  <c r="M480" i="4"/>
  <c r="P480" i="4" s="1"/>
  <c r="M481" i="4"/>
  <c r="P481" i="4" s="1"/>
  <c r="M482" i="4"/>
  <c r="P482" i="4" s="1"/>
  <c r="M483" i="4"/>
  <c r="P483" i="4" s="1"/>
  <c r="M484" i="4"/>
  <c r="P484" i="4" s="1"/>
  <c r="M485" i="4"/>
  <c r="P485" i="4" s="1"/>
  <c r="M486" i="4"/>
  <c r="P486" i="4" s="1"/>
  <c r="M487" i="4"/>
  <c r="P487" i="4" s="1"/>
  <c r="M488" i="4"/>
  <c r="P488" i="4" s="1"/>
  <c r="M489" i="4"/>
  <c r="P489" i="4" s="1"/>
  <c r="M490" i="4"/>
  <c r="P490" i="4" s="1"/>
  <c r="M491" i="4"/>
  <c r="P491" i="4" s="1"/>
  <c r="M492" i="4"/>
  <c r="P492" i="4" s="1"/>
  <c r="M493" i="4"/>
  <c r="P493" i="4" s="1"/>
  <c r="M494" i="4"/>
  <c r="P494" i="4" s="1"/>
  <c r="M495" i="4"/>
  <c r="P495" i="4" s="1"/>
  <c r="M496" i="4"/>
  <c r="P496" i="4" s="1"/>
  <c r="M497" i="4"/>
  <c r="P497" i="4" s="1"/>
  <c r="M498" i="4"/>
  <c r="P498" i="4" s="1"/>
  <c r="M499" i="4"/>
  <c r="P499" i="4" s="1"/>
  <c r="M500" i="4"/>
  <c r="P500" i="4" s="1"/>
  <c r="M501" i="4"/>
  <c r="P501" i="4" s="1"/>
  <c r="M502" i="4"/>
  <c r="P502" i="4" s="1"/>
  <c r="M503" i="4"/>
  <c r="P503" i="4" s="1"/>
  <c r="M504" i="4"/>
  <c r="P504" i="4" s="1"/>
  <c r="M505" i="4"/>
  <c r="P505" i="4" s="1"/>
  <c r="M506" i="4"/>
  <c r="P506" i="4" s="1"/>
  <c r="M507" i="4"/>
  <c r="P507" i="4" s="1"/>
  <c r="M508" i="4"/>
  <c r="P508" i="4" s="1"/>
  <c r="M509" i="4"/>
  <c r="P509" i="4" s="1"/>
  <c r="M510" i="4"/>
  <c r="P510" i="4" s="1"/>
  <c r="M511" i="4"/>
  <c r="P511" i="4" s="1"/>
  <c r="M512" i="4"/>
  <c r="P512" i="4" s="1"/>
  <c r="M513" i="4"/>
  <c r="P513" i="4" s="1"/>
  <c r="M514" i="4"/>
  <c r="P514" i="4" s="1"/>
  <c r="M515" i="4"/>
  <c r="P515" i="4" s="1"/>
  <c r="M516" i="4"/>
  <c r="P516" i="4" s="1"/>
  <c r="M517" i="4"/>
  <c r="P517" i="4" s="1"/>
  <c r="M518" i="4"/>
  <c r="P518" i="4" s="1"/>
  <c r="M519" i="4"/>
  <c r="P519" i="4" s="1"/>
  <c r="M520" i="4"/>
  <c r="P520" i="4" s="1"/>
  <c r="M521" i="4"/>
  <c r="P521" i="4" s="1"/>
  <c r="M522" i="4"/>
  <c r="P522" i="4" s="1"/>
  <c r="M523" i="4"/>
  <c r="P523" i="4" s="1"/>
  <c r="M524" i="4"/>
  <c r="P524" i="4" s="1"/>
  <c r="M525" i="4"/>
  <c r="P525" i="4" s="1"/>
  <c r="M526" i="4"/>
  <c r="P526" i="4" s="1"/>
  <c r="M527" i="4"/>
  <c r="P527" i="4" s="1"/>
  <c r="M528" i="4"/>
  <c r="P528" i="4" s="1"/>
  <c r="M529" i="4"/>
  <c r="P529" i="4" s="1"/>
  <c r="M530" i="4"/>
  <c r="P530" i="4" s="1"/>
  <c r="M531" i="4"/>
  <c r="P531" i="4" s="1"/>
  <c r="M532" i="4"/>
  <c r="P532" i="4" s="1"/>
  <c r="M533" i="4"/>
  <c r="P533" i="4" s="1"/>
  <c r="M534" i="4"/>
  <c r="P534" i="4" s="1"/>
  <c r="M535" i="4"/>
  <c r="P535" i="4" s="1"/>
  <c r="M536" i="4"/>
  <c r="P536" i="4" s="1"/>
  <c r="M537" i="4"/>
  <c r="P537" i="4" s="1"/>
  <c r="M538" i="4"/>
  <c r="P538" i="4" s="1"/>
  <c r="M539" i="4"/>
  <c r="P539" i="4" s="1"/>
  <c r="M540" i="4"/>
  <c r="P540" i="4" s="1"/>
  <c r="M541" i="4"/>
  <c r="P541" i="4" s="1"/>
  <c r="M542" i="4"/>
  <c r="P542" i="4" s="1"/>
  <c r="M543" i="4"/>
  <c r="P543" i="4" s="1"/>
  <c r="M544" i="4"/>
  <c r="P544" i="4" s="1"/>
  <c r="M545" i="4"/>
  <c r="P545" i="4" s="1"/>
  <c r="M546" i="4"/>
  <c r="P546" i="4" s="1"/>
  <c r="M547" i="4"/>
  <c r="P547" i="4" s="1"/>
  <c r="M548" i="4"/>
  <c r="P548" i="4" s="1"/>
  <c r="M549" i="4"/>
  <c r="P549" i="4" s="1"/>
  <c r="M550" i="4"/>
  <c r="P550" i="4" s="1"/>
  <c r="M551" i="4"/>
  <c r="P551" i="4" s="1"/>
  <c r="M552" i="4"/>
  <c r="P552" i="4" s="1"/>
  <c r="M553" i="4"/>
  <c r="P553" i="4" s="1"/>
  <c r="M554" i="4"/>
  <c r="P554" i="4" s="1"/>
  <c r="M555" i="4"/>
  <c r="P555" i="4" s="1"/>
  <c r="M556" i="4"/>
  <c r="P556" i="4" s="1"/>
  <c r="M557" i="4"/>
  <c r="P557" i="4" s="1"/>
  <c r="M558" i="4"/>
  <c r="P558" i="4" s="1"/>
  <c r="M559" i="4"/>
  <c r="P559" i="4" s="1"/>
  <c r="M560" i="4"/>
  <c r="P560" i="4" s="1"/>
  <c r="M561" i="4"/>
  <c r="P561" i="4" s="1"/>
  <c r="M562" i="4"/>
  <c r="P562" i="4" s="1"/>
  <c r="M563" i="4"/>
  <c r="P563" i="4" s="1"/>
  <c r="M564" i="4"/>
  <c r="P564" i="4" s="1"/>
  <c r="M565" i="4"/>
  <c r="P565" i="4" s="1"/>
  <c r="M566" i="4"/>
  <c r="P566" i="4" s="1"/>
  <c r="M567" i="4"/>
  <c r="P567" i="4" s="1"/>
  <c r="M568" i="4"/>
  <c r="P568" i="4" s="1"/>
  <c r="M569" i="4"/>
  <c r="P569" i="4" s="1"/>
  <c r="M570" i="4"/>
  <c r="P570" i="4" s="1"/>
  <c r="M571" i="4"/>
  <c r="P571" i="4" s="1"/>
  <c r="M572" i="4"/>
  <c r="P572" i="4" s="1"/>
  <c r="M573" i="4"/>
  <c r="P573" i="4" s="1"/>
  <c r="M574" i="4"/>
  <c r="P574" i="4" s="1"/>
  <c r="M575" i="4"/>
  <c r="P575" i="4" s="1"/>
  <c r="M576" i="4"/>
  <c r="P576" i="4" s="1"/>
  <c r="M577" i="4"/>
  <c r="P577" i="4" s="1"/>
  <c r="M578" i="4"/>
  <c r="P578" i="4" s="1"/>
  <c r="M579" i="4"/>
  <c r="P579" i="4" s="1"/>
  <c r="M580" i="4"/>
  <c r="P580" i="4" s="1"/>
  <c r="M581" i="4"/>
  <c r="P581" i="4" s="1"/>
  <c r="M608" i="4"/>
  <c r="P608" i="4" s="1"/>
  <c r="M615" i="4"/>
  <c r="P615" i="4" s="1"/>
  <c r="M616" i="4"/>
  <c r="P616" i="4" s="1"/>
  <c r="M617" i="4"/>
  <c r="P617" i="4" s="1"/>
  <c r="M618" i="4"/>
  <c r="P618" i="4" s="1"/>
  <c r="M619" i="4"/>
  <c r="P619" i="4" s="1"/>
  <c r="M620" i="4"/>
  <c r="P620" i="4" s="1"/>
  <c r="M621" i="4"/>
  <c r="P621" i="4" s="1"/>
  <c r="M622" i="4"/>
  <c r="P622" i="4" s="1"/>
  <c r="M623" i="4"/>
  <c r="P623" i="4" s="1"/>
  <c r="M624" i="4"/>
  <c r="P624" i="4" s="1"/>
  <c r="M625" i="4"/>
  <c r="P625" i="4" s="1"/>
  <c r="M626" i="4"/>
  <c r="P626" i="4" s="1"/>
  <c r="M627" i="4"/>
  <c r="P627" i="4" s="1"/>
  <c r="M628" i="4"/>
  <c r="P628" i="4" s="1"/>
  <c r="M629" i="4"/>
  <c r="P629" i="4" s="1"/>
  <c r="M630" i="4"/>
  <c r="P630" i="4" s="1"/>
  <c r="M631" i="4"/>
  <c r="P631" i="4" s="1"/>
  <c r="M632" i="4"/>
  <c r="P632" i="4" s="1"/>
  <c r="M633" i="4"/>
  <c r="P633" i="4" s="1"/>
  <c r="M634" i="4"/>
  <c r="P634" i="4" s="1"/>
  <c r="M635" i="4"/>
  <c r="P635" i="4" s="1"/>
  <c r="M636" i="4"/>
  <c r="P636" i="4" s="1"/>
  <c r="M637" i="4"/>
  <c r="P637" i="4" s="1"/>
  <c r="M638" i="4"/>
  <c r="P638" i="4" s="1"/>
  <c r="M639" i="4"/>
  <c r="P639" i="4" s="1"/>
  <c r="M640" i="4"/>
  <c r="P640" i="4" s="1"/>
  <c r="M641" i="4"/>
  <c r="P641" i="4" s="1"/>
  <c r="M642" i="4"/>
  <c r="P642" i="4" s="1"/>
  <c r="M643" i="4"/>
  <c r="P643" i="4" s="1"/>
  <c r="M644" i="4"/>
  <c r="P644" i="4" s="1"/>
  <c r="M645" i="4"/>
  <c r="P645" i="4" s="1"/>
  <c r="M646" i="4"/>
  <c r="P646" i="4" s="1"/>
  <c r="M647" i="4"/>
  <c r="P647" i="4" s="1"/>
  <c r="M648" i="4"/>
  <c r="P648" i="4" s="1"/>
  <c r="M649" i="4"/>
  <c r="P649" i="4" s="1"/>
  <c r="M650" i="4"/>
  <c r="P650" i="4" s="1"/>
  <c r="M651" i="4"/>
  <c r="P651" i="4" s="1"/>
  <c r="M652" i="4"/>
  <c r="P652" i="4" s="1"/>
  <c r="M653" i="4"/>
  <c r="P653" i="4" s="1"/>
  <c r="M654" i="4"/>
  <c r="P654" i="4" s="1"/>
  <c r="M655" i="4"/>
  <c r="P655" i="4" s="1"/>
  <c r="M656" i="4"/>
  <c r="P656" i="4" s="1"/>
  <c r="M2" i="4"/>
  <c r="P2" i="4" s="1"/>
  <c r="G12" i="4"/>
  <c r="G106" i="4"/>
  <c r="G127" i="4"/>
  <c r="G218" i="4"/>
  <c r="G271" i="4"/>
  <c r="G303" i="4"/>
  <c r="G316" i="4"/>
  <c r="G330" i="4"/>
  <c r="G490" i="4"/>
  <c r="G512" i="4"/>
  <c r="G513" i="4"/>
  <c r="G514" i="4"/>
  <c r="G515" i="4"/>
  <c r="G517" i="4"/>
  <c r="G518" i="4"/>
  <c r="G520" i="4"/>
  <c r="G521" i="4"/>
  <c r="G522" i="4"/>
  <c r="G523" i="4"/>
  <c r="G524" i="4"/>
  <c r="G525" i="4"/>
  <c r="G696" i="4"/>
  <c r="G697" i="4"/>
  <c r="G698" i="4"/>
  <c r="G699" i="4"/>
  <c r="G701" i="4"/>
  <c r="G702" i="4"/>
  <c r="G703" i="4"/>
  <c r="G705" i="4"/>
  <c r="G707" i="4"/>
  <c r="G708" i="4"/>
  <c r="G709" i="4"/>
  <c r="G710" i="4"/>
  <c r="I320" i="4"/>
  <c r="I319" i="4"/>
  <c r="I318" i="4"/>
  <c r="I317" i="4"/>
  <c r="I316" i="4"/>
  <c r="K316" i="4" s="1"/>
  <c r="I315" i="4"/>
  <c r="I314" i="4"/>
  <c r="K314" i="4" s="1"/>
  <c r="I313" i="4"/>
  <c r="I312" i="4"/>
  <c r="K312" i="4" s="1"/>
  <c r="I311" i="4"/>
  <c r="K311" i="4" s="1"/>
  <c r="I310" i="4"/>
  <c r="K310" i="4" s="1"/>
  <c r="I309" i="4"/>
  <c r="K309" i="4" s="1"/>
  <c r="I308" i="4"/>
  <c r="K308" i="4" s="1"/>
  <c r="I307" i="4"/>
  <c r="K307" i="4" s="1"/>
  <c r="I306" i="4"/>
  <c r="K306" i="4" s="1"/>
  <c r="I305" i="4"/>
  <c r="K305" i="4" s="1"/>
  <c r="I304" i="4"/>
  <c r="K304" i="4" s="1"/>
  <c r="I303" i="4"/>
  <c r="K303" i="4" s="1"/>
  <c r="I302" i="4"/>
  <c r="K302" i="4" s="1"/>
  <c r="I301" i="4"/>
  <c r="K301" i="4" s="1"/>
  <c r="I300" i="4"/>
  <c r="K300" i="4" s="1"/>
  <c r="I299" i="4"/>
  <c r="K299" i="4" s="1"/>
  <c r="I298" i="4"/>
  <c r="K298" i="4" s="1"/>
  <c r="I297" i="4"/>
  <c r="I296" i="4"/>
  <c r="K296" i="4" s="1"/>
  <c r="I295" i="4"/>
  <c r="K295" i="4" s="1"/>
  <c r="I294" i="4"/>
  <c r="K294" i="4" s="1"/>
  <c r="I293" i="4"/>
  <c r="K293" i="4" s="1"/>
  <c r="I292" i="4"/>
  <c r="K292" i="4" s="1"/>
  <c r="I291" i="4"/>
  <c r="K291" i="4" s="1"/>
  <c r="I290" i="4"/>
  <c r="K290" i="4" s="1"/>
  <c r="I289" i="4"/>
  <c r="K289" i="4" s="1"/>
  <c r="I288" i="4"/>
  <c r="K288" i="4" s="1"/>
  <c r="I287" i="4"/>
  <c r="K287" i="4" s="1"/>
  <c r="I286" i="4"/>
  <c r="K286" i="4" s="1"/>
  <c r="I285" i="4"/>
  <c r="K285" i="4" s="1"/>
  <c r="I284" i="4"/>
  <c r="K284" i="4" s="1"/>
  <c r="I283" i="4"/>
  <c r="K283" i="4" s="1"/>
  <c r="I282" i="4"/>
  <c r="K282" i="4" s="1"/>
  <c r="I281" i="4"/>
  <c r="K281" i="4" s="1"/>
  <c r="I280" i="4"/>
  <c r="K280" i="4" s="1"/>
  <c r="I279" i="4"/>
  <c r="I278" i="4"/>
  <c r="K278" i="4" s="1"/>
  <c r="I277" i="4"/>
  <c r="K277" i="4" s="1"/>
  <c r="I276" i="4"/>
  <c r="K276" i="4" s="1"/>
  <c r="I275" i="4"/>
  <c r="K275" i="4" s="1"/>
  <c r="I274" i="4"/>
  <c r="K274" i="4" s="1"/>
  <c r="I273" i="4"/>
  <c r="K273" i="4" s="1"/>
  <c r="I272" i="4"/>
  <c r="K272" i="4" s="1"/>
  <c r="I271" i="4"/>
  <c r="K271" i="4" s="1"/>
  <c r="I270" i="4"/>
  <c r="K270" i="4" s="1"/>
  <c r="I269" i="4"/>
  <c r="K269" i="4" s="1"/>
  <c r="I268" i="4"/>
  <c r="K268" i="4" s="1"/>
  <c r="I267" i="4"/>
  <c r="K267" i="4" s="1"/>
  <c r="I266" i="4"/>
  <c r="K266" i="4" s="1"/>
  <c r="I265" i="4"/>
  <c r="K265" i="4" s="1"/>
  <c r="I264" i="4"/>
  <c r="K264" i="4" s="1"/>
  <c r="I263" i="4"/>
  <c r="K263" i="4" s="1"/>
  <c r="I262" i="4"/>
  <c r="K262" i="4" s="1"/>
  <c r="I261" i="4"/>
  <c r="I260" i="4"/>
  <c r="K260" i="4" s="1"/>
  <c r="I259" i="4"/>
  <c r="K259" i="4" s="1"/>
  <c r="I258" i="4"/>
  <c r="K258" i="4" s="1"/>
  <c r="I257" i="4"/>
  <c r="K257" i="4" s="1"/>
  <c r="I256" i="4"/>
  <c r="K256" i="4" s="1"/>
  <c r="I255" i="4"/>
  <c r="K255" i="4" s="1"/>
  <c r="I254" i="4"/>
  <c r="K254" i="4" s="1"/>
  <c r="I253" i="4"/>
  <c r="K253" i="4" s="1"/>
  <c r="I252" i="4"/>
  <c r="K252" i="4" s="1"/>
  <c r="I251" i="4"/>
  <c r="K251" i="4" s="1"/>
  <c r="I250" i="4"/>
  <c r="I249" i="4"/>
  <c r="I248" i="4"/>
  <c r="K248" i="4" s="1"/>
  <c r="I247" i="4"/>
  <c r="K247" i="4" s="1"/>
  <c r="I246" i="4"/>
  <c r="K246" i="4" s="1"/>
  <c r="I245" i="4"/>
  <c r="K245" i="4" s="1"/>
  <c r="I244" i="4"/>
  <c r="K244" i="4" s="1"/>
  <c r="I243" i="4"/>
  <c r="K243" i="4" s="1"/>
  <c r="I242" i="4"/>
  <c r="K242" i="4" s="1"/>
  <c r="I241" i="4"/>
  <c r="K241" i="4" s="1"/>
  <c r="I240" i="4"/>
  <c r="K240" i="4" s="1"/>
  <c r="I239" i="4"/>
  <c r="K239" i="4" s="1"/>
  <c r="I238" i="4"/>
  <c r="K238" i="4" s="1"/>
  <c r="I237" i="4"/>
  <c r="I236" i="4"/>
  <c r="K236" i="4" s="1"/>
  <c r="I235" i="4"/>
  <c r="K235" i="4" s="1"/>
  <c r="I234" i="4"/>
  <c r="K234" i="4" s="1"/>
  <c r="I233" i="4"/>
  <c r="K233" i="4" s="1"/>
  <c r="I232" i="4"/>
  <c r="K232" i="4" s="1"/>
  <c r="I231" i="4"/>
  <c r="K231" i="4" s="1"/>
  <c r="I230" i="4"/>
  <c r="K230" i="4" s="1"/>
  <c r="I229" i="4"/>
  <c r="K229" i="4" s="1"/>
  <c r="I228" i="4"/>
  <c r="I227" i="4"/>
  <c r="K227" i="4" s="1"/>
  <c r="I226" i="4"/>
  <c r="K226" i="4" s="1"/>
  <c r="I225" i="4"/>
  <c r="K225" i="4" s="1"/>
  <c r="I224" i="4"/>
  <c r="K224" i="4" s="1"/>
  <c r="I223" i="4"/>
  <c r="K223" i="4" s="1"/>
  <c r="I221" i="4"/>
  <c r="K221" i="4" s="1"/>
  <c r="I220" i="4"/>
  <c r="K220" i="4" s="1"/>
  <c r="I219" i="4"/>
  <c r="K219" i="4" s="1"/>
  <c r="I218" i="4"/>
  <c r="K218" i="4" s="1"/>
  <c r="I217" i="4"/>
  <c r="K217" i="4" s="1"/>
  <c r="I216" i="4"/>
  <c r="K216" i="4" s="1"/>
  <c r="I215" i="4"/>
  <c r="K215" i="4" s="1"/>
  <c r="I214" i="4"/>
  <c r="I213" i="4"/>
  <c r="K213" i="4" s="1"/>
  <c r="I212" i="4"/>
  <c r="K212" i="4" s="1"/>
  <c r="I211" i="4"/>
  <c r="K211" i="4" s="1"/>
  <c r="I210" i="4"/>
  <c r="K210" i="4" s="1"/>
  <c r="I209" i="4"/>
  <c r="K209" i="4" s="1"/>
  <c r="I207" i="4"/>
  <c r="K207" i="4" s="1"/>
  <c r="I206" i="4"/>
  <c r="K206" i="4" s="1"/>
  <c r="I205" i="4"/>
  <c r="K205" i="4" s="1"/>
  <c r="I204" i="4"/>
  <c r="I203" i="4"/>
  <c r="K203" i="4" s="1"/>
  <c r="I202" i="4"/>
  <c r="K202" i="4" s="1"/>
  <c r="I201" i="4"/>
  <c r="K201" i="4" s="1"/>
  <c r="I200" i="4"/>
  <c r="K200" i="4" s="1"/>
  <c r="I199" i="4"/>
  <c r="K199" i="4" s="1"/>
  <c r="I198" i="4"/>
  <c r="K198" i="4" s="1"/>
  <c r="I197" i="4"/>
  <c r="K197" i="4" s="1"/>
  <c r="I195" i="4"/>
  <c r="K195" i="4" s="1"/>
  <c r="I194" i="4"/>
  <c r="K194" i="4" s="1"/>
  <c r="I193" i="4"/>
  <c r="K193" i="4" s="1"/>
  <c r="I191" i="4"/>
  <c r="K191" i="4" s="1"/>
  <c r="I190" i="4"/>
  <c r="K190" i="4" s="1"/>
  <c r="I188" i="4"/>
  <c r="K188" i="4" s="1"/>
  <c r="I186" i="4"/>
  <c r="K186" i="4" s="1"/>
  <c r="I185" i="4"/>
  <c r="I183" i="4"/>
  <c r="K183" i="4" s="1"/>
  <c r="I182" i="4"/>
  <c r="K182" i="4" s="1"/>
  <c r="I178" i="4"/>
  <c r="K178" i="4" s="1"/>
  <c r="I176" i="4"/>
  <c r="K176" i="4" s="1"/>
  <c r="I175" i="4"/>
  <c r="K175" i="4" s="1"/>
  <c r="I174" i="4"/>
  <c r="K174" i="4" s="1"/>
  <c r="I173" i="4"/>
  <c r="K173" i="4" s="1"/>
  <c r="I172" i="4"/>
  <c r="K172" i="4" s="1"/>
  <c r="I170" i="4"/>
  <c r="K170" i="4" s="1"/>
  <c r="I169" i="4"/>
  <c r="K169" i="4" s="1"/>
  <c r="I168" i="4"/>
  <c r="K168" i="4" s="1"/>
  <c r="I167" i="4"/>
  <c r="K167" i="4" s="1"/>
  <c r="I166" i="4"/>
  <c r="K166" i="4" s="1"/>
  <c r="I163" i="4"/>
  <c r="K163" i="4" s="1"/>
  <c r="I162" i="4"/>
  <c r="K162" i="4" s="1"/>
  <c r="I161" i="4"/>
  <c r="K161" i="4" s="1"/>
  <c r="I160" i="4"/>
  <c r="K160" i="4" s="1"/>
  <c r="I159" i="4"/>
  <c r="K159" i="4" s="1"/>
  <c r="I158" i="4"/>
  <c r="K158" i="4" s="1"/>
  <c r="I156" i="4"/>
  <c r="K156" i="4" s="1"/>
  <c r="I153" i="4"/>
  <c r="K153" i="4" s="1"/>
  <c r="I152" i="4"/>
  <c r="K152" i="4" s="1"/>
  <c r="I151" i="4"/>
  <c r="K151" i="4" s="1"/>
  <c r="I149" i="4"/>
  <c r="K149" i="4" s="1"/>
  <c r="I145" i="4"/>
  <c r="K145" i="4" s="1"/>
  <c r="I144" i="4"/>
  <c r="K144" i="4" s="1"/>
  <c r="I142" i="4"/>
  <c r="K142" i="4" s="1"/>
  <c r="I138" i="4"/>
  <c r="K138" i="4" s="1"/>
  <c r="I137" i="4"/>
  <c r="K137" i="4" s="1"/>
  <c r="I136" i="4"/>
  <c r="K136" i="4" s="1"/>
  <c r="I135" i="4"/>
  <c r="K135" i="4" s="1"/>
  <c r="I134" i="4"/>
  <c r="K134" i="4" s="1"/>
  <c r="I132" i="4"/>
  <c r="K132" i="4" s="1"/>
  <c r="I129" i="4"/>
  <c r="K129" i="4" s="1"/>
  <c r="I128" i="4"/>
  <c r="K128" i="4" s="1"/>
  <c r="I127" i="4"/>
  <c r="I126" i="4"/>
  <c r="K126" i="4" s="1"/>
  <c r="I125" i="4"/>
  <c r="K125" i="4" s="1"/>
  <c r="I124" i="4"/>
  <c r="K124" i="4" s="1"/>
  <c r="I123" i="4"/>
  <c r="K123" i="4" s="1"/>
  <c r="I121" i="4"/>
  <c r="K121" i="4" s="1"/>
  <c r="I120" i="4"/>
  <c r="K120" i="4" s="1"/>
  <c r="I119" i="4"/>
  <c r="K119" i="4" s="1"/>
  <c r="I118" i="4"/>
  <c r="K118" i="4" s="1"/>
  <c r="I117" i="4"/>
  <c r="K117" i="4" s="1"/>
  <c r="I116" i="4"/>
  <c r="K116" i="4" s="1"/>
  <c r="I115" i="4"/>
  <c r="I114" i="4"/>
  <c r="K114" i="4" s="1"/>
  <c r="I113" i="4"/>
  <c r="K113" i="4" s="1"/>
  <c r="I112" i="4"/>
  <c r="K112" i="4" s="1"/>
  <c r="I111" i="4"/>
  <c r="K111" i="4" s="1"/>
  <c r="I110" i="4"/>
  <c r="K110" i="4" s="1"/>
  <c r="I109" i="4"/>
  <c r="K109" i="4" s="1"/>
  <c r="I108" i="4"/>
  <c r="K108" i="4" s="1"/>
  <c r="I106" i="4"/>
  <c r="K106" i="4" s="1"/>
  <c r="I105" i="4"/>
  <c r="K105" i="4" s="1"/>
  <c r="I104" i="4"/>
  <c r="K104" i="4" s="1"/>
  <c r="I103" i="4"/>
  <c r="K103" i="4" s="1"/>
  <c r="I102" i="4"/>
  <c r="I101" i="4"/>
  <c r="K101" i="4" s="1"/>
  <c r="I100" i="4"/>
  <c r="K100" i="4" s="1"/>
  <c r="I99" i="4"/>
  <c r="K99" i="4" s="1"/>
  <c r="I98" i="4"/>
  <c r="K98" i="4" s="1"/>
  <c r="I97" i="4"/>
  <c r="K97" i="4" s="1"/>
  <c r="I96" i="4"/>
  <c r="K96" i="4" s="1"/>
  <c r="I94" i="4"/>
  <c r="K94" i="4" s="1"/>
  <c r="I93" i="4"/>
  <c r="K93" i="4" s="1"/>
  <c r="I92" i="4"/>
  <c r="K92" i="4" s="1"/>
  <c r="I91" i="4"/>
  <c r="K91" i="4" s="1"/>
  <c r="I90" i="4"/>
  <c r="K90" i="4" s="1"/>
  <c r="I89" i="4"/>
  <c r="K89" i="4" s="1"/>
  <c r="I88" i="4"/>
  <c r="K88" i="4" s="1"/>
  <c r="I87" i="4"/>
  <c r="K87" i="4" s="1"/>
  <c r="I86" i="4"/>
  <c r="K86" i="4" s="1"/>
  <c r="I85" i="4"/>
  <c r="K85" i="4" s="1"/>
  <c r="I84" i="4"/>
  <c r="K84" i="4" s="1"/>
  <c r="I83" i="4"/>
  <c r="K83" i="4" s="1"/>
  <c r="I82" i="4"/>
  <c r="K82" i="4" s="1"/>
  <c r="I81" i="4"/>
  <c r="K81" i="4" s="1"/>
  <c r="I80" i="4"/>
  <c r="K80" i="4" s="1"/>
  <c r="I79" i="4"/>
  <c r="K79" i="4" s="1"/>
  <c r="I78" i="4"/>
  <c r="K78" i="4" s="1"/>
  <c r="I77" i="4"/>
  <c r="K77" i="4" s="1"/>
  <c r="I76" i="4"/>
  <c r="K76" i="4" s="1"/>
  <c r="I75" i="4"/>
  <c r="K75" i="4" s="1"/>
  <c r="I74" i="4"/>
  <c r="K74" i="4" s="1"/>
  <c r="I73" i="4"/>
  <c r="K73" i="4" s="1"/>
  <c r="I72" i="4"/>
  <c r="K72" i="4" s="1"/>
  <c r="I70" i="4"/>
  <c r="K70" i="4" s="1"/>
  <c r="I69" i="4"/>
  <c r="K69" i="4" s="1"/>
  <c r="I68" i="4"/>
  <c r="K68" i="4" s="1"/>
  <c r="I65" i="4"/>
  <c r="K65" i="4" s="1"/>
  <c r="I64" i="4"/>
  <c r="K64" i="4" s="1"/>
  <c r="I63" i="4"/>
  <c r="K63" i="4" s="1"/>
  <c r="I62" i="4"/>
  <c r="K62" i="4" s="1"/>
  <c r="I61" i="4"/>
  <c r="K61" i="4" s="1"/>
  <c r="I58" i="4"/>
  <c r="K58" i="4" s="1"/>
  <c r="I56" i="4"/>
  <c r="K56" i="4" s="1"/>
  <c r="I55" i="4"/>
  <c r="K55" i="4" s="1"/>
  <c r="I54" i="4"/>
  <c r="K54" i="4" s="1"/>
  <c r="I52" i="4"/>
  <c r="K52" i="4" s="1"/>
  <c r="I51" i="4"/>
  <c r="K51" i="4" s="1"/>
  <c r="I49" i="4"/>
  <c r="K49" i="4" s="1"/>
  <c r="I48" i="4"/>
  <c r="K48" i="4" s="1"/>
  <c r="I47" i="4"/>
  <c r="K47" i="4" s="1"/>
  <c r="I46" i="4"/>
  <c r="K46" i="4" s="1"/>
  <c r="I45" i="4"/>
  <c r="K45" i="4" s="1"/>
  <c r="I44" i="4"/>
  <c r="K44" i="4" s="1"/>
  <c r="I43" i="4"/>
  <c r="K43" i="4" s="1"/>
  <c r="I42" i="4"/>
  <c r="K42" i="4" s="1"/>
  <c r="I41" i="4"/>
  <c r="K41" i="4" s="1"/>
  <c r="I40" i="4"/>
  <c r="K40" i="4" s="1"/>
  <c r="I39" i="4"/>
  <c r="K39" i="4" s="1"/>
  <c r="I37" i="4"/>
  <c r="K37" i="4" s="1"/>
  <c r="I36" i="4"/>
  <c r="K36" i="4" s="1"/>
  <c r="I35" i="4"/>
  <c r="K35" i="4" s="1"/>
  <c r="I34" i="4"/>
  <c r="K34" i="4" s="1"/>
  <c r="I33" i="4"/>
  <c r="K33" i="4" s="1"/>
  <c r="I32" i="4"/>
  <c r="K32" i="4" s="1"/>
  <c r="I31" i="4"/>
  <c r="K31" i="4" s="1"/>
  <c r="I29" i="4"/>
  <c r="K29" i="4" s="1"/>
  <c r="I28" i="4"/>
  <c r="K28" i="4" s="1"/>
  <c r="I27" i="4"/>
  <c r="K27" i="4" s="1"/>
  <c r="I26" i="4"/>
  <c r="K26" i="4" s="1"/>
  <c r="I25" i="4"/>
  <c r="K25" i="4" s="1"/>
  <c r="I24" i="4"/>
  <c r="K24" i="4" s="1"/>
  <c r="I23" i="4"/>
  <c r="K23" i="4" s="1"/>
  <c r="I22" i="4"/>
  <c r="K22" i="4" s="1"/>
  <c r="I21" i="4"/>
  <c r="K21" i="4" s="1"/>
  <c r="I20" i="4"/>
  <c r="K20" i="4" s="1"/>
  <c r="I19" i="4"/>
  <c r="K19" i="4" s="1"/>
  <c r="I13" i="4"/>
  <c r="K13" i="4" s="1"/>
  <c r="I12" i="4"/>
  <c r="K12" i="4" s="1"/>
  <c r="I8" i="4"/>
  <c r="K8" i="4" s="1"/>
  <c r="I6" i="4"/>
  <c r="I4" i="4"/>
  <c r="K4" i="4" s="1"/>
  <c r="I2" i="4"/>
  <c r="K2" i="4" s="1"/>
  <c r="K332" i="4" l="1"/>
  <c r="K1706" i="4"/>
  <c r="K1703" i="4"/>
  <c r="K1687" i="4"/>
  <c r="K1671" i="4"/>
  <c r="K1546" i="4"/>
  <c r="K1530" i="4"/>
  <c r="K1514" i="4"/>
  <c r="K1411" i="4"/>
  <c r="K1253" i="4"/>
  <c r="K1393" i="4"/>
  <c r="K1330" i="4"/>
  <c r="K1291" i="4"/>
  <c r="K1258" i="4"/>
  <c r="K1354" i="4"/>
  <c r="K1277" i="4"/>
  <c r="K1321" i="4"/>
  <c r="K1267" i="4"/>
  <c r="K1439" i="4"/>
  <c r="K1233" i="4"/>
  <c r="K1202" i="4"/>
  <c r="K1212" i="4"/>
  <c r="K1129" i="4"/>
  <c r="K1062" i="4"/>
  <c r="K1123" i="4"/>
  <c r="K1107" i="4"/>
  <c r="K1091" i="4"/>
  <c r="K1041" i="4"/>
  <c r="K1022" i="4"/>
  <c r="K992" i="4"/>
  <c r="K974" i="4"/>
  <c r="K915" i="4"/>
  <c r="K897" i="4"/>
  <c r="K880" i="4"/>
  <c r="K856" i="4"/>
  <c r="K774" i="4"/>
  <c r="K740" i="4"/>
  <c r="K719" i="4"/>
  <c r="K767" i="4"/>
  <c r="K845" i="4"/>
  <c r="K817" i="4"/>
  <c r="K612" i="4"/>
  <c r="K592" i="4"/>
  <c r="K735" i="4"/>
  <c r="K703" i="4"/>
  <c r="K687" i="4"/>
  <c r="K671" i="4"/>
  <c r="K655" i="4"/>
  <c r="K639" i="4"/>
  <c r="K559" i="4"/>
  <c r="K543" i="4"/>
  <c r="K527" i="4"/>
  <c r="K511" i="4"/>
  <c r="K495" i="4"/>
  <c r="K463" i="4"/>
  <c r="K431" i="4"/>
  <c r="K415" i="4"/>
  <c r="K383" i="4"/>
  <c r="K367" i="4"/>
  <c r="K351" i="4"/>
  <c r="K335" i="4"/>
  <c r="K1810" i="4"/>
  <c r="K1507" i="4"/>
  <c r="K1493" i="4"/>
  <c r="K1654" i="4"/>
  <c r="K1757" i="4"/>
  <c r="K1741" i="4"/>
  <c r="K1725" i="4"/>
  <c r="K1709" i="4"/>
  <c r="K1642" i="4"/>
  <c r="K1626" i="4"/>
  <c r="K1610" i="4"/>
  <c r="K1594" i="4"/>
  <c r="K1690" i="4"/>
  <c r="K1674" i="4"/>
  <c r="K1581" i="4"/>
  <c r="K1565" i="4"/>
  <c r="K1549" i="4"/>
  <c r="K1533" i="4"/>
  <c r="K1517" i="4"/>
  <c r="K1833" i="4"/>
  <c r="K1473" i="4"/>
  <c r="K1419" i="4"/>
  <c r="K1325" i="4"/>
  <c r="K1403" i="4"/>
  <c r="K1344" i="4"/>
  <c r="K1305" i="4"/>
  <c r="K1278" i="4"/>
  <c r="K1413" i="4"/>
  <c r="K1360" i="4"/>
  <c r="K1318" i="4"/>
  <c r="K1236" i="4"/>
  <c r="K1327" i="4"/>
  <c r="K1270" i="4"/>
  <c r="K1442" i="4"/>
  <c r="K1232" i="4"/>
  <c r="K1809" i="4"/>
  <c r="K1499" i="4"/>
  <c r="K1481" i="4"/>
  <c r="K1669" i="4"/>
  <c r="K1788" i="4"/>
  <c r="K1772" i="4"/>
  <c r="K1740" i="4"/>
  <c r="K1724" i="4"/>
  <c r="K1708" i="4"/>
  <c r="K1641" i="4"/>
  <c r="K1625" i="4"/>
  <c r="K1609" i="4"/>
  <c r="K1593" i="4"/>
  <c r="K1689" i="4"/>
  <c r="K1673" i="4"/>
  <c r="K1564" i="4"/>
  <c r="K1548" i="4"/>
  <c r="K1532" i="4"/>
  <c r="K1516" i="4"/>
  <c r="K1832" i="4"/>
  <c r="K1472" i="4"/>
  <c r="K1418" i="4"/>
  <c r="K1324" i="4"/>
  <c r="K1402" i="4"/>
  <c r="K1332" i="4"/>
  <c r="K1260" i="4"/>
  <c r="K1410" i="4"/>
  <c r="K1359" i="4"/>
  <c r="K1303" i="4"/>
  <c r="K1427" i="4"/>
  <c r="K1326" i="4"/>
  <c r="K1269" i="4"/>
  <c r="K1441" i="4"/>
  <c r="K1231" i="4"/>
  <c r="K388" i="4"/>
  <c r="K1254" i="4"/>
  <c r="K1367" i="4"/>
  <c r="K1932" i="4"/>
  <c r="K1850" i="4"/>
  <c r="K1803" i="4"/>
  <c r="K1485" i="4"/>
  <c r="K1458" i="4"/>
  <c r="K1503" i="4"/>
  <c r="K1659" i="4"/>
  <c r="K1778" i="4"/>
  <c r="K1762" i="4"/>
  <c r="K1746" i="4"/>
  <c r="K1730" i="4"/>
  <c r="K1714" i="4"/>
  <c r="K1647" i="4"/>
  <c r="K1631" i="4"/>
  <c r="K1615" i="4"/>
  <c r="K1599" i="4"/>
  <c r="K1695" i="4"/>
  <c r="K1679" i="4"/>
  <c r="K1570" i="4"/>
  <c r="K1554" i="4"/>
  <c r="K1538" i="4"/>
  <c r="K1522" i="4"/>
  <c r="K1838" i="4"/>
  <c r="K1822" i="4"/>
  <c r="K1448" i="4"/>
  <c r="K1460" i="4"/>
  <c r="K1365" i="4"/>
  <c r="K1416" i="4"/>
  <c r="K1363" i="4"/>
  <c r="K1310" i="4"/>
  <c r="K1283" i="4"/>
  <c r="K1241" i="4"/>
  <c r="K1375" i="4"/>
  <c r="K1335" i="4"/>
  <c r="K1244" i="4"/>
  <c r="K1358" i="4"/>
  <c r="K1296" i="4"/>
  <c r="K1434" i="4"/>
  <c r="K1366" i="4"/>
  <c r="K1879" i="4"/>
  <c r="K1795" i="4"/>
  <c r="K1791" i="4"/>
  <c r="K1494" i="4"/>
  <c r="K1479" i="4"/>
  <c r="K1656" i="4"/>
  <c r="K1775" i="4"/>
  <c r="K1759" i="4"/>
  <c r="K1743" i="4"/>
  <c r="K1727" i="4"/>
  <c r="K1711" i="4"/>
  <c r="K1644" i="4"/>
  <c r="K1628" i="4"/>
  <c r="K1612" i="4"/>
  <c r="K1596" i="4"/>
  <c r="K1692" i="4"/>
  <c r="K1676" i="4"/>
  <c r="K1583" i="4"/>
  <c r="K1551" i="4"/>
  <c r="K1535" i="4"/>
  <c r="K1519" i="4"/>
  <c r="K1835" i="4"/>
  <c r="K1819" i="4"/>
  <c r="K1446" i="4"/>
  <c r="K1423" i="4"/>
  <c r="K1348" i="4"/>
  <c r="K1407" i="4"/>
  <c r="K1356" i="4"/>
  <c r="K1307" i="4"/>
  <c r="K1280" i="4"/>
  <c r="K1369" i="4"/>
  <c r="K1328" i="4"/>
  <c r="K1238" i="4"/>
  <c r="K1341" i="4"/>
  <c r="K1272" i="4"/>
  <c r="K1444" i="4"/>
  <c r="K1294" i="4"/>
  <c r="K1208" i="4"/>
  <c r="K1174" i="4"/>
  <c r="K1156" i="4"/>
  <c r="K998" i="4"/>
  <c r="K979" i="4"/>
  <c r="K1003" i="4"/>
  <c r="K761" i="4"/>
  <c r="K869" i="4"/>
  <c r="K787" i="4"/>
  <c r="K745" i="4"/>
  <c r="K724" i="4"/>
  <c r="K860" i="4"/>
  <c r="K824" i="4"/>
  <c r="K597" i="4"/>
  <c r="K708" i="4"/>
  <c r="K692" i="4"/>
  <c r="K580" i="4"/>
  <c r="K548" i="4"/>
  <c r="K516" i="4"/>
  <c r="K436" i="4"/>
  <c r="K420" i="4"/>
  <c r="K404" i="4"/>
  <c r="K372" i="4"/>
  <c r="K340" i="4"/>
  <c r="K1536" i="4"/>
  <c r="K1855" i="4"/>
  <c r="K1863" i="4"/>
  <c r="K1853" i="4"/>
  <c r="K1843" i="4"/>
  <c r="K1813" i="4"/>
  <c r="K1789" i="4"/>
  <c r="K1505" i="4"/>
  <c r="K1486" i="4"/>
  <c r="K1655" i="4"/>
  <c r="K1774" i="4"/>
  <c r="K1758" i="4"/>
  <c r="K1742" i="4"/>
  <c r="K1726" i="4"/>
  <c r="K1710" i="4"/>
  <c r="K1643" i="4"/>
  <c r="K1627" i="4"/>
  <c r="K1611" i="4"/>
  <c r="K1595" i="4"/>
  <c r="K1691" i="4"/>
  <c r="K1675" i="4"/>
  <c r="K1566" i="4"/>
  <c r="K1534" i="4"/>
  <c r="K1518" i="4"/>
  <c r="K1834" i="4"/>
  <c r="K1818" i="4"/>
  <c r="K1445" i="4"/>
  <c r="K1421" i="4"/>
  <c r="K1333" i="4"/>
  <c r="K1404" i="4"/>
  <c r="K1345" i="4"/>
  <c r="K1306" i="4"/>
  <c r="K1279" i="4"/>
  <c r="K1414" i="4"/>
  <c r="K1362" i="4"/>
  <c r="K1323" i="4"/>
  <c r="K1237" i="4"/>
  <c r="K1338" i="4"/>
  <c r="K1271" i="4"/>
  <c r="K1443" i="4"/>
  <c r="K1235" i="4"/>
  <c r="K1079" i="4"/>
  <c r="K1184" i="4"/>
  <c r="K1216" i="4"/>
  <c r="K1155" i="4"/>
  <c r="K1133" i="4"/>
  <c r="K1066" i="4"/>
  <c r="K1032" i="4"/>
  <c r="K1111" i="4"/>
  <c r="K1095" i="4"/>
  <c r="K1147" i="4"/>
  <c r="K961" i="4"/>
  <c r="K965" i="4"/>
  <c r="K1026" i="4"/>
  <c r="K997" i="4"/>
  <c r="K978" i="4"/>
  <c r="K919" i="4"/>
  <c r="K901" i="4"/>
  <c r="K1002" i="4"/>
  <c r="K756" i="4"/>
  <c r="K868" i="4"/>
  <c r="K786" i="4"/>
  <c r="K784" i="4"/>
  <c r="K823" i="4"/>
  <c r="K596" i="4"/>
  <c r="K610" i="4"/>
  <c r="K707" i="4"/>
  <c r="K691" i="4"/>
  <c r="K675" i="4"/>
  <c r="K643" i="4"/>
  <c r="K563" i="4"/>
  <c r="K547" i="4"/>
  <c r="K531" i="4"/>
  <c r="K467" i="4"/>
  <c r="K451" i="4"/>
  <c r="K435" i="4"/>
  <c r="K419" i="4"/>
  <c r="K387" i="4"/>
  <c r="K371" i="4"/>
  <c r="K355" i="4"/>
  <c r="K339" i="4"/>
  <c r="K1506" i="4"/>
  <c r="K1646" i="4"/>
  <c r="K1467" i="4"/>
  <c r="K1309" i="4"/>
  <c r="K1430" i="4"/>
  <c r="K1848" i="4"/>
  <c r="K1801" i="4"/>
  <c r="K1796" i="4"/>
  <c r="K1495" i="4"/>
  <c r="K1487" i="4"/>
  <c r="K1657" i="4"/>
  <c r="K1776" i="4"/>
  <c r="K1760" i="4"/>
  <c r="K1744" i="4"/>
  <c r="K1728" i="4"/>
  <c r="K1712" i="4"/>
  <c r="K1645" i="4"/>
  <c r="K1629" i="4"/>
  <c r="K1613" i="4"/>
  <c r="K1597" i="4"/>
  <c r="K1693" i="4"/>
  <c r="K1677" i="4"/>
  <c r="K1552" i="4"/>
  <c r="K1520" i="4"/>
  <c r="K1820" i="4"/>
  <c r="K1457" i="4"/>
  <c r="K1466" i="4"/>
  <c r="K1349" i="4"/>
  <c r="K1408" i="4"/>
  <c r="K1357" i="4"/>
  <c r="K1308" i="4"/>
  <c r="K1281" i="4"/>
  <c r="K1428" i="4"/>
  <c r="K1370" i="4"/>
  <c r="K1329" i="4"/>
  <c r="K1239" i="4"/>
  <c r="K1342" i="4"/>
  <c r="K1273" i="4"/>
  <c r="K1432" i="4"/>
  <c r="K469" i="4"/>
  <c r="K801" i="4"/>
  <c r="K819" i="4"/>
  <c r="K1849" i="4"/>
  <c r="K1802" i="4"/>
  <c r="K1797" i="4"/>
  <c r="K1488" i="4"/>
  <c r="K1658" i="4"/>
  <c r="K1777" i="4"/>
  <c r="K1761" i="4"/>
  <c r="K1745" i="4"/>
  <c r="K1729" i="4"/>
  <c r="K1713" i="4"/>
  <c r="K1630" i="4"/>
  <c r="K1614" i="4"/>
  <c r="K1598" i="4"/>
  <c r="K1694" i="4"/>
  <c r="K1678" i="4"/>
  <c r="K1553" i="4"/>
  <c r="K1537" i="4"/>
  <c r="K1521" i="4"/>
  <c r="K1837" i="4"/>
  <c r="K1821" i="4"/>
  <c r="K1447" i="4"/>
  <c r="K1350" i="4"/>
  <c r="K1415" i="4"/>
  <c r="K1361" i="4"/>
  <c r="K1282" i="4"/>
  <c r="K1374" i="4"/>
  <c r="K1334" i="4"/>
  <c r="K1240" i="4"/>
  <c r="K1353" i="4"/>
  <c r="K1295" i="4"/>
  <c r="K1433" i="4"/>
  <c r="K2049" i="4"/>
  <c r="K1858" i="4"/>
  <c r="K1958" i="4"/>
  <c r="K1569" i="4"/>
  <c r="K1210" i="4"/>
  <c r="K1136" i="4"/>
  <c r="K1098" i="4"/>
  <c r="K942" i="4"/>
  <c r="K1005" i="4"/>
  <c r="K550" i="4"/>
  <c r="K406" i="4"/>
  <c r="K1893" i="4"/>
  <c r="K1883" i="4"/>
  <c r="K1872" i="4"/>
  <c r="K1224" i="4"/>
  <c r="K1051" i="4"/>
  <c r="K1217" i="4"/>
  <c r="K1167" i="4"/>
  <c r="K1186" i="4"/>
  <c r="K1148" i="4"/>
  <c r="K1138" i="4"/>
  <c r="K1071" i="4"/>
  <c r="K1044" i="4"/>
  <c r="K1116" i="4"/>
  <c r="K1100" i="4"/>
  <c r="K1084" i="4"/>
  <c r="K955" i="4"/>
  <c r="K966" i="4"/>
  <c r="K1031" i="4"/>
  <c r="K1015" i="4"/>
  <c r="K984" i="4"/>
  <c r="K924" i="4"/>
  <c r="K908" i="4"/>
  <c r="K890" i="4"/>
  <c r="K1007" i="4"/>
  <c r="K873" i="4"/>
  <c r="K808" i="4"/>
  <c r="K749" i="4"/>
  <c r="K728" i="4"/>
  <c r="K772" i="4"/>
  <c r="K829" i="4"/>
  <c r="K601" i="4"/>
  <c r="K585" i="4"/>
  <c r="K712" i="4"/>
  <c r="K696" i="4"/>
  <c r="K680" i="4"/>
  <c r="K664" i="4"/>
  <c r="K648" i="4"/>
  <c r="K632" i="4"/>
  <c r="K616" i="4"/>
  <c r="K568" i="4"/>
  <c r="K552" i="4"/>
  <c r="K536" i="4"/>
  <c r="K520" i="4"/>
  <c r="K504" i="4"/>
  <c r="K472" i="4"/>
  <c r="K440" i="4"/>
  <c r="K424" i="4"/>
  <c r="K408" i="4"/>
  <c r="K392" i="4"/>
  <c r="K360" i="4"/>
  <c r="K344" i="4"/>
  <c r="K2006" i="4"/>
  <c r="K1926" i="4"/>
  <c r="K2014" i="4"/>
  <c r="K1990" i="4"/>
  <c r="K1974" i="4"/>
  <c r="K1950" i="4"/>
  <c r="K1934" i="4"/>
  <c r="K1910" i="4"/>
  <c r="K2042" i="4"/>
  <c r="K810" i="4"/>
  <c r="K760" i="4"/>
  <c r="K2022" i="4"/>
  <c r="K1998" i="4"/>
  <c r="K1982" i="4"/>
  <c r="K1966" i="4"/>
  <c r="K1942" i="4"/>
  <c r="K1918" i="4"/>
  <c r="K861" i="4"/>
  <c r="K809" i="4"/>
  <c r="K858" i="4"/>
  <c r="K759" i="4"/>
  <c r="K944" i="4"/>
  <c r="K948" i="4"/>
  <c r="K1892" i="4"/>
  <c r="K1882" i="4"/>
  <c r="K1871" i="4"/>
  <c r="K1223" i="4"/>
  <c r="K1206" i="4"/>
  <c r="K1220" i="4"/>
  <c r="K1160" i="4"/>
  <c r="K1185" i="4"/>
  <c r="K1127" i="4"/>
  <c r="K1137" i="4"/>
  <c r="K1070" i="4"/>
  <c r="K1043" i="4"/>
  <c r="K1115" i="4"/>
  <c r="K1099" i="4"/>
  <c r="K1083" i="4"/>
  <c r="K943" i="4"/>
  <c r="K959" i="4"/>
  <c r="K1030" i="4"/>
  <c r="K1014" i="4"/>
  <c r="K983" i="4"/>
  <c r="K923" i="4"/>
  <c r="K905" i="4"/>
  <c r="K889" i="4"/>
  <c r="K1006" i="4"/>
  <c r="K757" i="4"/>
  <c r="K872" i="4"/>
  <c r="K807" i="4"/>
  <c r="K748" i="4"/>
  <c r="K727" i="4"/>
  <c r="K770" i="4"/>
  <c r="K827" i="4"/>
  <c r="K600" i="4"/>
  <c r="K584" i="4"/>
  <c r="K711" i="4"/>
  <c r="K695" i="4"/>
  <c r="K663" i="4"/>
  <c r="K647" i="4"/>
  <c r="K615" i="4"/>
  <c r="K567" i="4"/>
  <c r="K551" i="4"/>
  <c r="K519" i="4"/>
  <c r="K471" i="4"/>
  <c r="K455" i="4"/>
  <c r="K423" i="4"/>
  <c r="K407" i="4"/>
  <c r="K391" i="4"/>
  <c r="K375" i="4"/>
  <c r="K359" i="4"/>
  <c r="K343" i="4"/>
  <c r="K1891" i="4"/>
  <c r="K1881" i="4"/>
  <c r="K1870" i="4"/>
  <c r="K1585" i="4"/>
  <c r="K1222" i="4"/>
  <c r="K1205" i="4"/>
  <c r="K1159" i="4"/>
  <c r="K1176" i="4"/>
  <c r="K1057" i="4"/>
  <c r="K1069" i="4"/>
  <c r="K1042" i="4"/>
  <c r="K1114" i="4"/>
  <c r="K1082" i="4"/>
  <c r="K929" i="4"/>
  <c r="K1029" i="4"/>
  <c r="K1013" i="4"/>
  <c r="K982" i="4"/>
  <c r="K922" i="4"/>
  <c r="K904" i="4"/>
  <c r="K758" i="4"/>
  <c r="K871" i="4"/>
  <c r="K806" i="4"/>
  <c r="K726" i="4"/>
  <c r="K776" i="4"/>
  <c r="K826" i="4"/>
  <c r="K599" i="4"/>
  <c r="K583" i="4"/>
  <c r="K710" i="4"/>
  <c r="K694" i="4"/>
  <c r="K662" i="4"/>
  <c r="K646" i="4"/>
  <c r="K630" i="4"/>
  <c r="K566" i="4"/>
  <c r="K470" i="4"/>
  <c r="K454" i="4"/>
  <c r="K438" i="4"/>
  <c r="K422" i="4"/>
  <c r="K390" i="4"/>
  <c r="K374" i="4"/>
  <c r="K358" i="4"/>
  <c r="K342" i="4"/>
  <c r="K1900" i="4"/>
  <c r="K1846" i="4"/>
  <c r="K1755" i="4"/>
  <c r="K1060" i="4"/>
  <c r="K1211" i="4"/>
  <c r="K1196" i="4"/>
  <c r="K1213" i="4"/>
  <c r="K1170" i="4"/>
  <c r="K1130" i="4"/>
  <c r="K1108" i="4"/>
  <c r="K1092" i="4"/>
  <c r="K916" i="4"/>
  <c r="K775" i="4"/>
  <c r="K741" i="4"/>
  <c r="K613" i="4"/>
  <c r="K736" i="4"/>
  <c r="K528" i="4"/>
  <c r="K368" i="4"/>
  <c r="K336" i="4"/>
  <c r="V18" i="9"/>
  <c r="U74" i="9"/>
  <c r="V6" i="9"/>
  <c r="U40" i="9"/>
  <c r="U72" i="9"/>
  <c r="U56" i="9"/>
  <c r="U88" i="9"/>
  <c r="U90" i="9"/>
  <c r="V7" i="9"/>
  <c r="U25" i="9"/>
  <c r="U73" i="9"/>
  <c r="U89" i="9"/>
  <c r="K936" i="4"/>
  <c r="K798" i="4"/>
  <c r="K796" i="4"/>
  <c r="K1906" i="4"/>
  <c r="K1151" i="4"/>
  <c r="K1063" i="4"/>
  <c r="K1149" i="4"/>
  <c r="K954" i="4"/>
  <c r="K1049" i="4"/>
  <c r="K1023" i="4"/>
  <c r="K857" i="4"/>
  <c r="K846" i="4"/>
  <c r="K820" i="4"/>
  <c r="K688" i="4"/>
  <c r="K672" i="4"/>
  <c r="K656" i="4"/>
  <c r="K640" i="4"/>
  <c r="K576" i="4"/>
  <c r="K560" i="4"/>
  <c r="K480" i="4"/>
  <c r="K464" i="4"/>
  <c r="K448" i="4"/>
  <c r="K384" i="4"/>
  <c r="K2041" i="4"/>
  <c r="K753" i="4"/>
  <c r="K732" i="4"/>
  <c r="K764" i="4"/>
  <c r="K834" i="4"/>
  <c r="K605" i="4"/>
  <c r="K716" i="4"/>
  <c r="K684" i="4"/>
  <c r="K652" i="4"/>
  <c r="K524" i="4"/>
  <c r="K476" i="4"/>
  <c r="K460" i="4"/>
  <c r="K412" i="4"/>
  <c r="K380" i="4"/>
  <c r="K348" i="4"/>
  <c r="K838" i="4"/>
  <c r="K752" i="4"/>
  <c r="K833" i="4"/>
  <c r="K715" i="4"/>
  <c r="K507" i="4"/>
  <c r="K475" i="4"/>
  <c r="K459" i="4"/>
  <c r="K347" i="4"/>
  <c r="V103" i="9"/>
  <c r="U104" i="9"/>
  <c r="V54" i="9"/>
  <c r="V38" i="9"/>
  <c r="V102" i="9"/>
  <c r="U70" i="9"/>
  <c r="U4" i="9"/>
  <c r="U22" i="9"/>
  <c r="U134" i="9"/>
  <c r="U23" i="9"/>
  <c r="U41" i="9"/>
  <c r="U135" i="9"/>
  <c r="U71" i="9"/>
  <c r="V67" i="9"/>
  <c r="U87" i="9"/>
  <c r="V151" i="9"/>
  <c r="U166" i="9"/>
  <c r="U235" i="9"/>
  <c r="U120" i="9"/>
  <c r="V167" i="9"/>
  <c r="U152" i="9"/>
  <c r="V182" i="9"/>
  <c r="U105" i="9"/>
  <c r="V169" i="9"/>
  <c r="V55" i="9"/>
  <c r="V121" i="9"/>
  <c r="U86" i="9"/>
  <c r="U137" i="9"/>
  <c r="U150" i="9"/>
  <c r="V198" i="9"/>
  <c r="U168" i="9"/>
  <c r="U153" i="9"/>
  <c r="U183" i="9"/>
  <c r="K813" i="4"/>
  <c r="K799" i="4"/>
  <c r="K888" i="4"/>
  <c r="K885" i="4"/>
  <c r="K964" i="4"/>
  <c r="K963" i="4"/>
  <c r="K2020" i="4"/>
  <c r="K2012" i="4"/>
  <c r="K2004" i="4"/>
  <c r="K1996" i="4"/>
  <c r="K1988" i="4"/>
  <c r="K1972" i="4"/>
  <c r="K1964" i="4"/>
  <c r="K1956" i="4"/>
  <c r="K1948" i="4"/>
  <c r="K1940" i="4"/>
  <c r="K1924" i="4"/>
  <c r="K1916" i="4"/>
  <c r="K2048" i="4"/>
  <c r="K907" i="4"/>
  <c r="K935" i="4"/>
  <c r="K815" i="4"/>
  <c r="K685" i="4"/>
  <c r="K1864" i="4"/>
  <c r="K1886" i="4"/>
  <c r="K1875" i="4"/>
  <c r="K1699" i="4"/>
  <c r="K1228" i="4"/>
  <c r="K1052" i="4"/>
  <c r="K1181" i="4"/>
  <c r="K1178" i="4"/>
  <c r="K1189" i="4"/>
  <c r="K1163" i="4"/>
  <c r="K1141" i="4"/>
  <c r="K1119" i="4"/>
  <c r="K1103" i="4"/>
  <c r="K1087" i="4"/>
  <c r="K950" i="4"/>
  <c r="K952" i="4"/>
  <c r="K1037" i="4"/>
  <c r="K1018" i="4"/>
  <c r="K988" i="4"/>
  <c r="K927" i="4"/>
  <c r="K876" i="4"/>
  <c r="K731" i="4"/>
  <c r="K773" i="4"/>
  <c r="K604" i="4"/>
  <c r="K588" i="4"/>
  <c r="K699" i="4"/>
  <c r="K683" i="4"/>
  <c r="K667" i="4"/>
  <c r="K635" i="4"/>
  <c r="K571" i="4"/>
  <c r="K555" i="4"/>
  <c r="K539" i="4"/>
  <c r="K523" i="4"/>
  <c r="K443" i="4"/>
  <c r="K427" i="4"/>
  <c r="K363" i="4"/>
  <c r="K1865" i="4"/>
  <c r="K1967" i="4"/>
  <c r="K2055" i="4"/>
  <c r="K2046" i="4"/>
  <c r="K864" i="4"/>
  <c r="K782" i="4"/>
  <c r="K793" i="4"/>
  <c r="K843" i="4"/>
  <c r="K804" i="4"/>
  <c r="K849" i="4"/>
  <c r="K934" i="4"/>
  <c r="K887" i="4"/>
  <c r="K812" i="4"/>
  <c r="K791" i="4"/>
  <c r="K848" i="4"/>
  <c r="K865" i="4"/>
  <c r="K802" i="4"/>
  <c r="K906" i="4"/>
  <c r="K1866" i="4"/>
  <c r="K1074" i="4"/>
  <c r="K1047" i="4"/>
  <c r="K911" i="4"/>
  <c r="K893" i="4"/>
  <c r="K1847" i="4"/>
  <c r="K1885" i="4"/>
  <c r="K1874" i="4"/>
  <c r="K1781" i="4"/>
  <c r="K1227" i="4"/>
  <c r="K1054" i="4"/>
  <c r="K1180" i="4"/>
  <c r="K1177" i="4"/>
  <c r="K1188" i="4"/>
  <c r="K1161" i="4"/>
  <c r="K1140" i="4"/>
  <c r="K1073" i="4"/>
  <c r="K1046" i="4"/>
  <c r="K1118" i="4"/>
  <c r="K1102" i="4"/>
  <c r="K1086" i="4"/>
  <c r="K949" i="4"/>
  <c r="K960" i="4"/>
  <c r="K1036" i="4"/>
  <c r="K1017" i="4"/>
  <c r="K986" i="4"/>
  <c r="K926" i="4"/>
  <c r="K910" i="4"/>
  <c r="K892" i="4"/>
  <c r="K1009" i="4"/>
  <c r="K875" i="4"/>
  <c r="K837" i="4"/>
  <c r="K751" i="4"/>
  <c r="K730" i="4"/>
  <c r="K763" i="4"/>
  <c r="K832" i="4"/>
  <c r="K603" i="4"/>
  <c r="K587" i="4"/>
  <c r="K714" i="4"/>
  <c r="K698" i="4"/>
  <c r="K682" i="4"/>
  <c r="K666" i="4"/>
  <c r="K650" i="4"/>
  <c r="K618" i="4"/>
  <c r="K570" i="4"/>
  <c r="K538" i="4"/>
  <c r="K522" i="4"/>
  <c r="K506" i="4"/>
  <c r="K490" i="4"/>
  <c r="K474" i="4"/>
  <c r="K458" i="4"/>
  <c r="K442" i="4"/>
  <c r="K426" i="4"/>
  <c r="K394" i="4"/>
  <c r="K378" i="4"/>
  <c r="K362" i="4"/>
  <c r="K346" i="4"/>
  <c r="K1895" i="4"/>
  <c r="K1089" i="4"/>
  <c r="K956" i="4"/>
  <c r="K878" i="4"/>
  <c r="K847" i="4"/>
  <c r="K733" i="4"/>
  <c r="K765" i="4"/>
  <c r="K606" i="4"/>
  <c r="K590" i="4"/>
  <c r="K717" i="4"/>
  <c r="K701" i="4"/>
  <c r="K669" i="4"/>
  <c r="K653" i="4"/>
  <c r="K637" i="4"/>
  <c r="K621" i="4"/>
  <c r="K573" i="4"/>
  <c r="K557" i="4"/>
  <c r="K541" i="4"/>
  <c r="K493" i="4"/>
  <c r="K477" i="4"/>
  <c r="K461" i="4"/>
  <c r="K445" i="4"/>
  <c r="K429" i="4"/>
  <c r="K413" i="4"/>
  <c r="K397" i="4"/>
  <c r="K381" i="4"/>
  <c r="K365" i="4"/>
  <c r="K349" i="4"/>
  <c r="K1922" i="4"/>
  <c r="K891" i="4"/>
  <c r="K649" i="4"/>
  <c r="K617" i="4"/>
  <c r="K569" i="4"/>
  <c r="K441" i="4"/>
  <c r="K425" i="4"/>
  <c r="K795" i="4"/>
  <c r="K981" i="4"/>
  <c r="K814" i="4"/>
  <c r="K1894" i="4"/>
  <c r="K1887" i="4"/>
  <c r="K1876" i="4"/>
  <c r="K1867" i="4"/>
  <c r="K1229" i="4"/>
  <c r="K1055" i="4"/>
  <c r="K1182" i="4"/>
  <c r="K1192" i="4"/>
  <c r="K1190" i="4"/>
  <c r="K1164" i="4"/>
  <c r="K1142" i="4"/>
  <c r="K1075" i="4"/>
  <c r="K1048" i="4"/>
  <c r="K1120" i="4"/>
  <c r="K1104" i="4"/>
  <c r="K1088" i="4"/>
  <c r="K951" i="4"/>
  <c r="K968" i="4"/>
  <c r="K1038" i="4"/>
  <c r="K1019" i="4"/>
  <c r="K989" i="4"/>
  <c r="K971" i="4"/>
  <c r="K912" i="4"/>
  <c r="K894" i="4"/>
  <c r="K877" i="4"/>
  <c r="K839" i="4"/>
  <c r="K589" i="4"/>
  <c r="K668" i="4"/>
  <c r="K636" i="4"/>
  <c r="K620" i="4"/>
  <c r="K572" i="4"/>
  <c r="K556" i="4"/>
  <c r="K540" i="4"/>
  <c r="K508" i="4"/>
  <c r="K492" i="4"/>
  <c r="K444" i="4"/>
  <c r="K428" i="4"/>
  <c r="K1931" i="4"/>
  <c r="K2027" i="4"/>
  <c r="K2019" i="4"/>
  <c r="K2003" i="4"/>
  <c r="K1995" i="4"/>
  <c r="K1987" i="4"/>
  <c r="K1979" i="4"/>
  <c r="K1955" i="4"/>
  <c r="K1947" i="4"/>
  <c r="K1939" i="4"/>
  <c r="K1915" i="4"/>
  <c r="K1907" i="4"/>
  <c r="K1897" i="4"/>
  <c r="K2032" i="4"/>
  <c r="K2000" i="4"/>
  <c r="K2044" i="4"/>
  <c r="K1896" i="4"/>
  <c r="K1889" i="4"/>
  <c r="K1878" i="4"/>
  <c r="K1904" i="4"/>
  <c r="K1753" i="4"/>
  <c r="K1226" i="4"/>
  <c r="K1058" i="4"/>
  <c r="K1201" i="4"/>
  <c r="K1194" i="4"/>
  <c r="K1207" i="4"/>
  <c r="K1166" i="4"/>
  <c r="K1144" i="4"/>
  <c r="K1128" i="4"/>
  <c r="K1061" i="4"/>
  <c r="K1122" i="4"/>
  <c r="K1106" i="4"/>
  <c r="K1090" i="4"/>
  <c r="K957" i="4"/>
  <c r="K941" i="4"/>
  <c r="K1021" i="4"/>
  <c r="K991" i="4"/>
  <c r="K973" i="4"/>
  <c r="K914" i="4"/>
  <c r="K896" i="4"/>
  <c r="K879" i="4"/>
  <c r="K755" i="4"/>
  <c r="K739" i="4"/>
  <c r="K792" i="4"/>
  <c r="K844" i="4"/>
  <c r="K816" i="4"/>
  <c r="K607" i="4"/>
  <c r="K591" i="4"/>
  <c r="K702" i="4"/>
  <c r="K654" i="4"/>
  <c r="K638" i="4"/>
  <c r="K622" i="4"/>
  <c r="K574" i="4"/>
  <c r="K558" i="4"/>
  <c r="K542" i="4"/>
  <c r="K526" i="4"/>
  <c r="K510" i="4"/>
  <c r="K494" i="4"/>
  <c r="K478" i="4"/>
  <c r="K462" i="4"/>
  <c r="K446" i="4"/>
  <c r="K430" i="4"/>
  <c r="K414" i="4"/>
  <c r="K350" i="4"/>
  <c r="K334" i="4"/>
  <c r="K928" i="4"/>
  <c r="K882" i="4"/>
  <c r="K625" i="4"/>
  <c r="K417" i="4"/>
  <c r="K2035" i="4"/>
  <c r="K2011" i="4"/>
  <c r="K1971" i="4"/>
  <c r="K1963" i="4"/>
  <c r="K1923" i="4"/>
  <c r="K2078" i="4"/>
  <c r="K996" i="4"/>
  <c r="K852" i="4"/>
  <c r="K1903" i="4"/>
  <c r="K1884" i="4"/>
  <c r="K1873" i="4"/>
  <c r="K1225" i="4"/>
  <c r="K1053" i="4"/>
  <c r="K1179" i="4"/>
  <c r="K1187" i="4"/>
  <c r="K1139" i="4"/>
  <c r="K1072" i="4"/>
  <c r="K1045" i="4"/>
  <c r="K1117" i="4"/>
  <c r="K1101" i="4"/>
  <c r="K1085" i="4"/>
  <c r="K962" i="4"/>
  <c r="K967" i="4"/>
  <c r="K1035" i="4"/>
  <c r="K1016" i="4"/>
  <c r="K985" i="4"/>
  <c r="K925" i="4"/>
  <c r="K909" i="4"/>
  <c r="K1008" i="4"/>
  <c r="K874" i="4"/>
  <c r="K836" i="4"/>
  <c r="K750" i="4"/>
  <c r="K729" i="4"/>
  <c r="K778" i="4"/>
  <c r="K602" i="4"/>
  <c r="K586" i="4"/>
  <c r="K697" i="4"/>
  <c r="K681" i="4"/>
  <c r="K665" i="4"/>
  <c r="K633" i="4"/>
  <c r="K537" i="4"/>
  <c r="K505" i="4"/>
  <c r="K457" i="4"/>
  <c r="K377" i="4"/>
  <c r="K361" i="4"/>
  <c r="K345" i="4"/>
  <c r="K933" i="4"/>
  <c r="K932" i="4"/>
  <c r="K1902" i="4"/>
  <c r="K1861" i="4"/>
  <c r="K1852" i="4"/>
  <c r="K1842" i="4"/>
  <c r="K1478" i="4"/>
  <c r="K1773" i="4"/>
  <c r="K1078" i="4"/>
  <c r="K1183" i="4"/>
  <c r="K1198" i="4"/>
  <c r="K1215" i="4"/>
  <c r="K1172" i="4"/>
  <c r="K1154" i="4"/>
  <c r="K1132" i="4"/>
  <c r="K1065" i="4"/>
  <c r="K1126" i="4"/>
  <c r="K1110" i="4"/>
  <c r="K1094" i="4"/>
  <c r="K1146" i="4"/>
  <c r="K931" i="4"/>
  <c r="K938" i="4"/>
  <c r="K1025" i="4"/>
  <c r="K995" i="4"/>
  <c r="K977" i="4"/>
  <c r="K918" i="4"/>
  <c r="K900" i="4"/>
  <c r="K1001" i="4"/>
  <c r="K883" i="4"/>
  <c r="K867" i="4"/>
  <c r="K785" i="4"/>
  <c r="K743" i="4"/>
  <c r="K722" i="4"/>
  <c r="K783" i="4"/>
  <c r="K855" i="4"/>
  <c r="K822" i="4"/>
  <c r="K595" i="4"/>
  <c r="K690" i="4"/>
  <c r="K674" i="4"/>
  <c r="K658" i="4"/>
  <c r="K642" i="4"/>
  <c r="K626" i="4"/>
  <c r="K578" i="4"/>
  <c r="K562" i="4"/>
  <c r="K546" i="4"/>
  <c r="K530" i="4"/>
  <c r="K514" i="4"/>
  <c r="K466" i="4"/>
  <c r="K450" i="4"/>
  <c r="K434" i="4"/>
  <c r="K386" i="4"/>
  <c r="K370" i="4"/>
  <c r="K354" i="4"/>
  <c r="K338" i="4"/>
  <c r="K797" i="4"/>
  <c r="K2050" i="4"/>
  <c r="K1010" i="4"/>
  <c r="K828" i="4"/>
  <c r="K841" i="4"/>
  <c r="K800" i="4"/>
  <c r="K788" i="4"/>
  <c r="K863" i="4"/>
  <c r="K781" i="4"/>
  <c r="K987" i="4"/>
  <c r="K2037" i="4"/>
  <c r="K2029" i="4"/>
  <c r="K2021" i="4"/>
  <c r="K2013" i="4"/>
  <c r="K2005" i="4"/>
  <c r="K1997" i="4"/>
  <c r="K1989" i="4"/>
  <c r="K1981" i="4"/>
  <c r="K1973" i="4"/>
  <c r="K1965" i="4"/>
  <c r="K1957" i="4"/>
  <c r="K1949" i="4"/>
  <c r="K1941" i="4"/>
  <c r="K1933" i="4"/>
  <c r="K1925" i="4"/>
  <c r="K1917" i="4"/>
  <c r="K1909" i="4"/>
  <c r="K1901" i="4"/>
  <c r="K1854" i="4"/>
  <c r="K1845" i="4"/>
  <c r="K1841" i="4"/>
  <c r="K1077" i="4"/>
  <c r="K1162" i="4"/>
  <c r="K1197" i="4"/>
  <c r="K1214" i="4"/>
  <c r="K1171" i="4"/>
  <c r="K1152" i="4"/>
  <c r="K1131" i="4"/>
  <c r="K1064" i="4"/>
  <c r="K1125" i="4"/>
  <c r="K1109" i="4"/>
  <c r="K1093" i="4"/>
  <c r="K1150" i="4"/>
  <c r="K930" i="4"/>
  <c r="K1024" i="4"/>
  <c r="K994" i="4"/>
  <c r="K976" i="4"/>
  <c r="K917" i="4"/>
  <c r="K899" i="4"/>
  <c r="K1000" i="4"/>
  <c r="K866" i="4"/>
  <c r="K777" i="4"/>
  <c r="K742" i="4"/>
  <c r="K721" i="4"/>
  <c r="K780" i="4"/>
  <c r="K853" i="4"/>
  <c r="K821" i="4"/>
  <c r="K614" i="4"/>
  <c r="K594" i="4"/>
  <c r="K737" i="4"/>
  <c r="K705" i="4"/>
  <c r="K689" i="4"/>
  <c r="K641" i="4"/>
  <c r="K577" i="4"/>
  <c r="K545" i="4"/>
  <c r="K529" i="4"/>
  <c r="K497" i="4"/>
  <c r="K481" i="4"/>
  <c r="K465" i="4"/>
  <c r="K385" i="4"/>
  <c r="K369" i="4"/>
  <c r="K353" i="4"/>
  <c r="K337" i="4"/>
  <c r="K2090" i="4"/>
  <c r="K738" i="4"/>
  <c r="K1219" i="4"/>
  <c r="K1113" i="4"/>
  <c r="K1097" i="4"/>
  <c r="K970" i="4"/>
  <c r="K958" i="4"/>
  <c r="K1028" i="4"/>
  <c r="K1012" i="4"/>
  <c r="K980" i="4"/>
  <c r="K921" i="4"/>
  <c r="K903" i="4"/>
  <c r="K1004" i="4"/>
  <c r="K762" i="4"/>
  <c r="K870" i="4"/>
  <c r="K805" i="4"/>
  <c r="K746" i="4"/>
  <c r="K725" i="4"/>
  <c r="K582" i="4"/>
  <c r="K709" i="4"/>
  <c r="K693" i="4"/>
  <c r="K677" i="4"/>
  <c r="K645" i="4"/>
  <c r="K629" i="4"/>
  <c r="K581" i="4"/>
  <c r="K533" i="4"/>
  <c r="K517" i="4"/>
  <c r="K421" i="4"/>
  <c r="K405" i="4"/>
  <c r="K389" i="4"/>
  <c r="K373" i="4"/>
  <c r="K357" i="4"/>
  <c r="K1856" i="4"/>
  <c r="K1860" i="4"/>
  <c r="K1844" i="4"/>
  <c r="K1080" i="4"/>
  <c r="K1203" i="4"/>
  <c r="K1218" i="4"/>
  <c r="K1134" i="4"/>
  <c r="K1067" i="4"/>
  <c r="K1033" i="4"/>
  <c r="K1112" i="4"/>
  <c r="K1096" i="4"/>
  <c r="K1153" i="4"/>
  <c r="K969" i="4"/>
  <c r="K939" i="4"/>
  <c r="K1027" i="4"/>
  <c r="K920" i="4"/>
  <c r="K902" i="4"/>
  <c r="K768" i="4"/>
  <c r="K676" i="4"/>
  <c r="K660" i="4"/>
  <c r="K644" i="4"/>
  <c r="K468" i="4"/>
  <c r="K356" i="4"/>
  <c r="K1857" i="4"/>
  <c r="K2051" i="4"/>
  <c r="K2036" i="4"/>
  <c r="K2028" i="4"/>
  <c r="K1980" i="4"/>
  <c r="K1908" i="4"/>
  <c r="O312" i="9"/>
  <c r="U106" i="9"/>
  <c r="U201" i="9"/>
  <c r="U216" i="9"/>
  <c r="V200" i="9"/>
  <c r="K1975" i="4"/>
  <c r="K862" i="4"/>
  <c r="K771" i="4"/>
  <c r="K945" i="4"/>
  <c r="K851" i="4"/>
  <c r="K2087" i="4"/>
  <c r="K1199" i="4"/>
  <c r="K1173" i="4"/>
  <c r="K744" i="4"/>
  <c r="K723" i="4"/>
  <c r="K859" i="4"/>
  <c r="K579" i="4"/>
  <c r="K2039" i="4"/>
  <c r="K2031" i="4"/>
  <c r="K2023" i="4"/>
  <c r="K2015" i="4"/>
  <c r="K2007" i="4"/>
  <c r="K1999" i="4"/>
  <c r="K1991" i="4"/>
  <c r="K1983" i="4"/>
  <c r="K1959" i="4"/>
  <c r="K1951" i="4"/>
  <c r="K1943" i="4"/>
  <c r="K1935" i="4"/>
  <c r="K1927" i="4"/>
  <c r="K1919" i="4"/>
  <c r="K1911" i="4"/>
  <c r="K2043" i="4"/>
  <c r="K2045" i="4"/>
  <c r="K2054" i="4"/>
  <c r="K2094" i="4"/>
  <c r="K2084" i="4"/>
  <c r="K937" i="4"/>
  <c r="K2062" i="4"/>
  <c r="K840" i="4"/>
  <c r="K1890" i="4"/>
  <c r="K1880" i="4"/>
  <c r="K1869" i="4"/>
  <c r="K1221" i="4"/>
  <c r="K1204" i="4"/>
  <c r="K1209" i="4"/>
  <c r="K1175" i="4"/>
  <c r="K1157" i="4"/>
  <c r="K1135" i="4"/>
  <c r="K1068" i="4"/>
  <c r="K1034" i="4"/>
  <c r="K1081" i="4"/>
  <c r="K1011" i="4"/>
  <c r="K769" i="4"/>
  <c r="K825" i="4"/>
  <c r="K598" i="4"/>
  <c r="K661" i="4"/>
  <c r="K549" i="4"/>
  <c r="K453" i="4"/>
  <c r="K437" i="4"/>
  <c r="K341" i="4"/>
  <c r="K2077" i="4"/>
  <c r="K2073" i="4"/>
  <c r="K2069" i="4"/>
  <c r="K790" i="4"/>
  <c r="K803" i="4"/>
  <c r="K2068" i="4"/>
  <c r="K2064" i="4"/>
  <c r="K2060" i="4"/>
  <c r="K2056" i="4"/>
  <c r="K2095" i="4"/>
  <c r="K818" i="4"/>
  <c r="K2079" i="4"/>
  <c r="K2059" i="4"/>
  <c r="K2088" i="4"/>
  <c r="K2093" i="4"/>
  <c r="K1905" i="4"/>
  <c r="K1195" i="4"/>
  <c r="K1169" i="4"/>
  <c r="K1145" i="4"/>
  <c r="K953" i="4"/>
  <c r="K2034" i="4"/>
  <c r="K2026" i="4"/>
  <c r="K2018" i="4"/>
  <c r="K2010" i="4"/>
  <c r="K2002" i="4"/>
  <c r="K1994" i="4"/>
  <c r="K1986" i="4"/>
  <c r="K1978" i="4"/>
  <c r="K1970" i="4"/>
  <c r="K1962" i="4"/>
  <c r="K1954" i="4"/>
  <c r="K1946" i="4"/>
  <c r="K1938" i="4"/>
  <c r="K1930" i="4"/>
  <c r="K1914" i="4"/>
  <c r="K2033" i="4"/>
  <c r="K2025" i="4"/>
  <c r="K2017" i="4"/>
  <c r="K2009" i="4"/>
  <c r="K2001" i="4"/>
  <c r="K1993" i="4"/>
  <c r="K1985" i="4"/>
  <c r="K1977" i="4"/>
  <c r="K1969" i="4"/>
  <c r="K1961" i="4"/>
  <c r="K1953" i="4"/>
  <c r="K1945" i="4"/>
  <c r="K1937" i="4"/>
  <c r="K1929" i="4"/>
  <c r="K1921" i="4"/>
  <c r="K1913" i="4"/>
  <c r="K2038" i="4"/>
  <c r="K2030" i="4"/>
  <c r="K946" i="4"/>
  <c r="U115" i="9"/>
  <c r="U39" i="9"/>
  <c r="U118" i="9"/>
  <c r="U199" i="9"/>
  <c r="U136" i="9"/>
  <c r="V9" i="9"/>
  <c r="V236" i="9"/>
  <c r="V184" i="9"/>
  <c r="U170" i="9"/>
  <c r="V218" i="9"/>
  <c r="U119" i="9"/>
  <c r="V237" i="9"/>
  <c r="O305" i="9"/>
  <c r="U53" i="9"/>
  <c r="V181" i="9"/>
  <c r="U197" i="9"/>
  <c r="U69" i="9"/>
  <c r="V213" i="9"/>
  <c r="U85" i="9"/>
  <c r="U234" i="9"/>
  <c r="U101" i="9"/>
  <c r="V179" i="9"/>
  <c r="U2" i="9"/>
  <c r="V117" i="9"/>
  <c r="U133" i="9"/>
  <c r="U3" i="9"/>
  <c r="U149" i="9"/>
  <c r="U21" i="9"/>
  <c r="U165" i="9"/>
  <c r="U37" i="9"/>
  <c r="K850" i="4"/>
  <c r="K794" i="4"/>
  <c r="K2071" i="4"/>
  <c r="K2067" i="4"/>
  <c r="K2063" i="4"/>
  <c r="K947" i="4"/>
  <c r="K842" i="4"/>
  <c r="K886" i="4"/>
  <c r="K811" i="4"/>
  <c r="K1888" i="4"/>
  <c r="K1877" i="4"/>
  <c r="K1653" i="4"/>
  <c r="K1230" i="4"/>
  <c r="K1056" i="4"/>
  <c r="K1200" i="4"/>
  <c r="K1193" i="4"/>
  <c r="K1191" i="4"/>
  <c r="K1165" i="4"/>
  <c r="K1143" i="4"/>
  <c r="K1076" i="4"/>
  <c r="K1050" i="4"/>
  <c r="K1121" i="4"/>
  <c r="K1105" i="4"/>
  <c r="K940" i="4"/>
  <c r="K1039" i="4"/>
  <c r="K1020" i="4"/>
  <c r="K990" i="4"/>
  <c r="K972" i="4"/>
  <c r="K913" i="4"/>
  <c r="K895" i="4"/>
  <c r="K754" i="4"/>
  <c r="K766" i="4"/>
  <c r="K835" i="4"/>
  <c r="K2058" i="4"/>
  <c r="K2085" i="4"/>
  <c r="K2061" i="4"/>
  <c r="K2092" i="4"/>
  <c r="K2052" i="4"/>
  <c r="K2091" i="4"/>
  <c r="K2080" i="4"/>
  <c r="K831" i="4"/>
  <c r="K2047" i="4"/>
  <c r="K2074" i="4"/>
  <c r="K2070" i="4"/>
  <c r="K2086" i="4"/>
  <c r="K2066" i="4"/>
  <c r="K2083" i="4"/>
  <c r="K2040" i="4"/>
  <c r="K2024" i="4"/>
  <c r="K2016" i="4"/>
  <c r="K2008" i="4"/>
  <c r="K1992" i="4"/>
  <c r="K1984" i="4"/>
  <c r="K1976" i="4"/>
  <c r="K1968" i="4"/>
  <c r="K1960" i="4"/>
  <c r="K1952" i="4"/>
  <c r="K1944" i="4"/>
  <c r="K1936" i="4"/>
  <c r="K1928" i="4"/>
  <c r="K1920" i="4"/>
  <c r="K1912" i="4"/>
  <c r="K2065" i="4"/>
  <c r="K2072" i="4"/>
  <c r="K2057" i="4"/>
  <c r="K789" i="4"/>
  <c r="K2075" i="4"/>
  <c r="K1899" i="4"/>
  <c r="K1898" i="4"/>
  <c r="K1814" i="4"/>
  <c r="K1800" i="4"/>
  <c r="K1497" i="4"/>
  <c r="K1667" i="4"/>
  <c r="K1786" i="4"/>
  <c r="K1770" i="4"/>
  <c r="K1754" i="4"/>
  <c r="K1738" i="4"/>
  <c r="K1722" i="4"/>
  <c r="K1639" i="4"/>
  <c r="K1623" i="4"/>
  <c r="K1607" i="4"/>
  <c r="K1562" i="4"/>
  <c r="K1830" i="4"/>
  <c r="K1456" i="4"/>
  <c r="K1470" i="4"/>
  <c r="K1401" i="4"/>
  <c r="K2053" i="4"/>
  <c r="U122" i="9"/>
  <c r="V154" i="9"/>
  <c r="U57" i="9"/>
  <c r="O308" i="9"/>
  <c r="O311" i="9"/>
  <c r="O296" i="9"/>
  <c r="O310" i="9"/>
  <c r="O254" i="9"/>
  <c r="V26" i="9"/>
  <c r="V186" i="9"/>
  <c r="V220" i="9"/>
  <c r="V42" i="9"/>
  <c r="V202" i="9"/>
  <c r="O274" i="9"/>
  <c r="U185" i="9"/>
  <c r="V58" i="9"/>
  <c r="V217" i="9"/>
  <c r="V14" i="9"/>
  <c r="O292" i="9"/>
  <c r="V29" i="9"/>
  <c r="V11" i="9"/>
  <c r="V138" i="9"/>
  <c r="V99" i="9"/>
  <c r="O283" i="9"/>
  <c r="U66" i="9"/>
  <c r="U163" i="9"/>
  <c r="U207" i="9"/>
  <c r="U131" i="9"/>
  <c r="V114" i="9"/>
  <c r="U219" i="9"/>
  <c r="U34" i="9"/>
  <c r="V247" i="9"/>
  <c r="U35" i="9"/>
  <c r="O285" i="9"/>
  <c r="O282" i="9"/>
  <c r="O302" i="9"/>
  <c r="U224" i="9"/>
  <c r="U130" i="9"/>
  <c r="U231" i="9"/>
  <c r="V178" i="9"/>
  <c r="V229" i="9"/>
  <c r="V98" i="9"/>
  <c r="U17" i="9"/>
  <c r="V230" i="9"/>
  <c r="V146" i="9"/>
  <c r="U175" i="9"/>
  <c r="V50" i="9"/>
  <c r="U83" i="9"/>
  <c r="O125" i="9"/>
  <c r="O245" i="9"/>
  <c r="U248" i="9"/>
  <c r="U243" i="9"/>
  <c r="V94" i="9"/>
  <c r="U51" i="9"/>
  <c r="O309" i="9"/>
  <c r="U19" i="9"/>
  <c r="V210" i="9"/>
  <c r="V238" i="9"/>
  <c r="U147" i="9"/>
  <c r="O2" i="9"/>
  <c r="O152" i="9"/>
  <c r="O114" i="9"/>
  <c r="O100" i="9"/>
  <c r="O236" i="9"/>
  <c r="V15" i="9"/>
  <c r="U244" i="9"/>
  <c r="V242" i="9"/>
  <c r="V31" i="9"/>
  <c r="V194" i="9"/>
  <c r="V110" i="9"/>
  <c r="V47" i="9"/>
  <c r="O112" i="9"/>
  <c r="V126" i="9"/>
  <c r="U142" i="9"/>
  <c r="V63" i="9"/>
  <c r="U211" i="9"/>
  <c r="U162" i="9"/>
  <c r="V158" i="9"/>
  <c r="V79" i="9"/>
  <c r="V174" i="9"/>
  <c r="U111" i="9"/>
  <c r="V143" i="9"/>
  <c r="U159" i="9"/>
  <c r="O307" i="9"/>
  <c r="V30" i="9"/>
  <c r="O294" i="9"/>
  <c r="V108" i="9"/>
  <c r="U45" i="9"/>
  <c r="V190" i="9"/>
  <c r="V61" i="9"/>
  <c r="V46" i="9"/>
  <c r="O233" i="9"/>
  <c r="V124" i="9"/>
  <c r="V206" i="9"/>
  <c r="V141" i="9"/>
  <c r="V62" i="9"/>
  <c r="U140" i="9"/>
  <c r="U95" i="9"/>
  <c r="V156" i="9"/>
  <c r="V157" i="9"/>
  <c r="V78" i="9"/>
  <c r="U241" i="9"/>
  <c r="U173" i="9"/>
  <c r="O104" i="9"/>
  <c r="V189" i="9"/>
  <c r="O113" i="9"/>
  <c r="O81" i="9"/>
  <c r="O69" i="9"/>
  <c r="O225" i="9"/>
  <c r="O185" i="9"/>
  <c r="O239" i="9"/>
  <c r="O12" i="9"/>
  <c r="O208" i="9"/>
  <c r="O210" i="9"/>
  <c r="V77" i="9"/>
  <c r="V205" i="9"/>
  <c r="O260" i="9"/>
  <c r="V195" i="9"/>
  <c r="O142" i="9"/>
  <c r="O122" i="9"/>
  <c r="O27" i="9"/>
  <c r="O87" i="9"/>
  <c r="O75" i="9"/>
  <c r="O55" i="9"/>
  <c r="O120" i="9"/>
  <c r="V93" i="9"/>
  <c r="V223" i="9"/>
  <c r="O41" i="9"/>
  <c r="O24" i="9"/>
  <c r="O51" i="9"/>
  <c r="O15" i="9"/>
  <c r="O228" i="9"/>
  <c r="O76" i="9"/>
  <c r="O191" i="9"/>
  <c r="O242" i="9"/>
  <c r="V109" i="9"/>
  <c r="O97" i="9"/>
  <c r="O197" i="9"/>
  <c r="U43" i="9"/>
  <c r="V127" i="9"/>
  <c r="O166" i="9"/>
  <c r="O137" i="9"/>
  <c r="O38" i="9"/>
  <c r="O4" i="9"/>
  <c r="V139" i="9"/>
  <c r="V92" i="9"/>
  <c r="U226" i="9"/>
  <c r="V125" i="9"/>
  <c r="O250" i="9"/>
  <c r="O198" i="9"/>
  <c r="U171" i="9"/>
  <c r="O72" i="9"/>
  <c r="O218" i="9"/>
  <c r="O221" i="9"/>
  <c r="O243" i="9"/>
  <c r="O263" i="9"/>
  <c r="O186" i="9"/>
  <c r="O267" i="9"/>
  <c r="O204" i="9"/>
  <c r="O216" i="9"/>
  <c r="O240" i="9"/>
  <c r="V187" i="9"/>
  <c r="O278" i="9"/>
  <c r="O290" i="9"/>
  <c r="O165" i="9"/>
  <c r="O3" i="9"/>
  <c r="O222" i="9"/>
  <c r="U59" i="9"/>
  <c r="O179" i="9"/>
  <c r="O131" i="9"/>
  <c r="O118" i="9"/>
  <c r="O99" i="9"/>
  <c r="O83" i="9"/>
  <c r="O44" i="9"/>
  <c r="O35" i="9"/>
  <c r="O18" i="9"/>
  <c r="O180" i="9"/>
  <c r="O164" i="9"/>
  <c r="O140" i="9"/>
  <c r="O119" i="9"/>
  <c r="O80" i="9"/>
  <c r="O68" i="9"/>
  <c r="O50" i="9"/>
  <c r="O33" i="9"/>
  <c r="O17" i="9"/>
  <c r="O161" i="9"/>
  <c r="O227" i="9"/>
  <c r="U246" i="9"/>
  <c r="V240" i="9"/>
  <c r="V75" i="9"/>
  <c r="V203" i="9"/>
  <c r="V44" i="9"/>
  <c r="V172" i="9"/>
  <c r="V161" i="9"/>
  <c r="O264" i="9"/>
  <c r="O136" i="9"/>
  <c r="O178" i="9"/>
  <c r="O162" i="9"/>
  <c r="O144" i="9"/>
  <c r="O130" i="9"/>
  <c r="O117" i="9"/>
  <c r="O98" i="9"/>
  <c r="O82" i="9"/>
  <c r="O70" i="9"/>
  <c r="O52" i="9"/>
  <c r="O34" i="9"/>
  <c r="O26" i="9"/>
  <c r="O247" i="9"/>
  <c r="O269" i="9"/>
  <c r="O279" i="9"/>
  <c r="U227" i="9"/>
  <c r="V91" i="9"/>
  <c r="V60" i="9"/>
  <c r="V188" i="9"/>
  <c r="O226" i="9"/>
  <c r="O147" i="9"/>
  <c r="O175" i="9"/>
  <c r="O158" i="9"/>
  <c r="O135" i="9"/>
  <c r="O127" i="9"/>
  <c r="O111" i="9"/>
  <c r="O79" i="9"/>
  <c r="O67" i="9"/>
  <c r="O49" i="9"/>
  <c r="O16" i="9"/>
  <c r="O176" i="9"/>
  <c r="O146" i="9"/>
  <c r="O128" i="9"/>
  <c r="O63" i="9"/>
  <c r="O46" i="9"/>
  <c r="O89" i="9"/>
  <c r="O207" i="9"/>
  <c r="V208" i="9"/>
  <c r="V107" i="9"/>
  <c r="V76" i="9"/>
  <c r="V204" i="9"/>
  <c r="V222" i="9"/>
  <c r="O293" i="9"/>
  <c r="O157" i="9"/>
  <c r="O134" i="9"/>
  <c r="O78" i="9"/>
  <c r="O66" i="9"/>
  <c r="O48" i="9"/>
  <c r="O31" i="9"/>
  <c r="O14" i="9"/>
  <c r="O172" i="9"/>
  <c r="O108" i="9"/>
  <c r="O199" i="9"/>
  <c r="O205" i="9"/>
  <c r="O256" i="9"/>
  <c r="O187" i="9"/>
  <c r="O195" i="9"/>
  <c r="V123" i="9"/>
  <c r="O270" i="9"/>
  <c r="O275" i="9"/>
  <c r="O281" i="9"/>
  <c r="O36" i="9"/>
  <c r="O193" i="9"/>
  <c r="O202" i="9"/>
  <c r="O211" i="9"/>
  <c r="O238" i="9"/>
  <c r="U128" i="9"/>
  <c r="O251" i="9"/>
  <c r="O303" i="9"/>
  <c r="V27" i="9"/>
  <c r="V155" i="9"/>
  <c r="V144" i="9"/>
  <c r="O262" i="9"/>
  <c r="O320" i="9"/>
  <c r="O201" i="9"/>
  <c r="O169" i="9"/>
  <c r="O153" i="9"/>
  <c r="O141" i="9"/>
  <c r="O121" i="9"/>
  <c r="O105" i="9"/>
  <c r="O7" i="9"/>
  <c r="O74" i="9"/>
  <c r="O149" i="9"/>
  <c r="O132" i="9"/>
  <c r="O103" i="9"/>
  <c r="O188" i="9"/>
  <c r="O203" i="9"/>
  <c r="O223" i="9"/>
  <c r="U245" i="9"/>
  <c r="O168" i="9"/>
  <c r="O196" i="9"/>
  <c r="O192" i="9"/>
  <c r="O182" i="9"/>
  <c r="O246" i="9"/>
  <c r="U112" i="9"/>
  <c r="U145" i="9"/>
  <c r="O215" i="9"/>
  <c r="V33" i="9"/>
  <c r="O295" i="9"/>
  <c r="O183" i="9"/>
  <c r="O163" i="9"/>
  <c r="O145" i="9"/>
  <c r="O32" i="9"/>
  <c r="O160" i="9"/>
  <c r="O184" i="9"/>
  <c r="O177" i="9"/>
  <c r="O129" i="9"/>
  <c r="O25" i="9"/>
  <c r="O232" i="9"/>
  <c r="O241" i="9"/>
  <c r="V16" i="9"/>
  <c r="V177" i="9"/>
  <c r="O266" i="9"/>
  <c r="O277" i="9"/>
  <c r="O190" i="9"/>
  <c r="O237" i="9"/>
  <c r="V160" i="9"/>
  <c r="V49" i="9"/>
  <c r="O257" i="9"/>
  <c r="O261" i="9"/>
  <c r="O306" i="9"/>
  <c r="V32" i="9"/>
  <c r="V193" i="9"/>
  <c r="O255" i="9"/>
  <c r="O265" i="9"/>
  <c r="O276" i="9"/>
  <c r="O280" i="9"/>
  <c r="O286" i="9"/>
  <c r="O318" i="9"/>
  <c r="V176" i="9"/>
  <c r="V65" i="9"/>
  <c r="O319" i="9"/>
  <c r="O173" i="9"/>
  <c r="O156" i="9"/>
  <c r="O139" i="9"/>
  <c r="O109" i="9"/>
  <c r="O94" i="9"/>
  <c r="O77" i="9"/>
  <c r="O65" i="9"/>
  <c r="O47" i="9"/>
  <c r="O30" i="9"/>
  <c r="O13" i="9"/>
  <c r="O174" i="9"/>
  <c r="O126" i="9"/>
  <c r="O110" i="9"/>
  <c r="O90" i="9"/>
  <c r="O61" i="9"/>
  <c r="O42" i="9"/>
  <c r="O9" i="9"/>
  <c r="O194" i="9"/>
  <c r="O217" i="9"/>
  <c r="O220" i="9"/>
  <c r="O248" i="9"/>
  <c r="V48" i="9"/>
  <c r="V209" i="9"/>
  <c r="V192" i="9"/>
  <c r="V81" i="9"/>
  <c r="O271" i="9"/>
  <c r="O231" i="9"/>
  <c r="O159" i="9"/>
  <c r="O124" i="9"/>
  <c r="O93" i="9"/>
  <c r="O64" i="9"/>
  <c r="O29" i="9"/>
  <c r="O209" i="9"/>
  <c r="O219" i="9"/>
  <c r="O249" i="9"/>
  <c r="O171" i="9"/>
  <c r="O155" i="9"/>
  <c r="O143" i="9"/>
  <c r="O123" i="9"/>
  <c r="O107" i="9"/>
  <c r="O91" i="9"/>
  <c r="O62" i="9"/>
  <c r="O59" i="9"/>
  <c r="O43" i="9"/>
  <c r="O28" i="9"/>
  <c r="O11" i="9"/>
  <c r="O138" i="9"/>
  <c r="O56" i="9"/>
  <c r="O23" i="9"/>
  <c r="O230" i="9"/>
  <c r="O244" i="9"/>
  <c r="V221" i="9"/>
  <c r="V191" i="9"/>
  <c r="V64" i="9"/>
  <c r="V82" i="9"/>
  <c r="O298" i="9"/>
  <c r="O58" i="9"/>
  <c r="O39" i="9"/>
  <c r="O22" i="9"/>
  <c r="V97" i="9"/>
  <c r="O272" i="9"/>
  <c r="O273" i="9"/>
  <c r="O304" i="9"/>
  <c r="O214" i="9"/>
  <c r="O317" i="9"/>
  <c r="V80" i="9"/>
  <c r="V113" i="9"/>
  <c r="O259" i="9"/>
  <c r="O284" i="9"/>
  <c r="O57" i="9"/>
  <c r="O21" i="9"/>
  <c r="O5" i="9"/>
  <c r="O71" i="9"/>
  <c r="O150" i="9"/>
  <c r="O133" i="9"/>
  <c r="O88" i="9"/>
  <c r="O40" i="9"/>
  <c r="O6" i="9"/>
  <c r="O85" i="9"/>
  <c r="O73" i="9"/>
  <c r="O53" i="9"/>
  <c r="O37" i="9"/>
  <c r="O20" i="9"/>
  <c r="O115" i="9"/>
  <c r="O206" i="9"/>
  <c r="O234" i="9"/>
  <c r="O229" i="9"/>
  <c r="O84" i="9"/>
  <c r="O45" i="9"/>
  <c r="O19" i="9"/>
  <c r="O189" i="9"/>
  <c r="O213" i="9"/>
  <c r="V96" i="9"/>
  <c r="O253" i="9"/>
  <c r="O60" i="9"/>
  <c r="O170" i="9"/>
  <c r="O106" i="9"/>
  <c r="O54" i="9"/>
  <c r="O200" i="9"/>
  <c r="O224" i="9"/>
  <c r="O151" i="9"/>
  <c r="O102" i="9"/>
  <c r="O86" i="9"/>
  <c r="O167" i="9"/>
  <c r="O116" i="9"/>
  <c r="O212" i="9"/>
  <c r="O235" i="9"/>
  <c r="V129" i="9"/>
  <c r="O252" i="9"/>
  <c r="O258" i="9"/>
  <c r="O268" i="9"/>
  <c r="O291" i="9"/>
  <c r="O154" i="9"/>
  <c r="O181" i="9"/>
  <c r="O300" i="9"/>
  <c r="V239" i="9"/>
  <c r="K2076" i="4"/>
</calcChain>
</file>

<file path=xl/sharedStrings.xml><?xml version="1.0" encoding="utf-8"?>
<sst xmlns="http://schemas.openxmlformats.org/spreadsheetml/2006/main" count="17096" uniqueCount="1735">
  <si>
    <t>Date</t>
  </si>
  <si>
    <t>Color</t>
  </si>
  <si>
    <t>Side</t>
  </si>
  <si>
    <t>Location</t>
  </si>
  <si>
    <t>Number</t>
  </si>
  <si>
    <t>Agency</t>
  </si>
  <si>
    <t>Facility</t>
  </si>
  <si>
    <t>Lot Number</t>
  </si>
  <si>
    <t>Source of fish</t>
  </si>
  <si>
    <t>Age</t>
  </si>
  <si>
    <t>SL (mm)</t>
  </si>
  <si>
    <t>Release</t>
  </si>
  <si>
    <t>Reach</t>
  </si>
  <si>
    <t>Notes</t>
  </si>
  <si>
    <t>Mark</t>
  </si>
  <si>
    <t>C</t>
  </si>
  <si>
    <t>L</t>
  </si>
  <si>
    <t>S</t>
  </si>
  <si>
    <t>Year</t>
  </si>
  <si>
    <t>RM</t>
  </si>
  <si>
    <t>lat</t>
  </si>
  <si>
    <t>long</t>
  </si>
  <si>
    <t>Truck temp</t>
  </si>
  <si>
    <t>Comments</t>
  </si>
  <si>
    <t>yellow</t>
  </si>
  <si>
    <t>left</t>
  </si>
  <si>
    <t>predorsal</t>
  </si>
  <si>
    <t>MSB</t>
  </si>
  <si>
    <t>Dexter</t>
  </si>
  <si>
    <t>San Marcial</t>
  </si>
  <si>
    <t>green</t>
  </si>
  <si>
    <t>Socorro</t>
  </si>
  <si>
    <t>orange</t>
  </si>
  <si>
    <t>right</t>
  </si>
  <si>
    <t>FRO</t>
  </si>
  <si>
    <t>Abq</t>
  </si>
  <si>
    <t>Alameda Bridge</t>
  </si>
  <si>
    <t>Corrales</t>
  </si>
  <si>
    <t>Bernalillo</t>
  </si>
  <si>
    <t>* plus 918 yankton fish</t>
  </si>
  <si>
    <t>red</t>
  </si>
  <si>
    <t>Sandia Pueblo</t>
  </si>
  <si>
    <t>none 2004</t>
  </si>
  <si>
    <t>* 5,307 VIE marked, all were calcein marked (Dexter)</t>
  </si>
  <si>
    <t>Sandia-float</t>
  </si>
  <si>
    <t>203-193</t>
  </si>
  <si>
    <t>2003 Las Cruces, 2001 Dexter, 2003 BioPark wild caught</t>
  </si>
  <si>
    <t>1-3</t>
  </si>
  <si>
    <t>* 5,100 VIE marked, all were calcein marked (Dexter)</t>
  </si>
  <si>
    <t>LC</t>
  </si>
  <si>
    <t>2004 Las Cruces, 2001 Dexter, 2003 BioPark wild caught</t>
  </si>
  <si>
    <t>* all VIE and calcein (A mountain)</t>
  </si>
  <si>
    <t>CSSA03</t>
  </si>
  <si>
    <t xml:space="preserve">Spawn progeny of 01 and 02 wild caught eggs and 01 and 02 adults from those eggs from SA 16 june 2003 </t>
  </si>
  <si>
    <t>(COA)</t>
  </si>
  <si>
    <t xml:space="preserve">Spawn progeny of 01 and 02 wild caught eggs from SA 16 june 2003 </t>
  </si>
  <si>
    <t>all calcein(COA)</t>
  </si>
  <si>
    <t>ABQ</t>
  </si>
  <si>
    <t>WCSA02</t>
  </si>
  <si>
    <t>Central bridge</t>
  </si>
  <si>
    <t>not part of protocol study</t>
  </si>
  <si>
    <t>anal</t>
  </si>
  <si>
    <t>Bernalillo-day</t>
  </si>
  <si>
    <t>Sandia-float-day</t>
  </si>
  <si>
    <t>ABP04-007</t>
  </si>
  <si>
    <t>Wild caught as eggs in 2002</t>
  </si>
  <si>
    <t>Captive spawn of CSSA01 and WCSA02 13 Aug 2003</t>
  </si>
  <si>
    <t>CSSA03,WCSA03</t>
  </si>
  <si>
    <t>Natural spawn of CSSA01 and WCSA02, wild caught at San Acacia 2003 16 June 2003</t>
  </si>
  <si>
    <t>CSSA03(natural),CSSA03(cpe),WCSA03</t>
  </si>
  <si>
    <t>ABP04-006,010</t>
  </si>
  <si>
    <t>Wild caught as eggs in 2003 or faster growing CSSA03</t>
  </si>
  <si>
    <t xml:space="preserve">Captive spawn 13 Aug 2003 </t>
  </si>
  <si>
    <t>ABP04-011,012,WCSA01,WCSA02,CSSA03 (natural), WCSA03</t>
  </si>
  <si>
    <t>ABP04-011,012 wild caught as eggs, adults in 2002</t>
  </si>
  <si>
    <t>Bernalillo-night</t>
  </si>
  <si>
    <t>Sandia-float-night</t>
  </si>
  <si>
    <t>Wild caught as eggs in 2003</t>
  </si>
  <si>
    <t>ABP04-001,002,015</t>
  </si>
  <si>
    <t>Wild caught as eggs from Dexter, adults from Dexter, from raceway WCSA01/WCSA02/CSSA03/WCSA03</t>
  </si>
  <si>
    <t>ABP04-006, 010</t>
  </si>
  <si>
    <t>Wild caught as eggs in 2003 or faster growing CSSAO3 from natural spawn</t>
  </si>
  <si>
    <t>CSSA03 (hormone free), CSSA03 (cpe),WCSA03</t>
  </si>
  <si>
    <t>APB04-011,012,WCSA01,WCSA02,WCSA03,CSSA03(natural)</t>
  </si>
  <si>
    <t>Rio Bravo</t>
  </si>
  <si>
    <t>white</t>
  </si>
  <si>
    <t>ABP04-004, ABP04-008</t>
  </si>
  <si>
    <t>Captive spawn of adults that were wild caught as eggs in 2002 in SA reach</t>
  </si>
  <si>
    <t>ABP04-006, 010, 016, 022</t>
  </si>
  <si>
    <r>
      <t xml:space="preserve">Miscellaneous adults from Dexter, </t>
    </r>
    <r>
      <rPr>
        <sz val="10"/>
        <color rgb="FFFF0000"/>
        <rFont val="Arial"/>
        <family val="2"/>
      </rPr>
      <t xml:space="preserve">B13, </t>
    </r>
    <r>
      <rPr>
        <sz val="10"/>
        <rFont val="Arial"/>
        <family val="2"/>
      </rPr>
      <t>WCSA03, CSSA03 (hormone free), wild caught of eggs in 2003, or faster growing CSSAO3 from natural spawn</t>
    </r>
  </si>
  <si>
    <t>ABP04-013,020</t>
  </si>
  <si>
    <t>Wild caught as eggs in 2002- ABP04-020 reared at Dexter</t>
  </si>
  <si>
    <t>APB04-003</t>
  </si>
  <si>
    <t>Wild caught as eggs in 2002 some were CSSA03 naturally spawned in raceway</t>
  </si>
  <si>
    <t>purple</t>
  </si>
  <si>
    <t>APB04-006,010,016,022</t>
  </si>
  <si>
    <t>APB04-013,020</t>
  </si>
  <si>
    <t>pink</t>
  </si>
  <si>
    <t>Sandia-truck-night</t>
  </si>
  <si>
    <t>APB04-004,008</t>
  </si>
  <si>
    <t>CSSA03,CSSA04?</t>
  </si>
  <si>
    <t>blue</t>
  </si>
  <si>
    <t>ABP04-004,008</t>
  </si>
  <si>
    <t>dorsal</t>
  </si>
  <si>
    <t>APB04-001,002,005,007,009,014,015,018,021</t>
  </si>
  <si>
    <t>Wild caught as eggs in 2002 from San Acacia or Dexter.  Some adults wild caught from Dexter.  ABP04-015 all fish from raceway, WCSA01/WCSA02/CSSA03/WCSA03</t>
  </si>
  <si>
    <t>D</t>
  </si>
  <si>
    <t>DXWC02?</t>
  </si>
  <si>
    <t>Wild caught as eggs in 2002, received from Dexter on 31 March 2005</t>
  </si>
  <si>
    <t>Bridge street</t>
  </si>
  <si>
    <t xml:space="preserve">P. Domenici </t>
  </si>
  <si>
    <t>P. Domenici</t>
  </si>
  <si>
    <t>1-1.5</t>
  </si>
  <si>
    <t>Lemitar-Socorro</t>
  </si>
  <si>
    <t>Bernardo</t>
  </si>
  <si>
    <t>Wild caught as eggs in 2002 from Dexter</t>
  </si>
  <si>
    <t>Bernardo - Rio Puerco</t>
  </si>
  <si>
    <t>LC05-003,ABP04-004,008,013,020</t>
  </si>
  <si>
    <t>ABP04-004,008,013, 020 wild caught from 2002 at San Acacia and Dexter</t>
  </si>
  <si>
    <t>Bernalillo-Montano</t>
  </si>
  <si>
    <t>ABP05-002,003,004</t>
  </si>
  <si>
    <t>ABP05-007,008,009,010</t>
  </si>
  <si>
    <t>From WCSA03/CSSA03</t>
  </si>
  <si>
    <t>LC05-004</t>
  </si>
  <si>
    <t>ABP04-004,008,013, 020 wild caught in 2002 at San Acacia and Dexter</t>
  </si>
  <si>
    <t>LC05-003</t>
  </si>
  <si>
    <t>LC04-004</t>
  </si>
  <si>
    <t>3</t>
  </si>
  <si>
    <t>Bridge - Los Padillas</t>
  </si>
  <si>
    <t>WCSA03,CSSA03</t>
  </si>
  <si>
    <t>ABP05-001,005</t>
  </si>
  <si>
    <t>ABP05-001 Wild caught as eggs in 2002; ABP05-005 Wild caught in 2002 Dexter.</t>
  </si>
  <si>
    <t>APB05-002,003</t>
  </si>
  <si>
    <t>APB05-007,008,009,010</t>
  </si>
  <si>
    <t>Sadd</t>
  </si>
  <si>
    <t>Rio Puerco Confluence</t>
  </si>
  <si>
    <t>ABP05-011,012,014</t>
  </si>
  <si>
    <r>
      <t xml:space="preserve">ABP05-011: B1 (ABP04-004/008/013/020)Wild caught as eggs in 2002 at San Acacia and Dexter; ABP05-012:  Wild caught as eggs in 2002 from Dexter; ABP05-014:  </t>
    </r>
    <r>
      <rPr>
        <sz val="10"/>
        <color rgb="FFFF0000"/>
        <rFont val="Arial"/>
        <family val="2"/>
      </rPr>
      <t>CSSA03/WCSA03</t>
    </r>
  </si>
  <si>
    <t>ABP05-013,014</t>
  </si>
  <si>
    <t>CSSA03/WCSA03</t>
  </si>
  <si>
    <t>ABP05-016</t>
  </si>
  <si>
    <t>Unknown</t>
  </si>
  <si>
    <t>ABP06-001</t>
  </si>
  <si>
    <t>ABP06-018</t>
  </si>
  <si>
    <t>ABP06-001 w/WC02 Dexter</t>
  </si>
  <si>
    <t>1-4</t>
  </si>
  <si>
    <t>none</t>
  </si>
  <si>
    <t>*dexter surplus</t>
  </si>
  <si>
    <t>none 2006</t>
  </si>
  <si>
    <t>SADD</t>
  </si>
  <si>
    <t>*abq surplus</t>
  </si>
  <si>
    <t>DX05</t>
  </si>
  <si>
    <t>Wild caught as eggs</t>
  </si>
  <si>
    <t>DX06</t>
  </si>
  <si>
    <t>Captive spawn</t>
  </si>
  <si>
    <t>*millionth minnow release</t>
  </si>
  <si>
    <t>ABP06-005,006,007,008,009,010,011,012,013</t>
  </si>
  <si>
    <t>Wild caught as eggs from 380 bridge</t>
  </si>
  <si>
    <t>* millionth minnow release</t>
  </si>
  <si>
    <t>ABP06-015</t>
  </si>
  <si>
    <t>ABP06-013</t>
  </si>
  <si>
    <t>non 2007</t>
  </si>
  <si>
    <t>Bernardo-Brown's arroyo</t>
  </si>
  <si>
    <t>split equally between sites, soft-release</t>
  </si>
  <si>
    <t>1.5 mi below SADD</t>
  </si>
  <si>
    <t>DX07</t>
  </si>
  <si>
    <t>ABP07-006,008,017; ABP08-003,004,005,006</t>
  </si>
  <si>
    <t>APB07-006,008:  Wild caught B14 (ABP06-014) ; ABP07-017 wild; ABP08-003,005,006:  B1 (ABP07-001,002,003,004); ABP08-004:  Wild caught B6 (ABP07-017)</t>
  </si>
  <si>
    <t>1-2</t>
  </si>
  <si>
    <t>Mid-BDANWR</t>
  </si>
  <si>
    <t>soft release overnight</t>
  </si>
  <si>
    <t>ABP10-004</t>
  </si>
  <si>
    <t>Captive spawn of ABP09-004/ABP08-008,009,012,013</t>
  </si>
  <si>
    <t>Jarales Bridge</t>
  </si>
  <si>
    <t xml:space="preserve">soft release </t>
  </si>
  <si>
    <t>La Joya</t>
  </si>
  <si>
    <t>LLSMR</t>
  </si>
  <si>
    <t>DX10CS-02</t>
  </si>
  <si>
    <t>DX05WEFO, DX06WEFO</t>
  </si>
  <si>
    <t>ABP10-005</t>
  </si>
  <si>
    <t>Captive Spawn of mixed group (see lot# info)</t>
  </si>
  <si>
    <t>ABP06-002,003,004,014,016/ABP07-001,002,003,004/ABP08-002,003,007</t>
  </si>
  <si>
    <t>mixed group (see lot# info)</t>
  </si>
  <si>
    <t>2-4</t>
  </si>
  <si>
    <t>DX10CS</t>
  </si>
  <si>
    <t>Pond 8B</t>
  </si>
  <si>
    <t>Above SADD</t>
  </si>
  <si>
    <t>8 mi below San Marcial</t>
  </si>
  <si>
    <t>DX09CS</t>
  </si>
  <si>
    <t>Pond 24D</t>
  </si>
  <si>
    <t>soft release, remaining fish from PIT tagging</t>
  </si>
  <si>
    <t>DX11CS-04</t>
  </si>
  <si>
    <t>Pond 20</t>
  </si>
  <si>
    <t>Neil Cupp</t>
  </si>
  <si>
    <t>soft release</t>
  </si>
  <si>
    <t>ABP11-001,002,003,004</t>
  </si>
  <si>
    <t>DX11CS</t>
  </si>
  <si>
    <t>San Antonio</t>
  </si>
  <si>
    <t>soft release at north boundary BDANWR</t>
  </si>
  <si>
    <t>10 miles below SMRRXG</t>
  </si>
  <si>
    <t xml:space="preserve">pink </t>
  </si>
  <si>
    <t>DX12CS</t>
  </si>
  <si>
    <t>Los Lunas</t>
  </si>
  <si>
    <t>hard release</t>
  </si>
  <si>
    <t>LLSMR-2012</t>
  </si>
  <si>
    <t>Belen</t>
  </si>
  <si>
    <t>ABP08-008,009,012,013/ABP09-004 (wild caught as eggs),ABP12-008 (captive spawn),ABP12-009(captive spawn),ABP10-002,006,008,009 (wild caught),ABP12-001 (captive spawn)</t>
  </si>
  <si>
    <t>North Boundary BDANWR</t>
  </si>
  <si>
    <t>green/red</t>
  </si>
  <si>
    <t>hard release, green marked over pink, christmas color, brood stock</t>
  </si>
  <si>
    <t>RGRD 2013</t>
  </si>
  <si>
    <t>DX13CS</t>
  </si>
  <si>
    <t>Bridge Street</t>
  </si>
  <si>
    <t>Santa Ana Pueblo</t>
  </si>
  <si>
    <t>Peralta Wasteway Outfall</t>
  </si>
  <si>
    <t>Sabinal Drain Outfall</t>
  </si>
  <si>
    <t>Brown's Arroyo</t>
  </si>
  <si>
    <t>DX14CS</t>
  </si>
  <si>
    <t>captive spawn</t>
  </si>
  <si>
    <t>hard release, 100 used in cage survival study</t>
  </si>
  <si>
    <t>ABP14-004</t>
  </si>
  <si>
    <t>Escondida</t>
  </si>
  <si>
    <t>RGSM Sanctuary</t>
  </si>
  <si>
    <t>DX15CS</t>
  </si>
  <si>
    <t>ABP15-001</t>
  </si>
  <si>
    <t>ABP12-004</t>
  </si>
  <si>
    <t>ABP14-003</t>
  </si>
  <si>
    <t>WCDX-11/12</t>
  </si>
  <si>
    <t xml:space="preserve">Wild caught </t>
  </si>
  <si>
    <t>16SCDX</t>
  </si>
  <si>
    <t>ABP16-003</t>
  </si>
  <si>
    <t>abq</t>
  </si>
  <si>
    <t>ABP16-003/004</t>
  </si>
  <si>
    <t>South Boundary BdA</t>
  </si>
  <si>
    <t>17CSDX</t>
  </si>
  <si>
    <t>North Socorro Diversion</t>
  </si>
  <si>
    <t xml:space="preserve">green </t>
  </si>
  <si>
    <t>ABP17-001/002/003</t>
  </si>
  <si>
    <t>SWCA</t>
  </si>
  <si>
    <t>BioPark</t>
  </si>
  <si>
    <t>broodstock</t>
  </si>
  <si>
    <t>hard</t>
  </si>
  <si>
    <t>experimental PIT tagged fish</t>
  </si>
  <si>
    <t>Right and left</t>
  </si>
  <si>
    <t>4 miles below SADD</t>
  </si>
  <si>
    <t>Peralta area</t>
  </si>
  <si>
    <t>U.S. 60</t>
  </si>
  <si>
    <t>3 miles below SADD</t>
  </si>
  <si>
    <t>RM 111.9</t>
  </si>
  <si>
    <t>RM 113.7</t>
  </si>
  <si>
    <t>RM 115.5</t>
  </si>
  <si>
    <t>Bag release</t>
  </si>
  <si>
    <t>RM 119</t>
  </si>
  <si>
    <t>RM 86.3</t>
  </si>
  <si>
    <t>RM 115.6</t>
  </si>
  <si>
    <t>RM 118.9</t>
  </si>
  <si>
    <t>ABP19-1CS</t>
  </si>
  <si>
    <t>ABP20-3CS</t>
  </si>
  <si>
    <t>LLSRM20F1</t>
  </si>
  <si>
    <t>20CSDX</t>
  </si>
  <si>
    <t>Sevilleta</t>
  </si>
  <si>
    <t>none 2020</t>
  </si>
  <si>
    <t>Santa Ana</t>
  </si>
  <si>
    <t>19CSDX</t>
  </si>
  <si>
    <t>21CSDX</t>
  </si>
  <si>
    <t>none 2021</t>
  </si>
  <si>
    <t>ABP20-3CS/ABP20-WI/APB21-2WS/APB214.5CS</t>
  </si>
  <si>
    <t>0-1</t>
  </si>
  <si>
    <t>RM 141.3</t>
  </si>
  <si>
    <t>double green</t>
  </si>
  <si>
    <t>Retired broodstock; mixed wildcaught lot, 2018, 2019, 2020</t>
  </si>
  <si>
    <t>unspawned wildcaught as eggs 2020</t>
  </si>
  <si>
    <t>1</t>
  </si>
  <si>
    <t>PIT tagged, no VIE</t>
  </si>
  <si>
    <t>CS2022</t>
  </si>
  <si>
    <t>Upstream of Belen</t>
  </si>
  <si>
    <t>Unable to access Jarales or Peralta</t>
  </si>
  <si>
    <t>Neal Cupp</t>
  </si>
  <si>
    <t>Late, smaller fish</t>
  </si>
  <si>
    <t>Produced at BioPark, tranferred in July</t>
  </si>
  <si>
    <t>h</t>
  </si>
  <si>
    <t>Tiny fish, many marked incorrectly</t>
  </si>
  <si>
    <t>Later, smaller fish</t>
  </si>
  <si>
    <t>collno</t>
  </si>
  <si>
    <t>agency</t>
  </si>
  <si>
    <t>mark</t>
  </si>
  <si>
    <t>n</t>
  </si>
  <si>
    <t>Recapture Date</t>
  </si>
  <si>
    <t>Release Date</t>
  </si>
  <si>
    <t>Number of Days Post-Release</t>
  </si>
  <si>
    <t>Max RM Released</t>
  </si>
  <si>
    <t>MinReleased</t>
  </si>
  <si>
    <t>rm recapture</t>
  </si>
  <si>
    <t>Distance Traveled (RM)*</t>
  </si>
  <si>
    <t>N Released</t>
  </si>
  <si>
    <t>year</t>
  </si>
  <si>
    <t>site</t>
  </si>
  <si>
    <t>comment</t>
  </si>
  <si>
    <t>Report Year</t>
  </si>
  <si>
    <t>SL</t>
  </si>
  <si>
    <t>WJR213</t>
  </si>
  <si>
    <t>NMFWCO</t>
  </si>
  <si>
    <t>OLD 2002</t>
  </si>
  <si>
    <t>GRD 2004</t>
  </si>
  <si>
    <t>ORD 2004</t>
  </si>
  <si>
    <t>WJR214</t>
  </si>
  <si>
    <t>RRD 2004</t>
  </si>
  <si>
    <t>WJR215</t>
  </si>
  <si>
    <t>GLD 2003</t>
  </si>
  <si>
    <t>WJR220</t>
  </si>
  <si>
    <t>WJR221</t>
  </si>
  <si>
    <t>WJR222</t>
  </si>
  <si>
    <t>WJR227</t>
  </si>
  <si>
    <t>WJR235</t>
  </si>
  <si>
    <t>WJR237</t>
  </si>
  <si>
    <t>WJR238</t>
  </si>
  <si>
    <t>WJR242</t>
  </si>
  <si>
    <t>WJR244</t>
  </si>
  <si>
    <t>HEW04-01</t>
  </si>
  <si>
    <t>SRD156</t>
  </si>
  <si>
    <t>YLA 2004</t>
  </si>
  <si>
    <t>YRA 2004</t>
  </si>
  <si>
    <t>RLA 2004</t>
  </si>
  <si>
    <t>OLA 2004</t>
  </si>
  <si>
    <t>ORA 2004</t>
  </si>
  <si>
    <t>SRD157</t>
  </si>
  <si>
    <t>GLA 2004</t>
  </si>
  <si>
    <t>GRA 2004</t>
  </si>
  <si>
    <t>SRD158</t>
  </si>
  <si>
    <t>RRA 2004</t>
  </si>
  <si>
    <t>SRD159</t>
  </si>
  <si>
    <t>WJR253</t>
  </si>
  <si>
    <t>WJR255</t>
  </si>
  <si>
    <t>WJR256</t>
  </si>
  <si>
    <t>WJR05-259</t>
  </si>
  <si>
    <t>WJR05-262</t>
  </si>
  <si>
    <t>WJR05-263</t>
  </si>
  <si>
    <t>RKD05-016</t>
  </si>
  <si>
    <t>ASIR</t>
  </si>
  <si>
    <t>RKD05-021</t>
  </si>
  <si>
    <t>WJR05-267</t>
  </si>
  <si>
    <t>WJR05-268</t>
  </si>
  <si>
    <t>WJR05-269</t>
  </si>
  <si>
    <t>WJR05-270</t>
  </si>
  <si>
    <t>BOR</t>
  </si>
  <si>
    <t>WJR05-273</t>
  </si>
  <si>
    <t>YLD 2005</t>
  </si>
  <si>
    <t>RKD05-037</t>
  </si>
  <si>
    <t>RKD05-038</t>
  </si>
  <si>
    <t>RKD05-042</t>
  </si>
  <si>
    <t>SRD05-007</t>
  </si>
  <si>
    <t>SRD05-008</t>
  </si>
  <si>
    <t>SRD05-009</t>
  </si>
  <si>
    <t>SRD05-010</t>
  </si>
  <si>
    <t>RKD05-058</t>
  </si>
  <si>
    <t>RKD05-063</t>
  </si>
  <si>
    <t>WJR05-276</t>
  </si>
  <si>
    <t>WJR05-277</t>
  </si>
  <si>
    <t>WJR05-279</t>
  </si>
  <si>
    <t>WJR05-280</t>
  </si>
  <si>
    <t>WJR-5-277</t>
  </si>
  <si>
    <t>RKD05-083</t>
  </si>
  <si>
    <t>BLA 2005</t>
  </si>
  <si>
    <t>RKD05-084</t>
  </si>
  <si>
    <t>WJR05-284</t>
  </si>
  <si>
    <t>WJR05-285</t>
  </si>
  <si>
    <t>WRA 2005</t>
  </si>
  <si>
    <t>WLA 2005</t>
  </si>
  <si>
    <t>PRA 2005</t>
  </si>
  <si>
    <t>PLA 2005</t>
  </si>
  <si>
    <t>WJR05-286</t>
  </si>
  <si>
    <t>WJR05-287</t>
  </si>
  <si>
    <t>BRA 2005</t>
  </si>
  <si>
    <t>RKD05-104</t>
  </si>
  <si>
    <t>RKD05-105</t>
  </si>
  <si>
    <t>WJR05-296</t>
  </si>
  <si>
    <t>RKD05-126</t>
  </si>
  <si>
    <t>WJR05-305</t>
  </si>
  <si>
    <t>RLD 2003</t>
  </si>
  <si>
    <t>GLD 2005</t>
  </si>
  <si>
    <t>WJR05-308</t>
  </si>
  <si>
    <t>WJR05-309</t>
  </si>
  <si>
    <t>WJR05-311</t>
  </si>
  <si>
    <t>ES</t>
  </si>
  <si>
    <t>NMES</t>
  </si>
  <si>
    <t>YRD 2004</t>
  </si>
  <si>
    <t>WJR05-346</t>
  </si>
  <si>
    <t>WJR05-348</t>
  </si>
  <si>
    <t>SRD05-079</t>
  </si>
  <si>
    <t>LTT05-03</t>
  </si>
  <si>
    <t>LTT05-04</t>
  </si>
  <si>
    <t>ORD 2005</t>
  </si>
  <si>
    <t>RKD05-252</t>
  </si>
  <si>
    <t>PLD 2005</t>
  </si>
  <si>
    <t>RKD05-255</t>
  </si>
  <si>
    <t>BLD 2005</t>
  </si>
  <si>
    <t>RKD05-260</t>
  </si>
  <si>
    <t>WJR05-353</t>
  </si>
  <si>
    <t>WRD 2005</t>
  </si>
  <si>
    <t>PRD 2005</t>
  </si>
  <si>
    <t>WJR05-354</t>
  </si>
  <si>
    <t>WJR05-355</t>
  </si>
  <si>
    <t>WJR05-357</t>
  </si>
  <si>
    <t>BRD 2005</t>
  </si>
  <si>
    <t>WJR05-358</t>
  </si>
  <si>
    <t>WLD 2005</t>
  </si>
  <si>
    <t>WJR05-359</t>
  </si>
  <si>
    <t>WJR05-360</t>
  </si>
  <si>
    <t>WJR05-361</t>
  </si>
  <si>
    <t>WJR05-363</t>
  </si>
  <si>
    <t>WJR05-367</t>
  </si>
  <si>
    <t>WJR05-368</t>
  </si>
  <si>
    <t>WJR05-370</t>
  </si>
  <si>
    <t>WJR05-373</t>
  </si>
  <si>
    <t>WJR06-378</t>
  </si>
  <si>
    <t>WJR06-379</t>
  </si>
  <si>
    <t>RKD06-010</t>
  </si>
  <si>
    <t>RKD06-011</t>
  </si>
  <si>
    <t>RKD06-014</t>
  </si>
  <si>
    <t>WJR06-388</t>
  </si>
  <si>
    <t>WJR06-391</t>
  </si>
  <si>
    <t>WJR06-393</t>
  </si>
  <si>
    <t>WJR06-395</t>
  </si>
  <si>
    <t>WJR06-396</t>
  </si>
  <si>
    <t>RKD06-028</t>
  </si>
  <si>
    <t>RKD06-029</t>
  </si>
  <si>
    <t>RKD06-030</t>
  </si>
  <si>
    <t>RKD06-038</t>
  </si>
  <si>
    <t>RKD06-050</t>
  </si>
  <si>
    <t>RKD06-055</t>
  </si>
  <si>
    <t>WJR06-411</t>
  </si>
  <si>
    <t>RKD06-070</t>
  </si>
  <si>
    <t>RKD06-071</t>
  </si>
  <si>
    <t>ES-Salvage</t>
  </si>
  <si>
    <t>RKD06-072</t>
  </si>
  <si>
    <t>WJR06-416</t>
  </si>
  <si>
    <t>WJR06-419</t>
  </si>
  <si>
    <t>WJR06-420</t>
  </si>
  <si>
    <t>WJR06-425</t>
  </si>
  <si>
    <t>ORD 2006</t>
  </si>
  <si>
    <t>WJR06-426</t>
  </si>
  <si>
    <t>YRD 2006</t>
  </si>
  <si>
    <t>RKD06-088</t>
  </si>
  <si>
    <t>GRD 2006</t>
  </si>
  <si>
    <t>WJR06-432</t>
  </si>
  <si>
    <t>WJR06-433</t>
  </si>
  <si>
    <t>WJR06-435</t>
  </si>
  <si>
    <t>RKD06-095</t>
  </si>
  <si>
    <t>RKD06-096</t>
  </si>
  <si>
    <t>RKD06-104</t>
  </si>
  <si>
    <t>WJR06-438</t>
  </si>
  <si>
    <t>WJR06-440</t>
  </si>
  <si>
    <t>WJR06-441</t>
  </si>
  <si>
    <t>WJR06-442</t>
  </si>
  <si>
    <t>RKD06-126</t>
  </si>
  <si>
    <t>WJR06-453</t>
  </si>
  <si>
    <t>WJR06-454</t>
  </si>
  <si>
    <t>WJR06-455</t>
  </si>
  <si>
    <t>WJR06-456</t>
  </si>
  <si>
    <t>RKD06-142</t>
  </si>
  <si>
    <t>RKD06-146</t>
  </si>
  <si>
    <t>RKD06-147</t>
  </si>
  <si>
    <t>WJR06-464</t>
  </si>
  <si>
    <t>RRD 2006</t>
  </si>
  <si>
    <t>WJR06-466</t>
  </si>
  <si>
    <t>WJR06-468</t>
  </si>
  <si>
    <t>WJR06-478</t>
  </si>
  <si>
    <t>WJR06-479</t>
  </si>
  <si>
    <t>WJR06-481</t>
  </si>
  <si>
    <t>RKD06-168</t>
  </si>
  <si>
    <t>RKD06-192</t>
  </si>
  <si>
    <t>DFH07-01</t>
  </si>
  <si>
    <t>RKD06-209</t>
  </si>
  <si>
    <t>RLD 2006</t>
  </si>
  <si>
    <t>RKD06-210</t>
  </si>
  <si>
    <t>SRD06-060</t>
  </si>
  <si>
    <t>GLD 2006</t>
  </si>
  <si>
    <t>WJR06-495</t>
  </si>
  <si>
    <t>WJR06-496</t>
  </si>
  <si>
    <t>YLD 2006</t>
  </si>
  <si>
    <t>WJR06-501</t>
  </si>
  <si>
    <t>WJR06-502</t>
  </si>
  <si>
    <t>WJR06-503</t>
  </si>
  <si>
    <t>WJR06-504</t>
  </si>
  <si>
    <t>WJR06-505</t>
  </si>
  <si>
    <t>WJR06-510</t>
  </si>
  <si>
    <t>OLD 2006</t>
  </si>
  <si>
    <t>WJR06-511</t>
  </si>
  <si>
    <t>WJR06-512</t>
  </si>
  <si>
    <t>SAGRF-3</t>
  </si>
  <si>
    <t>SAP</t>
  </si>
  <si>
    <t>SAISLAND</t>
  </si>
  <si>
    <t>WJR06-513</t>
  </si>
  <si>
    <t>WJR06-515</t>
  </si>
  <si>
    <t>WJR06-516</t>
  </si>
  <si>
    <t>WJR06-518</t>
  </si>
  <si>
    <t>WJR06-522</t>
  </si>
  <si>
    <t>WJR06-523</t>
  </si>
  <si>
    <t>WJR06-524</t>
  </si>
  <si>
    <t>RKD06-297</t>
  </si>
  <si>
    <t>RKD06-299</t>
  </si>
  <si>
    <t>RKD06-301</t>
  </si>
  <si>
    <t>RKD06-308</t>
  </si>
  <si>
    <t>WJR06-526</t>
  </si>
  <si>
    <t>WJR06-527</t>
  </si>
  <si>
    <t>WJR06-534</t>
  </si>
  <si>
    <t>WJR06-535</t>
  </si>
  <si>
    <t>WJR06-536</t>
  </si>
  <si>
    <t>WJR07-540</t>
  </si>
  <si>
    <t>WJR07-541</t>
  </si>
  <si>
    <t>WJR07-542</t>
  </si>
  <si>
    <t>WJR07-547</t>
  </si>
  <si>
    <t>WJR07-549</t>
  </si>
  <si>
    <t>RKD07-021</t>
  </si>
  <si>
    <t>RKD07-007</t>
  </si>
  <si>
    <t>RKD07-008</t>
  </si>
  <si>
    <t>RKD07-010</t>
  </si>
  <si>
    <t>RKD07-011</t>
  </si>
  <si>
    <t>WJR07-552</t>
  </si>
  <si>
    <t>WJR07-555</t>
  </si>
  <si>
    <t>WJR07-556</t>
  </si>
  <si>
    <t>WJR07-558</t>
  </si>
  <si>
    <t>WJR07-559</t>
  </si>
  <si>
    <t>WJR07-560</t>
  </si>
  <si>
    <t>WJR07-561</t>
  </si>
  <si>
    <t>WJR07-563</t>
  </si>
  <si>
    <t>WJR07-564</t>
  </si>
  <si>
    <t>RKD07-029</t>
  </si>
  <si>
    <t>RKD07-036</t>
  </si>
  <si>
    <t>RKD07-041</t>
  </si>
  <si>
    <t>RKD07-042</t>
  </si>
  <si>
    <t>WJR07-566</t>
  </si>
  <si>
    <t>WJR07-568</t>
  </si>
  <si>
    <t>WJR07-571</t>
  </si>
  <si>
    <t>WJR07-573</t>
  </si>
  <si>
    <t>WJR07-575</t>
  </si>
  <si>
    <t>WJR07-576</t>
  </si>
  <si>
    <t>WJR07-577</t>
  </si>
  <si>
    <t>RKD07-050</t>
  </si>
  <si>
    <t>RKD07-051</t>
  </si>
  <si>
    <t>RKD07-071</t>
  </si>
  <si>
    <t>RKD07-072</t>
  </si>
  <si>
    <t>RKD07-074</t>
  </si>
  <si>
    <t>RKD07-079</t>
  </si>
  <si>
    <t>PRD 2007</t>
  </si>
  <si>
    <t>RKD07-080</t>
  </si>
  <si>
    <t>LTT07-007</t>
  </si>
  <si>
    <t>SRD07-046</t>
  </si>
  <si>
    <t>WJR07-681</t>
  </si>
  <si>
    <t>RKD07-292</t>
  </si>
  <si>
    <t>WJR08-712</t>
  </si>
  <si>
    <t>PLD 2007</t>
  </si>
  <si>
    <t>RKD08-005</t>
  </si>
  <si>
    <t>RKD08-006</t>
  </si>
  <si>
    <t>RKD08-007</t>
  </si>
  <si>
    <t>RKD08-008</t>
  </si>
  <si>
    <t>RKD08-012</t>
  </si>
  <si>
    <t>WJR08-720</t>
  </si>
  <si>
    <t>LTT08-002</t>
  </si>
  <si>
    <t>LTT08-003</t>
  </si>
  <si>
    <t>RKD08-030</t>
  </si>
  <si>
    <t>RKD08-050</t>
  </si>
  <si>
    <t>RKD08-092</t>
  </si>
  <si>
    <t>2010BOR</t>
  </si>
  <si>
    <t>YLD 2009</t>
  </si>
  <si>
    <t>RKD10-228</t>
  </si>
  <si>
    <t>ORD 2010</t>
  </si>
  <si>
    <t>RKD10-238</t>
  </si>
  <si>
    <t>RKD10-239</t>
  </si>
  <si>
    <t>RKD10-248</t>
  </si>
  <si>
    <t>RKD10-258</t>
  </si>
  <si>
    <t>RKD10-268</t>
  </si>
  <si>
    <t>RKD10-269</t>
  </si>
  <si>
    <t>RKD10-270</t>
  </si>
  <si>
    <t>RKD10-271</t>
  </si>
  <si>
    <t>RKD10-275</t>
  </si>
  <si>
    <t>RKD10-276</t>
  </si>
  <si>
    <t>RKD10-277</t>
  </si>
  <si>
    <t>RKD10-278</t>
  </si>
  <si>
    <t>RKD11-001</t>
  </si>
  <si>
    <t>RKD11-002</t>
  </si>
  <si>
    <t>RKD11-003</t>
  </si>
  <si>
    <t>RKD11-004</t>
  </si>
  <si>
    <t>RKD11-008</t>
  </si>
  <si>
    <t>RKD11-009</t>
  </si>
  <si>
    <t>RKD11-010</t>
  </si>
  <si>
    <t>RKD11-011</t>
  </si>
  <si>
    <t>RKD11-012</t>
  </si>
  <si>
    <t>RKD11-024</t>
  </si>
  <si>
    <t>UNM11</t>
  </si>
  <si>
    <t>UNM</t>
  </si>
  <si>
    <t>RKD11-025</t>
  </si>
  <si>
    <t>RKD11-028</t>
  </si>
  <si>
    <t>GRD 2011</t>
  </si>
  <si>
    <t>RKD11-029</t>
  </si>
  <si>
    <t>WJR11-976</t>
  </si>
  <si>
    <t>RKD11-041</t>
  </si>
  <si>
    <t>RKD11-044</t>
  </si>
  <si>
    <t>RKD11-045</t>
  </si>
  <si>
    <t>RKD11-049</t>
  </si>
  <si>
    <t>RKD11-051</t>
  </si>
  <si>
    <t>RKD11-063</t>
  </si>
  <si>
    <t>RKD11-064</t>
  </si>
  <si>
    <t>RKD11-068</t>
  </si>
  <si>
    <t>WJR11-1020</t>
  </si>
  <si>
    <t>WJR11-1021</t>
  </si>
  <si>
    <t>TPA11-060</t>
  </si>
  <si>
    <t>WJR11-1022</t>
  </si>
  <si>
    <t>TPA11-064</t>
  </si>
  <si>
    <t>WJR11-1023</t>
  </si>
  <si>
    <t>TPA11-065</t>
  </si>
  <si>
    <t>TPA11-066</t>
  </si>
  <si>
    <t>TPA11-067</t>
  </si>
  <si>
    <t>TPA11-068</t>
  </si>
  <si>
    <t>WJR11-1024</t>
  </si>
  <si>
    <t>ATD11-013</t>
  </si>
  <si>
    <t>ATD11-014</t>
  </si>
  <si>
    <t>WJR11-1025</t>
  </si>
  <si>
    <t>RKD11-089</t>
  </si>
  <si>
    <t>TPA11-071</t>
  </si>
  <si>
    <t>WJR11-1026</t>
  </si>
  <si>
    <t>WJR11-1027</t>
  </si>
  <si>
    <t>TJA11-071</t>
  </si>
  <si>
    <t>WJR11-1030</t>
  </si>
  <si>
    <t>TPA11-073</t>
  </si>
  <si>
    <t>TPA11-076</t>
  </si>
  <si>
    <t>WJR11-1032</t>
  </si>
  <si>
    <t>TJA11-072</t>
  </si>
  <si>
    <t>TJA11-074</t>
  </si>
  <si>
    <t>TJA11-075</t>
  </si>
  <si>
    <t>WJR11-1034</t>
  </si>
  <si>
    <t>WJR11-1041</t>
  </si>
  <si>
    <t>WJR11-1043</t>
  </si>
  <si>
    <t>TPA11-095</t>
  </si>
  <si>
    <t>TJA11-076</t>
  </si>
  <si>
    <t>RKD11-261</t>
  </si>
  <si>
    <t>RRD 2011</t>
  </si>
  <si>
    <t>RKD11-264</t>
  </si>
  <si>
    <t>RKD11-268</t>
  </si>
  <si>
    <t>YRD 2011</t>
  </si>
  <si>
    <t>RKD11-269</t>
  </si>
  <si>
    <t>RKD11-270</t>
  </si>
  <si>
    <t>RKD11-271</t>
  </si>
  <si>
    <t>RKD11-272</t>
  </si>
  <si>
    <t>UNM12</t>
  </si>
  <si>
    <t>RKD12-001</t>
  </si>
  <si>
    <t>RKD12-002</t>
  </si>
  <si>
    <t>RKD12-004</t>
  </si>
  <si>
    <t>RKD12-005</t>
  </si>
  <si>
    <t>RKD12-006</t>
  </si>
  <si>
    <t>RKD12-007</t>
  </si>
  <si>
    <t>RKD12-008</t>
  </si>
  <si>
    <t>RKD12-009</t>
  </si>
  <si>
    <t>RKD12-010</t>
  </si>
  <si>
    <t>RKD12-011</t>
  </si>
  <si>
    <t>2012San Acacia-1</t>
  </si>
  <si>
    <t>2012Bosque del Apache-1</t>
  </si>
  <si>
    <t>TPA12-003</t>
  </si>
  <si>
    <t>RKD12-021</t>
  </si>
  <si>
    <t>RKD12-022</t>
  </si>
  <si>
    <t>RKD12-025</t>
  </si>
  <si>
    <t>RKD12-028</t>
  </si>
  <si>
    <t>RKD12-044</t>
  </si>
  <si>
    <t>RKD12-046</t>
  </si>
  <si>
    <t>RKD12-048</t>
  </si>
  <si>
    <t>RKD12-049</t>
  </si>
  <si>
    <t>RKD12-051</t>
  </si>
  <si>
    <t>RKD12-054</t>
  </si>
  <si>
    <t>RKD12-064</t>
  </si>
  <si>
    <t>RKD12-065</t>
  </si>
  <si>
    <t>RKD12-068</t>
  </si>
  <si>
    <t>RKD12-069</t>
  </si>
  <si>
    <t>WJR12-1096</t>
  </si>
  <si>
    <t>WJR12-1097</t>
  </si>
  <si>
    <t>WJR12-1098</t>
  </si>
  <si>
    <t>WJR12-1099</t>
  </si>
  <si>
    <t>WJR12-1100</t>
  </si>
  <si>
    <t>WJR12-1101</t>
  </si>
  <si>
    <t>WJR12-1102</t>
  </si>
  <si>
    <t>TPA12-029</t>
  </si>
  <si>
    <t>WJR12-1103</t>
  </si>
  <si>
    <t>WJR12-1104</t>
  </si>
  <si>
    <t>TPA12-030</t>
  </si>
  <si>
    <t>TPA12-031</t>
  </si>
  <si>
    <t>TPA12-032</t>
  </si>
  <si>
    <t>WJR12-1105</t>
  </si>
  <si>
    <t>WJR12-1106</t>
  </si>
  <si>
    <t>TPA12-033</t>
  </si>
  <si>
    <t>WJR12-1107</t>
  </si>
  <si>
    <t>WJR12-1108</t>
  </si>
  <si>
    <t>TPA12-034</t>
  </si>
  <si>
    <t>TJA12-035</t>
  </si>
  <si>
    <t>TJA12-035A</t>
  </si>
  <si>
    <t>WJR12-1116</t>
  </si>
  <si>
    <t>WJR12-1119</t>
  </si>
  <si>
    <t>WJR12-1120</t>
  </si>
  <si>
    <t>CJW12-001</t>
  </si>
  <si>
    <t>TJA12-036</t>
  </si>
  <si>
    <t>TJA12-037</t>
  </si>
  <si>
    <t>JMB12-007</t>
  </si>
  <si>
    <t>WJR12-1123</t>
  </si>
  <si>
    <t>WJR12-1124</t>
  </si>
  <si>
    <t>TJA12-038</t>
  </si>
  <si>
    <t>WJR12-1125</t>
  </si>
  <si>
    <t>RKD12-109</t>
  </si>
  <si>
    <t>TJA12-040</t>
  </si>
  <si>
    <t>WJR12-1129</t>
  </si>
  <si>
    <t>WJR12-1130</t>
  </si>
  <si>
    <t>WJR12-1131</t>
  </si>
  <si>
    <t>TJA12-041</t>
  </si>
  <si>
    <t>WJR12-1133</t>
  </si>
  <si>
    <t>TJA12-042</t>
  </si>
  <si>
    <t>TPA12-035</t>
  </si>
  <si>
    <t>JMB12-09</t>
  </si>
  <si>
    <t>TPA12-037</t>
  </si>
  <si>
    <t>TPA12-044</t>
  </si>
  <si>
    <t>RKD12-168</t>
  </si>
  <si>
    <t>YLD 2012</t>
  </si>
  <si>
    <t>RKD12-169</t>
  </si>
  <si>
    <t>RKD12-178</t>
  </si>
  <si>
    <t>RKD12-179</t>
  </si>
  <si>
    <t>RKD12-180</t>
  </si>
  <si>
    <t>PLD 2012</t>
  </si>
  <si>
    <t>RKD12-188</t>
  </si>
  <si>
    <t>RKD12-189</t>
  </si>
  <si>
    <t>RKD12-190</t>
  </si>
  <si>
    <t>RKD12-191</t>
  </si>
  <si>
    <t>RKD12-192</t>
  </si>
  <si>
    <t>RKD12-193</t>
  </si>
  <si>
    <t>RKD12-196</t>
  </si>
  <si>
    <t>RKD12-198</t>
  </si>
  <si>
    <t>RKD12-199</t>
  </si>
  <si>
    <t>RKD12-200</t>
  </si>
  <si>
    <t>RKD12-201</t>
  </si>
  <si>
    <t>RKD12-202</t>
  </si>
  <si>
    <t>RKD12-203</t>
  </si>
  <si>
    <t>RKD12-204</t>
  </si>
  <si>
    <t>RKD12-205</t>
  </si>
  <si>
    <t>RKD12-211</t>
  </si>
  <si>
    <t>RKD12-212</t>
  </si>
  <si>
    <t>RKD12-213</t>
  </si>
  <si>
    <t>RKD12-214</t>
  </si>
  <si>
    <t>RKD12-215</t>
  </si>
  <si>
    <t>RKD12-221</t>
  </si>
  <si>
    <t>RKD12-222</t>
  </si>
  <si>
    <t>RKD12-224</t>
  </si>
  <si>
    <t>RKD12-225</t>
  </si>
  <si>
    <t>RKD12-232</t>
  </si>
  <si>
    <t>RKD12-234</t>
  </si>
  <si>
    <t>RKD12-235</t>
  </si>
  <si>
    <t>RKD12-242</t>
  </si>
  <si>
    <t>RKD12-243</t>
  </si>
  <si>
    <t>RKD12-244</t>
  </si>
  <si>
    <t>RKD12-247</t>
  </si>
  <si>
    <t>RKD12-248</t>
  </si>
  <si>
    <t>RKD12-249</t>
  </si>
  <si>
    <t>RKD12-250</t>
  </si>
  <si>
    <t>RKD12-241</t>
  </si>
  <si>
    <t>RKD12-252</t>
  </si>
  <si>
    <t>RKD12-253</t>
  </si>
  <si>
    <t>RKD12-254</t>
  </si>
  <si>
    <t>RKD12-255</t>
  </si>
  <si>
    <t>MJO12-16</t>
  </si>
  <si>
    <t>MJO12-17</t>
  </si>
  <si>
    <t>MJO12-18</t>
  </si>
  <si>
    <t>TJA12-052</t>
  </si>
  <si>
    <t>RKD13-001</t>
  </si>
  <si>
    <t>RKD13-002</t>
  </si>
  <si>
    <t>RKD13-003</t>
  </si>
  <si>
    <t>RKD13-004</t>
  </si>
  <si>
    <t>RKD13-005</t>
  </si>
  <si>
    <t>RKD13-007</t>
  </si>
  <si>
    <t>RKD13-008</t>
  </si>
  <si>
    <t>RKD13-009</t>
  </si>
  <si>
    <t>RKD13-010</t>
  </si>
  <si>
    <t>RKD13-011</t>
  </si>
  <si>
    <t>RKD13-012</t>
  </si>
  <si>
    <t>RKD13-013</t>
  </si>
  <si>
    <t>RKD13-014</t>
  </si>
  <si>
    <t>BOR-13-1</t>
  </si>
  <si>
    <t>TPA13-001</t>
  </si>
  <si>
    <t>BOR-13-2</t>
  </si>
  <si>
    <t>BOR-13-3</t>
  </si>
  <si>
    <t>RKD13-021</t>
  </si>
  <si>
    <t>RKD13-024</t>
  </si>
  <si>
    <t>RKD13-025</t>
  </si>
  <si>
    <t>RKD13-026</t>
  </si>
  <si>
    <t>RKD13-029</t>
  </si>
  <si>
    <t>RKD13-034</t>
  </si>
  <si>
    <t>RKD13-035</t>
  </si>
  <si>
    <t>TPA13-009</t>
  </si>
  <si>
    <t>TPA13-010</t>
  </si>
  <si>
    <t>MJO13-002</t>
  </si>
  <si>
    <t>MJO13-003</t>
  </si>
  <si>
    <t>TJA13-009</t>
  </si>
  <si>
    <t>TPA13-014</t>
  </si>
  <si>
    <t>RKD13-043</t>
  </si>
  <si>
    <t>RKD13-046</t>
  </si>
  <si>
    <t>RKD13-049</t>
  </si>
  <si>
    <t>RKD13-050</t>
  </si>
  <si>
    <t>RKD13-068</t>
  </si>
  <si>
    <t>RKD13-069</t>
  </si>
  <si>
    <t>TJA13-014</t>
  </si>
  <si>
    <t>TJA13-015</t>
  </si>
  <si>
    <t>TJA13-016</t>
  </si>
  <si>
    <t>TPA13-015</t>
  </si>
  <si>
    <t>TPA13-016</t>
  </si>
  <si>
    <t>TPA13-017</t>
  </si>
  <si>
    <t>TPA13-018</t>
  </si>
  <si>
    <t>TJA13-017</t>
  </si>
  <si>
    <t>TPA13-019</t>
  </si>
  <si>
    <t>TJA13-018</t>
  </si>
  <si>
    <t>TPA13-020</t>
  </si>
  <si>
    <t>TPA13-021</t>
  </si>
  <si>
    <t>TJA13-019</t>
  </si>
  <si>
    <t>TJA13-020</t>
  </si>
  <si>
    <t>TPA13-022</t>
  </si>
  <si>
    <t>TJA13-021</t>
  </si>
  <si>
    <t>TJA13-022</t>
  </si>
  <si>
    <t>ATD13-001</t>
  </si>
  <si>
    <t>TJA13-023</t>
  </si>
  <si>
    <t>TPA13-024</t>
  </si>
  <si>
    <t>TPA13-25</t>
  </si>
  <si>
    <t>RKD13-087</t>
  </si>
  <si>
    <t>RKD13-088</t>
  </si>
  <si>
    <t>RKD13-089</t>
  </si>
  <si>
    <t>RKD13-091</t>
  </si>
  <si>
    <t>RKD13-093</t>
  </si>
  <si>
    <t>RKD13-095</t>
  </si>
  <si>
    <t>TPA13-26</t>
  </si>
  <si>
    <t>ATD13-002</t>
  </si>
  <si>
    <t>TPA13-029</t>
  </si>
  <si>
    <t>TJA13-028</t>
  </si>
  <si>
    <t>TJA13-030</t>
  </si>
  <si>
    <t>TJA13-30</t>
  </si>
  <si>
    <t>TJA13-034</t>
  </si>
  <si>
    <t>TJA13-035</t>
  </si>
  <si>
    <t>TJA13-036</t>
  </si>
  <si>
    <t>TPA13-030</t>
  </si>
  <si>
    <t>TPA13-031</t>
  </si>
  <si>
    <t>TPA13-31</t>
  </si>
  <si>
    <t>TJA13-037</t>
  </si>
  <si>
    <t>RKD13-104</t>
  </si>
  <si>
    <t>TPA13-37</t>
  </si>
  <si>
    <t>TJA13-41</t>
  </si>
  <si>
    <t>TPA13-041b</t>
  </si>
  <si>
    <t>TPA13-042b</t>
  </si>
  <si>
    <t>1E</t>
  </si>
  <si>
    <t>USACE</t>
  </si>
  <si>
    <t>PRD 2013</t>
  </si>
  <si>
    <t>1G</t>
  </si>
  <si>
    <t>3A</t>
  </si>
  <si>
    <t>RT66</t>
  </si>
  <si>
    <t>TJA13-047</t>
  </si>
  <si>
    <t>5B</t>
  </si>
  <si>
    <t>4B</t>
  </si>
  <si>
    <t>4C</t>
  </si>
  <si>
    <t>RKD13-163</t>
  </si>
  <si>
    <t>RKD13-167</t>
  </si>
  <si>
    <t>RKD13-179</t>
  </si>
  <si>
    <t>RKD13-206</t>
  </si>
  <si>
    <t>RKD13-207</t>
  </si>
  <si>
    <t>RKD13-216</t>
  </si>
  <si>
    <t>TPA13-044</t>
  </si>
  <si>
    <t>RKD13-225</t>
  </si>
  <si>
    <t>RKD13-234</t>
  </si>
  <si>
    <t>RKD13-235</t>
  </si>
  <si>
    <t>RKD13-237</t>
  </si>
  <si>
    <t>RKD13-239</t>
  </si>
  <si>
    <t>TPA13-046</t>
  </si>
  <si>
    <t>TPA13-047</t>
  </si>
  <si>
    <t>RKD13-241</t>
  </si>
  <si>
    <t>Rio Grande, ca. 10 mi downstream of the San Marcial railroad bridge crossing</t>
  </si>
  <si>
    <t>RKD13-242</t>
  </si>
  <si>
    <t>Rio Grande, ca. 8 miles downstream of the San Marcial railroad bridge crossing</t>
  </si>
  <si>
    <t>RKD13-243</t>
  </si>
  <si>
    <t>Rio Grande, at San Marcial Railroad Bridge, San Marcial.</t>
  </si>
  <si>
    <t>RKD13-244</t>
  </si>
  <si>
    <t>Rio Grande, directly east of Bosque del Apache National Wildlife Refuge Headquarters.</t>
  </si>
  <si>
    <t>RKD13-245</t>
  </si>
  <si>
    <t>Rio Grande, at US HWY 380 bridge crossing, San Antonio.</t>
  </si>
  <si>
    <t>RKD13-246</t>
  </si>
  <si>
    <t>Rio Grande, ca. 4.0 miles upstream of U.S. 380 bridge crossing.</t>
  </si>
  <si>
    <t>RKD13-247</t>
  </si>
  <si>
    <t>Rio Grande, east of Socorro, 0.5 miles upstream of Socorro Low Flow Conveyance Channel bridge and east just upstream of Socorro Wastewater Treatment Plant, Socorro.</t>
  </si>
  <si>
    <t>RKD13-248</t>
  </si>
  <si>
    <t>Rio Grande, ca. 1.5 miles downstream of San Acacia Diversion Dam, San Acacia.</t>
  </si>
  <si>
    <t>RKD13-251</t>
  </si>
  <si>
    <t>Rio Grande, ca. 3.5 miles downstream of the US HWY 60 bridge crossing, Bernardo.</t>
  </si>
  <si>
    <t>RKD13-254</t>
  </si>
  <si>
    <t>Rio Grande, ca. 1.0 miles upstream of NM State HWY 309/6 bridge crossing, Belen.</t>
  </si>
  <si>
    <t>RKD13-255</t>
  </si>
  <si>
    <t>Rio Grande, at Los Lunas Bridge crossing (NM State HWY 49), Los Lunas.</t>
  </si>
  <si>
    <t>RKD13-256</t>
  </si>
  <si>
    <t>Rio Grande, at Rio Bravo Blvd. Bridge crossing  (NM State HWY 500) crossing, Albuquerque.</t>
  </si>
  <si>
    <t>RKD13-257</t>
  </si>
  <si>
    <t>Rio Grande, at Central Avenue bridge crossing (US HWY 66), Albuquerque.</t>
  </si>
  <si>
    <t>RKD13-259</t>
  </si>
  <si>
    <t>Rio Grande, at US HWY 550 (formerly NM State HWY 44) bridge crossing, Bernalillo.</t>
  </si>
  <si>
    <t>RKD13-260</t>
  </si>
  <si>
    <t>Rio Grande, ca. 4.0 miles downstream of US HWY 550 (formerly NM State HWY 44) bridge crossing, at Rio Rancho Wastewater Treatment Plant, Rio Rancho.</t>
  </si>
  <si>
    <t>TJA13-050</t>
  </si>
  <si>
    <t>TJA13-051</t>
  </si>
  <si>
    <t>TJA13-052</t>
  </si>
  <si>
    <t>TJA13-054</t>
  </si>
  <si>
    <t>TPA14-001</t>
  </si>
  <si>
    <t>ATRISCO OUTFALL</t>
  </si>
  <si>
    <t>RKD14-001</t>
  </si>
  <si>
    <t>RKD14-002</t>
  </si>
  <si>
    <t>RKD14-003</t>
  </si>
  <si>
    <t>RKD14-005</t>
  </si>
  <si>
    <t>RKD14-006</t>
  </si>
  <si>
    <t>RKD14-007</t>
  </si>
  <si>
    <t>RKD14-008</t>
  </si>
  <si>
    <t>RKD14-009</t>
  </si>
  <si>
    <t>Rio Grande, directly below San Acacia Diversion Dam, San Acacia.</t>
  </si>
  <si>
    <t>RKD14-010</t>
  </si>
  <si>
    <t>Rio Grande, ca. 0.6 miles upstream of San Acacia Diversion Dam, San Acacia</t>
  </si>
  <si>
    <t>RKD14-011</t>
  </si>
  <si>
    <t>RKD14-012</t>
  </si>
  <si>
    <t>Rio Grande, at US HWY 60 bridge crossing, Bernardo.</t>
  </si>
  <si>
    <t>RKD14-013</t>
  </si>
  <si>
    <t>Rio Grande, ca. 2.2 miles upstream of NM State HWY 346 bridge crossing, Jarales.</t>
  </si>
  <si>
    <t>RKD14-014</t>
  </si>
  <si>
    <t>RKD14-015</t>
  </si>
  <si>
    <t>RKD14-016</t>
  </si>
  <si>
    <t>RKD14-017</t>
  </si>
  <si>
    <t>F14-JS-SA</t>
  </si>
  <si>
    <t>Below San Acacia Dam</t>
  </si>
  <si>
    <t>F14-JS-DC</t>
  </si>
  <si>
    <t>Delta Channel</t>
  </si>
  <si>
    <t>F14-JS-BDA</t>
  </si>
  <si>
    <t>Bosque del Apache</t>
  </si>
  <si>
    <t>TPA14-006</t>
  </si>
  <si>
    <t>ALEJANDRO GATE</t>
  </si>
  <si>
    <t>TPA14-007</t>
  </si>
  <si>
    <t>F14-JS-MO</t>
  </si>
  <si>
    <t>Montano</t>
  </si>
  <si>
    <t>F14-JS-LL</t>
  </si>
  <si>
    <t>EC1404</t>
  </si>
  <si>
    <t>1.5 mi downstream of SADD</t>
  </si>
  <si>
    <t>EC1403</t>
  </si>
  <si>
    <t>San Antonio at 380 Bridge</t>
  </si>
  <si>
    <t>EC1402</t>
  </si>
  <si>
    <t>San Marcial RR Bridge</t>
  </si>
  <si>
    <t>EC1405</t>
  </si>
  <si>
    <t>EC1406</t>
  </si>
  <si>
    <t>Central Ave Bridge</t>
  </si>
  <si>
    <t>EC1408</t>
  </si>
  <si>
    <t>Peralta Drain</t>
  </si>
  <si>
    <t>EC1409</t>
  </si>
  <si>
    <t>HWY60 Bridge</t>
  </si>
  <si>
    <t>EC1407</t>
  </si>
  <si>
    <t>TPA14-012</t>
  </si>
  <si>
    <t>RKD14-029</t>
  </si>
  <si>
    <t>RKD14-028</t>
  </si>
  <si>
    <t>RKD14-032</t>
  </si>
  <si>
    <t>EC1410</t>
  </si>
  <si>
    <t>EC1412</t>
  </si>
  <si>
    <t>EC1411</t>
  </si>
  <si>
    <t>Cesar Chavez Bridge</t>
  </si>
  <si>
    <t>TPA14-020</t>
  </si>
  <si>
    <t>IDD</t>
  </si>
  <si>
    <t>TPA14-021</t>
  </si>
  <si>
    <t>TPA1420</t>
  </si>
  <si>
    <t>Isleta DD</t>
  </si>
  <si>
    <t>TPA1421</t>
  </si>
  <si>
    <t>Alejandro Gate</t>
  </si>
  <si>
    <t>RKD14-048</t>
  </si>
  <si>
    <t>RKD14-049</t>
  </si>
  <si>
    <t>RKD14-055</t>
  </si>
  <si>
    <t>Atrisco</t>
  </si>
  <si>
    <t>Willow Creek North A</t>
  </si>
  <si>
    <t>Willow Creek South</t>
  </si>
  <si>
    <t>EC1413</t>
  </si>
  <si>
    <t>Rio Grande Nature Center</t>
  </si>
  <si>
    <t>TJA14-012</t>
  </si>
  <si>
    <t>LOS CHAVEZ</t>
  </si>
  <si>
    <t>TJA14-009</t>
  </si>
  <si>
    <t>RKD14-064</t>
  </si>
  <si>
    <t>RKD14-069</t>
  </si>
  <si>
    <t>RKD14-073</t>
  </si>
  <si>
    <t>TJA14-014</t>
  </si>
  <si>
    <t>RM 66.9</t>
  </si>
  <si>
    <t>TJA14-015</t>
  </si>
  <si>
    <t>RM 77.3</t>
  </si>
  <si>
    <t>TPA14-025</t>
  </si>
  <si>
    <t>RM 81.5</t>
  </si>
  <si>
    <t>TPA14-027</t>
  </si>
  <si>
    <t>RM 99.5</t>
  </si>
  <si>
    <t>TPA14-028</t>
  </si>
  <si>
    <t>Salvage</t>
  </si>
  <si>
    <t>TPA14-029</t>
  </si>
  <si>
    <t>TPA14-030</t>
  </si>
  <si>
    <t>marked - orange predorsal #FWS assumes this is PRD due to time of year, length, and orange hasn't been used in forever</t>
  </si>
  <si>
    <t>TPA14-031</t>
  </si>
  <si>
    <t>TPA14-033</t>
  </si>
  <si>
    <t>TJA14-017</t>
  </si>
  <si>
    <t>TJA14-018</t>
  </si>
  <si>
    <t>TJA14-019</t>
  </si>
  <si>
    <t>TPA14-034</t>
  </si>
  <si>
    <t>TJA14-020</t>
  </si>
  <si>
    <t>RM 153.0</t>
  </si>
  <si>
    <t>TPA14-035</t>
  </si>
  <si>
    <t>TPA14-036</t>
  </si>
  <si>
    <t>TPA14-038</t>
  </si>
  <si>
    <t>RM 161.6</t>
  </si>
  <si>
    <t>TPA14-037</t>
  </si>
  <si>
    <t>TPA14-039</t>
  </si>
  <si>
    <t>TPA14-040</t>
  </si>
  <si>
    <t>TPA14-041</t>
  </si>
  <si>
    <t>RKD14-083</t>
  </si>
  <si>
    <t>RKD14-088</t>
  </si>
  <si>
    <t>RKD14-089</t>
  </si>
  <si>
    <t>RKD14-097</t>
  </si>
  <si>
    <t>TJA14-030</t>
  </si>
  <si>
    <t>TJA14-037</t>
  </si>
  <si>
    <t>TJA14-038</t>
  </si>
  <si>
    <t>TJA14-040</t>
  </si>
  <si>
    <t>RKD14-107</t>
  </si>
  <si>
    <t>5D-E</t>
  </si>
  <si>
    <t>right dorsal tag pink, No weight taken</t>
  </si>
  <si>
    <t>Right pink dorsal tag, no weight taken</t>
  </si>
  <si>
    <t>RLC14-005</t>
  </si>
  <si>
    <t>RLC14-006</t>
  </si>
  <si>
    <t>TPA14-042</t>
  </si>
  <si>
    <t>RKD14-126</t>
  </si>
  <si>
    <t>TPA14-043</t>
  </si>
  <si>
    <t>RKD14-137</t>
  </si>
  <si>
    <t>RKD14-139</t>
  </si>
  <si>
    <t>TJA14-043</t>
  </si>
  <si>
    <t>TPA14-046</t>
  </si>
  <si>
    <t>TPA14-047</t>
  </si>
  <si>
    <t>TJA14-046</t>
  </si>
  <si>
    <t>RM 106.9</t>
  </si>
  <si>
    <t>TPA14-066</t>
  </si>
  <si>
    <t>YLD 2014</t>
  </si>
  <si>
    <t>NORTH AMAFCA</t>
  </si>
  <si>
    <t>TPA14-067</t>
  </si>
  <si>
    <t>DIXON ROAD</t>
  </si>
  <si>
    <t>TPA14-068</t>
  </si>
  <si>
    <t>LOMITAS NEGRAS</t>
  </si>
  <si>
    <t>TPA14-070</t>
  </si>
  <si>
    <t>RKD14-167</t>
  </si>
  <si>
    <t>RKD14-209</t>
  </si>
  <si>
    <t>RKD14-210</t>
  </si>
  <si>
    <t>RKD14-214</t>
  </si>
  <si>
    <t>RKD14-215</t>
  </si>
  <si>
    <t>RKD14-217</t>
  </si>
  <si>
    <t>RKD14-219</t>
  </si>
  <si>
    <t>RKD14-220</t>
  </si>
  <si>
    <t>RKD14-222</t>
  </si>
  <si>
    <t>RKD14-224</t>
  </si>
  <si>
    <t>RKD14-225</t>
  </si>
  <si>
    <t>RKD14-229</t>
  </si>
  <si>
    <t>RKD14-230</t>
  </si>
  <si>
    <t>RKD14-232</t>
  </si>
  <si>
    <t>RKD14-234</t>
  </si>
  <si>
    <t>RKD14-235</t>
  </si>
  <si>
    <t>RKD14-239</t>
  </si>
  <si>
    <t>RKD14-240</t>
  </si>
  <si>
    <t>TFT14_004</t>
  </si>
  <si>
    <t>TJA14-047</t>
  </si>
  <si>
    <t>TJA14-048</t>
  </si>
  <si>
    <t>TPA14-074</t>
  </si>
  <si>
    <t>TPA14-075</t>
  </si>
  <si>
    <t>RKD14-246</t>
  </si>
  <si>
    <t>RKD14-247</t>
  </si>
  <si>
    <t>RKD14-249</t>
  </si>
  <si>
    <t>RKD14-251</t>
  </si>
  <si>
    <t>RKD14-254</t>
  </si>
  <si>
    <t>PRD 2013*</t>
  </si>
  <si>
    <t>RKD14-255</t>
  </si>
  <si>
    <t>GLD 2014</t>
  </si>
  <si>
    <t>RKD14-244</t>
  </si>
  <si>
    <t>RKD14-245</t>
  </si>
  <si>
    <t>RKD14-256</t>
  </si>
  <si>
    <t>RKD14-259</t>
  </si>
  <si>
    <t>RKD14-260</t>
  </si>
  <si>
    <t>RKD14-241</t>
  </si>
  <si>
    <t>RKD14-242</t>
  </si>
  <si>
    <t>TJA15-003</t>
  </si>
  <si>
    <t>TPA15-002</t>
  </si>
  <si>
    <t>RKD15-006</t>
  </si>
  <si>
    <t>RKD15-010</t>
  </si>
  <si>
    <t>RKD15-012</t>
  </si>
  <si>
    <t>WLD 2014</t>
  </si>
  <si>
    <t>RKD15-013</t>
  </si>
  <si>
    <t>RKD15-014</t>
  </si>
  <si>
    <t>RKD15-015</t>
  </si>
  <si>
    <t>RKD15-005</t>
  </si>
  <si>
    <t>RKD15-007</t>
  </si>
  <si>
    <t>YLD 2014*</t>
  </si>
  <si>
    <t>RKD15-016</t>
  </si>
  <si>
    <t>RKD15-017</t>
  </si>
  <si>
    <t>RKD15-001</t>
  </si>
  <si>
    <t>RKD15-002</t>
  </si>
  <si>
    <t>RKD15-003</t>
  </si>
  <si>
    <t>RKD15-004</t>
  </si>
  <si>
    <t>RKD15-019</t>
  </si>
  <si>
    <t>RKD15-020</t>
  </si>
  <si>
    <t>MJO15_002</t>
  </si>
  <si>
    <t>MJO15_001</t>
  </si>
  <si>
    <t>F15-JS-MO</t>
  </si>
  <si>
    <t>Montano Bridge</t>
  </si>
  <si>
    <t>F15-JS-BERN</t>
  </si>
  <si>
    <t>F15-LS-LL</t>
  </si>
  <si>
    <t>MJO15_005</t>
  </si>
  <si>
    <t>MJO15_004</t>
  </si>
  <si>
    <t>MJO15_003</t>
  </si>
  <si>
    <t>F15-JS-BDA</t>
  </si>
  <si>
    <t>F15-JS-RS</t>
  </si>
  <si>
    <t>Rio Salado</t>
  </si>
  <si>
    <t>F15-JS-SA</t>
  </si>
  <si>
    <t>TPA15-005</t>
  </si>
  <si>
    <t>F15-JS-MONT</t>
  </si>
  <si>
    <t>Monticello</t>
  </si>
  <si>
    <t>MJO15_006</t>
  </si>
  <si>
    <t>MJO15_007</t>
  </si>
  <si>
    <t>MJO15_008</t>
  </si>
  <si>
    <t>MJO15_010</t>
  </si>
  <si>
    <t>MJO15_011</t>
  </si>
  <si>
    <t>MJO15_009</t>
  </si>
  <si>
    <t>MJO15_012</t>
  </si>
  <si>
    <t>MJO15_014</t>
  </si>
  <si>
    <t>MJO15_013</t>
  </si>
  <si>
    <t>TPA15-007</t>
  </si>
  <si>
    <t>TPA15-008</t>
  </si>
  <si>
    <t>MJO15_016</t>
  </si>
  <si>
    <t>MJO15_015</t>
  </si>
  <si>
    <t>RKD15-022</t>
  </si>
  <si>
    <t>RKD15-023</t>
  </si>
  <si>
    <t>RKD15-024</t>
  </si>
  <si>
    <t>RKD15-025</t>
  </si>
  <si>
    <t>RKD15-026</t>
  </si>
  <si>
    <t>RKD15-028</t>
  </si>
  <si>
    <t>RKD15-031</t>
  </si>
  <si>
    <t>RKD15-034</t>
  </si>
  <si>
    <t>RKD15-027</t>
  </si>
  <si>
    <t>TJA15-006</t>
  </si>
  <si>
    <t>RKD15-047</t>
  </si>
  <si>
    <t>RKD15-057</t>
  </si>
  <si>
    <t>RKD15-045</t>
  </si>
  <si>
    <t>RKD15-052</t>
  </si>
  <si>
    <t>TPA15-012</t>
  </si>
  <si>
    <t>RKD15-062</t>
  </si>
  <si>
    <t>RKD15-064</t>
  </si>
  <si>
    <t>RKD15-066</t>
  </si>
  <si>
    <t>RKD15-072</t>
  </si>
  <si>
    <t>RKD15-075</t>
  </si>
  <si>
    <t>RKD15-083</t>
  </si>
  <si>
    <t>EBH15-004</t>
  </si>
  <si>
    <t>RKD15-105</t>
  </si>
  <si>
    <t>RKD15-134</t>
  </si>
  <si>
    <t>TPA15-015</t>
  </si>
  <si>
    <t>TPA15-017</t>
  </si>
  <si>
    <t>TPA15-016</t>
  </si>
  <si>
    <t>EBH15-009</t>
  </si>
  <si>
    <t>TJA15-019</t>
  </si>
  <si>
    <t>TPA15-018</t>
  </si>
  <si>
    <t>EBH15-010</t>
  </si>
  <si>
    <t>TJA15-020</t>
  </si>
  <si>
    <t>F15-EB-RR</t>
  </si>
  <si>
    <t>LFCC Outfall</t>
  </si>
  <si>
    <t>F15-EB-Upper</t>
  </si>
  <si>
    <t>Upper Monticello</t>
  </si>
  <si>
    <t>RKD15-189</t>
  </si>
  <si>
    <t>RKD15-198</t>
  </si>
  <si>
    <t>RKD15-203</t>
  </si>
  <si>
    <t>RKD15-206</t>
  </si>
  <si>
    <t>ORD 2015</t>
  </si>
  <si>
    <t>RKD15-207</t>
  </si>
  <si>
    <t>RKD15-209</t>
  </si>
  <si>
    <t>RKD15-210</t>
  </si>
  <si>
    <t>RKD15-212</t>
  </si>
  <si>
    <t>RKD15-216</t>
  </si>
  <si>
    <t>RKD15-219</t>
  </si>
  <si>
    <t>RKD15-220</t>
  </si>
  <si>
    <t>RKD15-226</t>
  </si>
  <si>
    <t>RKD15-229</t>
  </si>
  <si>
    <t>RKD15-232</t>
  </si>
  <si>
    <t>RKD15-236</t>
  </si>
  <si>
    <t>RKD15-237</t>
  </si>
  <si>
    <t>RKD15-239</t>
  </si>
  <si>
    <t>RKD15-241</t>
  </si>
  <si>
    <t>RKD15-242</t>
  </si>
  <si>
    <t>RKD15-244</t>
  </si>
  <si>
    <t>RKD15-246</t>
  </si>
  <si>
    <t>WRD 2015</t>
  </si>
  <si>
    <t>RKD15-247</t>
  </si>
  <si>
    <t>RKD15-248</t>
  </si>
  <si>
    <t>RKD15-249</t>
  </si>
  <si>
    <t>YRD 2015</t>
  </si>
  <si>
    <t>RKD15-256</t>
  </si>
  <si>
    <t>MJO15_18</t>
  </si>
  <si>
    <t>Rio Grande at Alamede bridge crossing</t>
  </si>
  <si>
    <t>MJO15_22</t>
  </si>
  <si>
    <t>Rio Grande at Calabacillas Arroyo</t>
  </si>
  <si>
    <t>MJO15_20</t>
  </si>
  <si>
    <t>Rio Grande at former confluence with the Low Flow Conveyance channel, 16 miles downstream of BDA</t>
  </si>
  <si>
    <t>MJO15_21</t>
  </si>
  <si>
    <t>MJO16_001</t>
  </si>
  <si>
    <t>Rio Grande at Avenida Cesar Chavez bridge crossing</t>
  </si>
  <si>
    <t>MJO16_002</t>
  </si>
  <si>
    <t>EBH16-001</t>
  </si>
  <si>
    <t>MJO16_003</t>
  </si>
  <si>
    <t>Rio Grande at US HWY60 brigde crossing</t>
  </si>
  <si>
    <t>MJO16_004</t>
  </si>
  <si>
    <t>RIO GRANDE AT PERALTA DRAIN RETURN</t>
  </si>
  <si>
    <t>MJO16_005</t>
  </si>
  <si>
    <t>RKD16-001</t>
  </si>
  <si>
    <t>RKD16-002</t>
  </si>
  <si>
    <t>RKD16-004</t>
  </si>
  <si>
    <t>RKD16-005</t>
  </si>
  <si>
    <t>RKD16-006</t>
  </si>
  <si>
    <t>RKD16-007</t>
  </si>
  <si>
    <t>RKD16-008</t>
  </si>
  <si>
    <t>RKD16-009</t>
  </si>
  <si>
    <t>RKD16-011</t>
  </si>
  <si>
    <t>RKD16-012</t>
  </si>
  <si>
    <t>RKD16-013</t>
  </si>
  <si>
    <t>RKD16-014</t>
  </si>
  <si>
    <t>MJO16_006</t>
  </si>
  <si>
    <t>Rio Grande, at Escondidia, ca. 300 meters upstream of the Pueblitos Rd Bridge Crossing (west side of river)</t>
  </si>
  <si>
    <t>MJO16_007</t>
  </si>
  <si>
    <t>Rio Grande near Veranito Arroyo</t>
  </si>
  <si>
    <t>MJO16_008</t>
  </si>
  <si>
    <t>F16-EB-MO-03</t>
  </si>
  <si>
    <t>F16-EB-LL-12</t>
  </si>
  <si>
    <t>F16-EB-LL-19</t>
  </si>
  <si>
    <t>F16-EB-LL-51</t>
  </si>
  <si>
    <t>F16-EB-LL-72</t>
  </si>
  <si>
    <t>F16-EB-LL-102</t>
  </si>
  <si>
    <t>F16-EB-LL-105</t>
  </si>
  <si>
    <t>F16-EB-LL-128</t>
  </si>
  <si>
    <t>F16-EB-LL-145</t>
  </si>
  <si>
    <t>F16-EB-SA-05</t>
  </si>
  <si>
    <t>San Acacia</t>
  </si>
  <si>
    <t>F16-EB-SA-12</t>
  </si>
  <si>
    <t>F16-EB-SA-29</t>
  </si>
  <si>
    <t>F16-EB-SA-33</t>
  </si>
  <si>
    <t>F16-EB-SA-37</t>
  </si>
  <si>
    <t>F16-EB-SA-38</t>
  </si>
  <si>
    <t>F16-EB-SA-45</t>
  </si>
  <si>
    <t>F16-EB-SA-46</t>
  </si>
  <si>
    <t>F16-EB-SA-47</t>
  </si>
  <si>
    <t>F16-EB-SA-51</t>
  </si>
  <si>
    <t>F16-EB-SA-58</t>
  </si>
  <si>
    <t>F16-EB-SA-62</t>
  </si>
  <si>
    <t>F16-EB-SA-72</t>
  </si>
  <si>
    <t>F16-EB-SA-75</t>
  </si>
  <si>
    <t>F16-EB-SA-88</t>
  </si>
  <si>
    <t>F16-EB-SA-92</t>
  </si>
  <si>
    <t>F16-EB-SA-95</t>
  </si>
  <si>
    <t>F16-EB-BDA-01</t>
  </si>
  <si>
    <t>F16-EB-BDA-02</t>
  </si>
  <si>
    <t>F16-EB-BDA-03</t>
  </si>
  <si>
    <t>F16-EB-BDA-04</t>
  </si>
  <si>
    <t>F16-EB-BDA-05</t>
  </si>
  <si>
    <t>F16-EB-BDA-06</t>
  </si>
  <si>
    <t>F16-EB-BDA-07</t>
  </si>
  <si>
    <t>F16-EB-BDA-08</t>
  </si>
  <si>
    <t>F16-EB-BDA-09</t>
  </si>
  <si>
    <t>F16-EB-BDA-10</t>
  </si>
  <si>
    <t>F16-EB-BDA-11</t>
  </si>
  <si>
    <t>F16-EB-BDA-12</t>
  </si>
  <si>
    <t>F16-EB-BDA-13</t>
  </si>
  <si>
    <t>F16-EB-BDA-14</t>
  </si>
  <si>
    <t>F16-EB-BDA-15</t>
  </si>
  <si>
    <t>F16-EB-BDA-16</t>
  </si>
  <si>
    <t>F16-EB-BDA-18</t>
  </si>
  <si>
    <t>F16-EB-CONF-01</t>
  </si>
  <si>
    <t>Confluence to Nogal</t>
  </si>
  <si>
    <t>F16-EB-CONF-02</t>
  </si>
  <si>
    <t>F16-EB-CONF-03</t>
  </si>
  <si>
    <t>EBH16-004</t>
  </si>
  <si>
    <t xml:space="preserve">NORTH AMAFCA </t>
  </si>
  <si>
    <t>RKD16-022</t>
  </si>
  <si>
    <t>RKD16-024</t>
  </si>
  <si>
    <t>RKD16-026</t>
  </si>
  <si>
    <t>RKD16-027</t>
  </si>
  <si>
    <t>RKD16-028</t>
  </si>
  <si>
    <t>RKD16-029</t>
  </si>
  <si>
    <t>RKD16-032</t>
  </si>
  <si>
    <t>RKD16-042</t>
  </si>
  <si>
    <t>RKD16-043</t>
  </si>
  <si>
    <t>RKD16-044</t>
  </si>
  <si>
    <t>RKD16-046</t>
  </si>
  <si>
    <t>RKD16-048</t>
  </si>
  <si>
    <t>RKD16-052</t>
  </si>
  <si>
    <t>RKD16-055</t>
  </si>
  <si>
    <t>PDN SW</t>
  </si>
  <si>
    <t>Rio Grande</t>
  </si>
  <si>
    <t>RLD 2016</t>
  </si>
  <si>
    <t>TPA16-011A</t>
  </si>
  <si>
    <t>RKD16-063</t>
  </si>
  <si>
    <t>RKD16-066</t>
  </si>
  <si>
    <t>WILLIE CHAVES A</t>
  </si>
  <si>
    <t>RKD16-086</t>
  </si>
  <si>
    <t>RKD16-089</t>
  </si>
  <si>
    <t>RKD16-091</t>
  </si>
  <si>
    <t>RKD16-100</t>
  </si>
  <si>
    <t>TPA16-009</t>
  </si>
  <si>
    <t>TPA16-010</t>
  </si>
  <si>
    <t>TPA16-011B</t>
  </si>
  <si>
    <t>TPA16-012</t>
  </si>
  <si>
    <t>TPA16-013</t>
  </si>
  <si>
    <t>EBH16-011</t>
  </si>
  <si>
    <t>EBH16-016</t>
  </si>
  <si>
    <t>EBH16-018</t>
  </si>
  <si>
    <t>JDG16-002</t>
  </si>
  <si>
    <t>JDG16-003</t>
  </si>
  <si>
    <t>RKD16-241</t>
  </si>
  <si>
    <t>GLD 2016</t>
  </si>
  <si>
    <t>RKD16-242</t>
  </si>
  <si>
    <t>RKD16-243</t>
  </si>
  <si>
    <t>RKD16-244</t>
  </si>
  <si>
    <t>RKD16-257</t>
  </si>
  <si>
    <t>F17-EB-ES-03</t>
  </si>
  <si>
    <t>RKD17-022</t>
  </si>
  <si>
    <t>RKD17-051</t>
  </si>
  <si>
    <t>JDG17-004</t>
  </si>
  <si>
    <t>JDG17-005</t>
  </si>
  <si>
    <t>F18-EB-ES-16</t>
  </si>
  <si>
    <t>GRD 2017</t>
  </si>
  <si>
    <t>F18-EB-BDA-02</t>
  </si>
  <si>
    <t>RLD 2018</t>
  </si>
  <si>
    <t>F18-EB-SA-26</t>
  </si>
  <si>
    <t>RRD 2017</t>
  </si>
  <si>
    <t>F18-EB-SA-28</t>
  </si>
  <si>
    <t>GLD 2018</t>
  </si>
  <si>
    <t>RKD18-005</t>
  </si>
  <si>
    <t>JDG18-008</t>
  </si>
  <si>
    <t>JDG18-010</t>
  </si>
  <si>
    <t>JDG18-011</t>
  </si>
  <si>
    <t>JDG18-013</t>
  </si>
  <si>
    <t>JDG18-014</t>
  </si>
  <si>
    <t>TPA18-009</t>
  </si>
  <si>
    <t>TPA18-010</t>
  </si>
  <si>
    <t>RKD18-021</t>
  </si>
  <si>
    <t>TPA18-011</t>
  </si>
  <si>
    <t>JDG18-015</t>
  </si>
  <si>
    <t>JDG18-016</t>
  </si>
  <si>
    <t>JDG18-018</t>
  </si>
  <si>
    <t>JDG18-019</t>
  </si>
  <si>
    <t>TPA18-017</t>
  </si>
  <si>
    <t>SAM18-001</t>
  </si>
  <si>
    <t>TPA18-018</t>
  </si>
  <si>
    <t>SAM18-002</t>
  </si>
  <si>
    <t>RKD18-038</t>
  </si>
  <si>
    <t>JDG18-025</t>
  </si>
  <si>
    <t>JDG18-026</t>
  </si>
  <si>
    <t>JDG18-029</t>
  </si>
  <si>
    <t>RKD18-058</t>
  </si>
  <si>
    <t>RKD18-059</t>
  </si>
  <si>
    <t>SAM18-004</t>
  </si>
  <si>
    <t>SAM18-006</t>
  </si>
  <si>
    <t>TPA18-023</t>
  </si>
  <si>
    <t>RKD18-081</t>
  </si>
  <si>
    <t>SAM18-008</t>
  </si>
  <si>
    <t>SAM18-011</t>
  </si>
  <si>
    <t>SAM18-012</t>
  </si>
  <si>
    <t>TPA18-028</t>
  </si>
  <si>
    <t>JDG18-051</t>
  </si>
  <si>
    <t>JDG18-055</t>
  </si>
  <si>
    <t>JDG18-056</t>
  </si>
  <si>
    <t>JDG18-057</t>
  </si>
  <si>
    <t>JDG18-058</t>
  </si>
  <si>
    <t>JDG18-059</t>
  </si>
  <si>
    <t>SAM18-018</t>
  </si>
  <si>
    <t>SAM18-019</t>
  </si>
  <si>
    <t>SAM18-020</t>
  </si>
  <si>
    <t>JDG18-060</t>
  </si>
  <si>
    <t>JDG18-072</t>
  </si>
  <si>
    <t>YLD 2018</t>
  </si>
  <si>
    <t>JDG18-073</t>
  </si>
  <si>
    <t>JDG18-074</t>
  </si>
  <si>
    <t>RKD18-217</t>
  </si>
  <si>
    <t>RKD18-224</t>
  </si>
  <si>
    <t>RKD18-227</t>
  </si>
  <si>
    <t>RKD18-232</t>
  </si>
  <si>
    <t>RKD18-235</t>
  </si>
  <si>
    <t>RKD18-237</t>
  </si>
  <si>
    <t>RKD18-239</t>
  </si>
  <si>
    <t>RKD18-242</t>
  </si>
  <si>
    <t>RKD18-245</t>
  </si>
  <si>
    <t>RKD18-247</t>
  </si>
  <si>
    <t>F19-EB-ES-01</t>
  </si>
  <si>
    <t>F19-EB-ES-02</t>
  </si>
  <si>
    <t>YRD 2019</t>
  </si>
  <si>
    <t>F19-EB-BDA-01</t>
  </si>
  <si>
    <t>F19-EB-BDA-02</t>
  </si>
  <si>
    <t>F19-EB-BDA-03</t>
  </si>
  <si>
    <t>WLD 2018</t>
  </si>
  <si>
    <t>F19-EB-BDA-04</t>
  </si>
  <si>
    <t>WRD 2019</t>
  </si>
  <si>
    <t>F19-EB-BDA-05</t>
  </si>
  <si>
    <t>F19-EB-BDA-06</t>
  </si>
  <si>
    <t>F19-EB-BDA-07</t>
  </si>
  <si>
    <t>F19-EB-BDA-08</t>
  </si>
  <si>
    <t>F19-EB-BDA-09</t>
  </si>
  <si>
    <t>F19-EB-BDA-10</t>
  </si>
  <si>
    <t>F19-EB-SA-04</t>
  </si>
  <si>
    <t>JDG19-008</t>
  </si>
  <si>
    <t>JDG19-009</t>
  </si>
  <si>
    <t>MJO19_002 </t>
  </si>
  <si>
    <t>MJO19_001</t>
  </si>
  <si>
    <t>MJO19_003</t>
  </si>
  <si>
    <t>MJO19_004</t>
  </si>
  <si>
    <t>MJO19_005</t>
  </si>
  <si>
    <t>MJO19_006</t>
  </si>
  <si>
    <t>OLD 2018</t>
  </si>
  <si>
    <t>ORD 2019</t>
  </si>
  <si>
    <t>JDG19-012</t>
  </si>
  <si>
    <t>TPA19-006</t>
  </si>
  <si>
    <t>TPA19-010</t>
  </si>
  <si>
    <t>BRD 2019</t>
  </si>
  <si>
    <t>TPA19-005</t>
  </si>
  <si>
    <t>TPA19-008</t>
  </si>
  <si>
    <t>TPA19-011</t>
  </si>
  <si>
    <t>TPA19-010-A</t>
  </si>
  <si>
    <t>JDG19-033</t>
  </si>
  <si>
    <t>JDG19-035</t>
  </si>
  <si>
    <t>JDG19-034</t>
  </si>
  <si>
    <t>JDG19-037</t>
  </si>
  <si>
    <t>TPA19-014</t>
  </si>
  <si>
    <t>NMISC 2019 Spring Fisheries Monitoring</t>
  </si>
  <si>
    <t>bD</t>
  </si>
  <si>
    <t>LIT19-002</t>
  </si>
  <si>
    <t>LIT19-004</t>
  </si>
  <si>
    <t>LIT19-007</t>
  </si>
  <si>
    <t>TPA19-031</t>
  </si>
  <si>
    <t>TPA19-033</t>
  </si>
  <si>
    <t>LIT19-008</t>
  </si>
  <si>
    <t>FPN19-001</t>
  </si>
  <si>
    <t>LIT19-009</t>
  </si>
  <si>
    <t>TPA19-037</t>
  </si>
  <si>
    <t>LIT19-010</t>
  </si>
  <si>
    <t>LIT19-012</t>
  </si>
  <si>
    <t>NA</t>
  </si>
  <si>
    <t>RKD19-002</t>
  </si>
  <si>
    <t>RKD19-006</t>
  </si>
  <si>
    <t>RKD19-019</t>
  </si>
  <si>
    <t>RKD19-020</t>
  </si>
  <si>
    <t>RKD19-027</t>
  </si>
  <si>
    <t>RKD19-028</t>
  </si>
  <si>
    <t>RKD19-030</t>
  </si>
  <si>
    <t>RKD19-032</t>
  </si>
  <si>
    <t>RKD19-037</t>
  </si>
  <si>
    <t>RKD19-041</t>
  </si>
  <si>
    <t>RKD19-044</t>
  </si>
  <si>
    <t>RKD19-047</t>
  </si>
  <si>
    <t>RKD19-055</t>
  </si>
  <si>
    <t>RKD19-056</t>
  </si>
  <si>
    <t>RKD19-076</t>
  </si>
  <si>
    <t>RKD19-078</t>
  </si>
  <si>
    <t>RKD19-116</t>
  </si>
  <si>
    <t>RKD19-130</t>
  </si>
  <si>
    <t>RKD19-197</t>
  </si>
  <si>
    <t>RKD19-232</t>
  </si>
  <si>
    <t>RKD20-007</t>
  </si>
  <si>
    <t>RLD 2020</t>
  </si>
  <si>
    <t>RRD 2019</t>
  </si>
  <si>
    <t>RKD20-037</t>
  </si>
  <si>
    <t>RKD20-056</t>
  </si>
  <si>
    <t>LIT20-007</t>
  </si>
  <si>
    <t>cannot determine release date</t>
  </si>
  <si>
    <t>PRD 2019</t>
  </si>
  <si>
    <t>LIT20-008</t>
  </si>
  <si>
    <t>LIT20-009</t>
  </si>
  <si>
    <t>PLD 2020</t>
  </si>
  <si>
    <t>LIT20-010</t>
  </si>
  <si>
    <t>LIT20-010A</t>
  </si>
  <si>
    <t>LIT20-015</t>
  </si>
  <si>
    <t>LIT20-011</t>
  </si>
  <si>
    <t>BLD 2020</t>
  </si>
  <si>
    <t>RKD20-077</t>
  </si>
  <si>
    <t>RKD20-092</t>
  </si>
  <si>
    <t>LIT20-021</t>
  </si>
  <si>
    <t>LIT20-022</t>
  </si>
  <si>
    <t>LIT20-023</t>
  </si>
  <si>
    <t>MJO20-011</t>
  </si>
  <si>
    <t>RKD21-024</t>
  </si>
  <si>
    <t>GLD 2020</t>
  </si>
  <si>
    <t>RKD21-027</t>
  </si>
  <si>
    <t>TAG21-001</t>
  </si>
  <si>
    <t>YLD 2020</t>
  </si>
  <si>
    <t>TAG21-002</t>
  </si>
  <si>
    <t>TAG21-003</t>
  </si>
  <si>
    <t>TAG21-004</t>
  </si>
  <si>
    <t>TAG21-007</t>
  </si>
  <si>
    <t>BRD 2021</t>
  </si>
  <si>
    <t>TAG21-008</t>
  </si>
  <si>
    <t>TAG21-009</t>
  </si>
  <si>
    <t>TAG21-010</t>
  </si>
  <si>
    <t>TAG21-011</t>
  </si>
  <si>
    <t>TAG21-012</t>
  </si>
  <si>
    <t>TAG21-013</t>
  </si>
  <si>
    <t>TAG21-014</t>
  </si>
  <si>
    <t>TAG21-015</t>
  </si>
  <si>
    <t>TAG21-017</t>
  </si>
  <si>
    <t>TAG21-018</t>
  </si>
  <si>
    <t>TAG21-020</t>
  </si>
  <si>
    <t>corrected color from data</t>
  </si>
  <si>
    <t>MJO21-001</t>
  </si>
  <si>
    <t>GRD 2021</t>
  </si>
  <si>
    <t>MJO21-002</t>
  </si>
  <si>
    <t>YRD 2021</t>
  </si>
  <si>
    <t>MJO21-004</t>
  </si>
  <si>
    <t>RRD 2021</t>
  </si>
  <si>
    <t>USBR</t>
  </si>
  <si>
    <t>MJO22-001</t>
  </si>
  <si>
    <t>Central</t>
  </si>
  <si>
    <t>MJO22-002</t>
  </si>
  <si>
    <t>Cesar Chavez</t>
  </si>
  <si>
    <t>MJO22-003</t>
  </si>
  <si>
    <t>MJO22-004</t>
  </si>
  <si>
    <t>1.5mi d/s SADD</t>
  </si>
  <si>
    <t>LIT22-015</t>
  </si>
  <si>
    <t>LIT22-013</t>
  </si>
  <si>
    <t>LIT22-016</t>
  </si>
  <si>
    <t>LIT22-030</t>
  </si>
  <si>
    <t>LIT22-014</t>
  </si>
  <si>
    <t>LIT22-019</t>
  </si>
  <si>
    <t>LIT22-020</t>
  </si>
  <si>
    <t>LIT22-025</t>
  </si>
  <si>
    <t>LIT22-033</t>
  </si>
  <si>
    <t>LIT22-017</t>
  </si>
  <si>
    <t>LIT22-018</t>
  </si>
  <si>
    <t>LIT22-021</t>
  </si>
  <si>
    <t>LIT22-026</t>
  </si>
  <si>
    <t>LIT22-027</t>
  </si>
  <si>
    <t>LIT22-028</t>
  </si>
  <si>
    <t>LIT22-031</t>
  </si>
  <si>
    <t>LIT22-022</t>
  </si>
  <si>
    <t>LIT22-024</t>
  </si>
  <si>
    <t>LIT22-029</t>
  </si>
  <si>
    <t>DRD 2021</t>
  </si>
  <si>
    <t>RKD22-008</t>
  </si>
  <si>
    <t>RKD22-009</t>
  </si>
  <si>
    <t>RKD22-021</t>
  </si>
  <si>
    <t>RKD22-028</t>
  </si>
  <si>
    <t>RKD22-025</t>
  </si>
  <si>
    <t>RKD22-037</t>
  </si>
  <si>
    <t>RKD22-038</t>
  </si>
  <si>
    <t>RKD22-039</t>
  </si>
  <si>
    <t>RKD22-062</t>
  </si>
  <si>
    <t>RKD22-081</t>
  </si>
  <si>
    <t>Row Labels</t>
  </si>
  <si>
    <t>Sum of Number</t>
  </si>
  <si>
    <t>Average of Date</t>
  </si>
  <si>
    <t>Max of RM</t>
  </si>
  <si>
    <t>Min of RM</t>
  </si>
  <si>
    <t>BRD 2018</t>
  </si>
  <si>
    <t>GLD 2002</t>
  </si>
  <si>
    <t>GRD 2013</t>
  </si>
  <si>
    <t>OLD 2005</t>
  </si>
  <si>
    <t>ORD 2002</t>
  </si>
  <si>
    <t>PLD 2016</t>
  </si>
  <si>
    <t>YLD 2002</t>
  </si>
  <si>
    <t>YLD 2004</t>
  </si>
  <si>
    <t>(blank)</t>
  </si>
  <si>
    <t>BLD 2018</t>
  </si>
  <si>
    <t>N 2021</t>
  </si>
  <si>
    <t>N 2022</t>
  </si>
  <si>
    <t>RLD 2022</t>
  </si>
  <si>
    <t>Grand Total</t>
  </si>
  <si>
    <t>Source</t>
  </si>
  <si>
    <t>Tank</t>
  </si>
  <si>
    <t>TL</t>
  </si>
  <si>
    <t>Standard Length</t>
  </si>
  <si>
    <t>Weight</t>
  </si>
  <si>
    <t>Clip</t>
  </si>
  <si>
    <t>converted.TL</t>
  </si>
  <si>
    <t>Ktl</t>
  </si>
  <si>
    <t>SNARRC</t>
  </si>
  <si>
    <t>Yes</t>
  </si>
  <si>
    <t>No</t>
  </si>
  <si>
    <t>D-series</t>
  </si>
  <si>
    <t>Refugium</t>
  </si>
  <si>
    <t>ABP22-1CS</t>
  </si>
  <si>
    <t>B1</t>
  </si>
  <si>
    <t>B15</t>
  </si>
  <si>
    <t>B17</t>
  </si>
  <si>
    <t>B24</t>
  </si>
  <si>
    <t>D Series</t>
  </si>
  <si>
    <t>Weight likely wrong</t>
  </si>
  <si>
    <t>2C(1-15)</t>
  </si>
  <si>
    <t>6C + 12D (16-30)</t>
  </si>
  <si>
    <t>3D (31-45)</t>
  </si>
  <si>
    <t>19D (46-60)</t>
  </si>
  <si>
    <t>17D (61-75)</t>
  </si>
  <si>
    <t>7D (76-90)</t>
  </si>
  <si>
    <t>7D (91-105)</t>
  </si>
  <si>
    <t>4D (106-120)</t>
  </si>
  <si>
    <t>Sheet</t>
  </si>
  <si>
    <t>Latitude</t>
  </si>
  <si>
    <t>Longitude</t>
  </si>
  <si>
    <t>Recaptures</t>
  </si>
  <si>
    <t>Site</t>
  </si>
  <si>
    <t>American Southwest Ichthyological Researchers</t>
  </si>
  <si>
    <t>New Mexico Ecological Services</t>
  </si>
  <si>
    <t>New Mexico Fish and Wildlife Conservation Office</t>
  </si>
  <si>
    <t xml:space="preserve">Bureau Of Reclamation </t>
  </si>
  <si>
    <t>University of New Mexico</t>
  </si>
  <si>
    <t>United States Army Corps of Engineers</t>
  </si>
  <si>
    <t>SWCA, Environmental Consultants</t>
  </si>
  <si>
    <t>First/second Letter</t>
  </si>
  <si>
    <t>Color: W - White, PU - Purple, P - Pink, G - Green, B - Blue, R - Red, O - Orange, Y - Yellow, RG - Red and Green</t>
  </si>
  <si>
    <t>Second Letter</t>
  </si>
  <si>
    <t>Side: R - Right, L - Left</t>
  </si>
  <si>
    <t>Third Letter</t>
  </si>
  <si>
    <t>Location: D - Dorsal, A - Anal</t>
  </si>
  <si>
    <t>Year of release</t>
  </si>
  <si>
    <t>RM Released</t>
  </si>
  <si>
    <t>Upstream most site released at</t>
  </si>
  <si>
    <t>Min RM Released</t>
  </si>
  <si>
    <t>Downstream mose site released at, unless that particular color was only released at one site, then same as max</t>
  </si>
  <si>
    <t>Central Bridge</t>
  </si>
  <si>
    <t>SANDIA LINE 14</t>
  </si>
  <si>
    <t>VALLE DE ORO</t>
  </si>
  <si>
    <t>LP2DR</t>
  </si>
  <si>
    <t>Releases</t>
  </si>
  <si>
    <t>Date released</t>
  </si>
  <si>
    <t>LP2DR OUTFALL</t>
  </si>
  <si>
    <t>Visible tag color</t>
  </si>
  <si>
    <t>SABINAL DRAIN</t>
  </si>
  <si>
    <t>Side of fish (left or right) of visible tag</t>
  </si>
  <si>
    <t>SABINAL OUTFALL</t>
  </si>
  <si>
    <t>location of visible tag (pre/post dorsal, anal)</t>
  </si>
  <si>
    <t>LSJDR 2</t>
  </si>
  <si>
    <t>Number of fish released</t>
  </si>
  <si>
    <t>LSJDR 1</t>
  </si>
  <si>
    <t>Agency releasing the fish</t>
  </si>
  <si>
    <t>LSJDR OUTFALL</t>
  </si>
  <si>
    <t>Facility raising the fish (Dexter = Southwestern Native Aquatic Resources &amp; Recovery Center, BioPark = Albuquerque BioPark, LLSMR = Los Lunas Silvery Minnow Refugium)</t>
  </si>
  <si>
    <t>SEVILLETA</t>
  </si>
  <si>
    <t>ID of fish if available</t>
  </si>
  <si>
    <t>DURAND OPEN SPACE</t>
  </si>
  <si>
    <t>Facility that spawned the fish originally</t>
  </si>
  <si>
    <t>Age of fish at release if known</t>
  </si>
  <si>
    <t>RM 64.5</t>
  </si>
  <si>
    <t>average standard length of fish if known</t>
  </si>
  <si>
    <t>Location of release site</t>
  </si>
  <si>
    <t>Reach of release (1= Angostura, 2 = Isleta, 3 = San Acacia)</t>
  </si>
  <si>
    <t>RM 76.9</t>
  </si>
  <si>
    <t>RM 87.6</t>
  </si>
  <si>
    <t>VIE year code combination identifier</t>
  </si>
  <si>
    <t>color</t>
  </si>
  <si>
    <t>RM 92.7</t>
  </si>
  <si>
    <t>location</t>
  </si>
  <si>
    <t>river mile of release site</t>
  </si>
  <si>
    <t>latitude of release site</t>
  </si>
  <si>
    <t>RM 124.2</t>
  </si>
  <si>
    <t>longitude of release</t>
  </si>
  <si>
    <t>RM 116.8</t>
  </si>
  <si>
    <t>Truck water temp ©</t>
  </si>
  <si>
    <t>RM 130.9</t>
  </si>
  <si>
    <t>RM 135.0</t>
  </si>
  <si>
    <t>RM 140.3</t>
  </si>
  <si>
    <t>FishK</t>
  </si>
  <si>
    <t>RM 177.3</t>
  </si>
  <si>
    <t>RM 180.0</t>
  </si>
  <si>
    <t>RM 183.3</t>
  </si>
  <si>
    <t>Fish #</t>
  </si>
  <si>
    <t>RM 188.9</t>
  </si>
  <si>
    <t>South boundary BdA</t>
  </si>
  <si>
    <t>Nine-mile outfall</t>
  </si>
  <si>
    <t>*Estimated</t>
  </si>
  <si>
    <t>203.2-193.6</t>
  </si>
  <si>
    <t>204-193.6</t>
  </si>
  <si>
    <t>131.4-95.8</t>
  </si>
  <si>
    <t>203-187.2</t>
  </si>
  <si>
    <t>181-173.7</t>
  </si>
  <si>
    <t>107.7-100.3</t>
  </si>
  <si>
    <t>131.4-127.9</t>
  </si>
  <si>
    <t>Name</t>
  </si>
  <si>
    <t>Rkm</t>
  </si>
  <si>
    <t>near.rm</t>
  </si>
  <si>
    <t>TPA23-045</t>
  </si>
  <si>
    <t>TPA23-047</t>
  </si>
  <si>
    <t>TPA23-048</t>
  </si>
  <si>
    <t>TPA23-050</t>
  </si>
  <si>
    <t>TPA23-051</t>
  </si>
  <si>
    <t>TPA23-054</t>
  </si>
  <si>
    <t>TPA23-057</t>
  </si>
  <si>
    <t>TPA23-058</t>
  </si>
  <si>
    <t>LIT23-021</t>
  </si>
  <si>
    <t>LIT23-022</t>
  </si>
  <si>
    <t>LIT23-023</t>
  </si>
  <si>
    <t>LIT23-024</t>
  </si>
  <si>
    <t>LIT23-025</t>
  </si>
  <si>
    <t>LIT23-026</t>
  </si>
  <si>
    <t>LIT23-027</t>
  </si>
  <si>
    <t>LIT23-028</t>
  </si>
  <si>
    <t>LIT23-029</t>
  </si>
  <si>
    <t>LIT23-031</t>
  </si>
  <si>
    <t>RKD23-002</t>
  </si>
  <si>
    <t>RKD23-003</t>
  </si>
  <si>
    <t>RKD23-005</t>
  </si>
  <si>
    <t>RKD23-008</t>
  </si>
  <si>
    <t>RKD23-009</t>
  </si>
  <si>
    <t>RKD23-015</t>
  </si>
  <si>
    <t>RKD23-016</t>
  </si>
  <si>
    <t>RKD23-021</t>
  </si>
  <si>
    <t>RKD23-025</t>
  </si>
  <si>
    <t>RKD23-035</t>
  </si>
  <si>
    <t>RKD23-038</t>
  </si>
  <si>
    <t>RKD23-055</t>
  </si>
  <si>
    <t>RKD23-058</t>
  </si>
  <si>
    <t>RKD23-096</t>
  </si>
  <si>
    <t>RKD23-099</t>
  </si>
  <si>
    <t>ABP24-2CS</t>
  </si>
  <si>
    <t>24CSDX</t>
  </si>
  <si>
    <t>Los Chaves</t>
  </si>
  <si>
    <t>LLSMR24</t>
  </si>
  <si>
    <t>LLSMR23</t>
  </si>
  <si>
    <t>APB24-2CS</t>
  </si>
  <si>
    <t>LIT24-011</t>
  </si>
  <si>
    <t>LIT24-012</t>
  </si>
  <si>
    <t>LIT24-013</t>
  </si>
  <si>
    <t>LIT24-014</t>
  </si>
  <si>
    <t>LIT24-016</t>
  </si>
  <si>
    <t>LIT24-017a</t>
  </si>
  <si>
    <t>LIT24-017</t>
  </si>
  <si>
    <t>LIT24-018</t>
  </si>
  <si>
    <t>TPA24-047</t>
  </si>
  <si>
    <t>rm</t>
  </si>
  <si>
    <t>RRD 2023</t>
  </si>
  <si>
    <t>OLD</t>
  </si>
  <si>
    <t>From mark-recap study</t>
  </si>
  <si>
    <t>RLD 2023</t>
  </si>
  <si>
    <t>RLD 2024</t>
  </si>
  <si>
    <t>PMD24-032</t>
  </si>
  <si>
    <t>PMD24-033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</si>
</sst>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dd\-mmm\-yy"/>
    <numFmt numFmtId="166" formatCode="[$-409]d\-mmm;@"/>
    <numFmt numFmtId="167" formatCode="0.00000"/>
    <numFmt numFmtId="168" formatCode="#.##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MS Sans Serif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MS Sans Serif"/>
      <family val="2"/>
    </font>
    <font>
      <b/>
      <sz val="12"/>
      <color theme="1"/>
      <name val="Calibri"/>
      <family val="2"/>
      <scheme val="minor"/>
    </font>
    <font>
      <sz val="11"/>
      <color rgb="FF231F2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8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5" fillId="0" borderId="0"/>
    <xf numFmtId="0" fontId="6" fillId="0" borderId="0"/>
    <xf numFmtId="0" fontId="6" fillId="0" borderId="0"/>
    <xf numFmtId="0" fontId="8" fillId="0" borderId="0"/>
    <xf numFmtId="0" fontId="14" fillId="0" borderId="0"/>
    <xf numFmtId="0" fontId="2" fillId="0" borderId="0"/>
    <xf numFmtId="0" fontId="5" fillId="0" borderId="0"/>
  </cellStyleXfs>
  <cellXfs count="116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49" fontId="3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/>
    <xf numFmtId="0" fontId="2" fillId="0" borderId="0" xfId="0" applyFont="1" applyAlignment="1">
      <alignment horizontal="left"/>
    </xf>
    <xf numFmtId="49" fontId="0" fillId="0" borderId="0" xfId="0" applyNumberFormat="1"/>
    <xf numFmtId="1" fontId="3" fillId="0" borderId="0" xfId="0" applyNumberFormat="1" applyFont="1" applyAlignment="1">
      <alignment horizontal="center"/>
    </xf>
    <xf numFmtId="1" fontId="2" fillId="0" borderId="0" xfId="0" applyNumberFormat="1" applyFont="1"/>
    <xf numFmtId="3" fontId="3" fillId="0" borderId="0" xfId="0" applyNumberFormat="1" applyFont="1"/>
    <xf numFmtId="3" fontId="2" fillId="0" borderId="0" xfId="0" applyNumberFormat="1" applyFont="1"/>
    <xf numFmtId="3" fontId="0" fillId="0" borderId="0" xfId="0" applyNumberFormat="1"/>
    <xf numFmtId="14" fontId="0" fillId="0" borderId="0" xfId="0" applyNumberFormat="1"/>
    <xf numFmtId="0" fontId="7" fillId="0" borderId="1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9" fillId="0" borderId="0" xfId="0" applyFont="1"/>
    <xf numFmtId="2" fontId="10" fillId="0" borderId="0" xfId="0" applyNumberFormat="1" applyFont="1" applyAlignment="1">
      <alignment vertical="center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1" fillId="0" borderId="0" xfId="1" applyFont="1" applyAlignment="1" applyProtection="1">
      <alignment horizontal="right"/>
      <protection locked="0"/>
    </xf>
    <xf numFmtId="1" fontId="11" fillId="0" borderId="0" xfId="1" applyNumberFormat="1" applyFont="1" applyAlignment="1">
      <alignment horizontal="right"/>
    </xf>
    <xf numFmtId="0" fontId="11" fillId="0" borderId="0" xfId="1" applyFont="1" applyAlignment="1">
      <alignment horizontal="right"/>
    </xf>
    <xf numFmtId="14" fontId="11" fillId="0" borderId="0" xfId="1" applyNumberFormat="1" applyFont="1" applyAlignment="1">
      <alignment horizontal="right"/>
    </xf>
    <xf numFmtId="0" fontId="7" fillId="0" borderId="0" xfId="0" applyFont="1" applyAlignment="1">
      <alignment horizontal="right" vertical="center" wrapText="1"/>
    </xf>
    <xf numFmtId="164" fontId="7" fillId="0" borderId="0" xfId="0" applyNumberFormat="1" applyFont="1" applyAlignment="1">
      <alignment horizontal="right" vertical="center" wrapText="1"/>
    </xf>
    <xf numFmtId="0" fontId="11" fillId="0" borderId="0" xfId="1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1" fillId="0" borderId="0" xfId="0" applyFont="1" applyProtection="1">
      <protection locked="0"/>
    </xf>
    <xf numFmtId="49" fontId="12" fillId="0" borderId="0" xfId="0" applyNumberFormat="1" applyFont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14" fontId="12" fillId="0" borderId="0" xfId="0" applyNumberFormat="1" applyFont="1" applyProtection="1">
      <protection locked="0"/>
    </xf>
    <xf numFmtId="0" fontId="12" fillId="0" borderId="0" xfId="0" applyFont="1" applyAlignment="1" applyProtection="1">
      <alignment horizontal="left"/>
      <protection locked="0"/>
    </xf>
    <xf numFmtId="0" fontId="13" fillId="0" borderId="0" xfId="2" applyFont="1" applyAlignment="1" applyProtection="1">
      <alignment vertical="center" wrapText="1"/>
      <protection locked="0"/>
    </xf>
    <xf numFmtId="0" fontId="13" fillId="0" borderId="0" xfId="2" applyFont="1" applyAlignment="1">
      <alignment vertical="center" wrapText="1"/>
    </xf>
    <xf numFmtId="0" fontId="12" fillId="0" borderId="0" xfId="3" applyFont="1"/>
    <xf numFmtId="0" fontId="12" fillId="0" borderId="0" xfId="0" applyFont="1"/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right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11" fillId="0" borderId="1" xfId="1" applyFont="1" applyBorder="1" applyProtection="1">
      <protection locked="0"/>
    </xf>
    <xf numFmtId="0" fontId="12" fillId="0" borderId="1" xfId="0" applyFont="1" applyBorder="1" applyProtection="1">
      <protection locked="0"/>
    </xf>
    <xf numFmtId="14" fontId="11" fillId="0" borderId="0" xfId="1" applyNumberFormat="1" applyFont="1" applyAlignment="1">
      <alignment horizontal="center"/>
    </xf>
    <xf numFmtId="1" fontId="11" fillId="0" borderId="0" xfId="1" applyNumberFormat="1" applyFont="1" applyAlignment="1">
      <alignment horizontal="center"/>
    </xf>
    <xf numFmtId="0" fontId="11" fillId="0" borderId="0" xfId="1" applyFont="1" applyAlignment="1">
      <alignment horizontal="center"/>
    </xf>
    <xf numFmtId="164" fontId="11" fillId="0" borderId="0" xfId="1" applyNumberFormat="1" applyFont="1" applyAlignment="1" applyProtection="1">
      <alignment horizontal="right"/>
      <protection locked="0"/>
    </xf>
    <xf numFmtId="0" fontId="11" fillId="0" borderId="0" xfId="1" applyFont="1" applyAlignment="1" applyProtection="1">
      <alignment horizontal="left"/>
      <protection locked="0"/>
    </xf>
    <xf numFmtId="14" fontId="12" fillId="0" borderId="0" xfId="0" applyNumberFormat="1" applyFont="1"/>
    <xf numFmtId="0" fontId="11" fillId="0" borderId="0" xfId="1" applyFont="1"/>
    <xf numFmtId="0" fontId="12" fillId="0" borderId="0" xfId="0" applyFont="1" applyAlignment="1" applyProtection="1">
      <alignment horizontal="right"/>
      <protection locked="0"/>
    </xf>
    <xf numFmtId="164" fontId="12" fillId="0" borderId="0" xfId="0" applyNumberFormat="1" applyFont="1" applyAlignment="1" applyProtection="1">
      <alignment horizontal="right"/>
      <protection locked="0"/>
    </xf>
    <xf numFmtId="1" fontId="11" fillId="0" borderId="0" xfId="1" applyNumberFormat="1" applyFont="1" applyAlignment="1" applyProtection="1">
      <alignment horizontal="right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65" fontId="13" fillId="0" borderId="0" xfId="0" applyNumberFormat="1" applyFont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right" vertical="center"/>
      <protection locked="0"/>
    </xf>
    <xf numFmtId="166" fontId="12" fillId="0" borderId="0" xfId="0" applyNumberFormat="1" applyFont="1" applyProtection="1">
      <protection locked="0"/>
    </xf>
    <xf numFmtId="0" fontId="13" fillId="0" borderId="0" xfId="2" applyFont="1" applyAlignment="1" applyProtection="1">
      <alignment horizontal="right" vertical="center" wrapText="1"/>
      <protection locked="0"/>
    </xf>
    <xf numFmtId="164" fontId="13" fillId="0" borderId="0" xfId="2" applyNumberFormat="1" applyFont="1" applyAlignment="1" applyProtection="1">
      <alignment horizontal="right" vertical="center" wrapText="1"/>
      <protection locked="0"/>
    </xf>
    <xf numFmtId="164" fontId="13" fillId="0" borderId="0" xfId="2" applyNumberFormat="1" applyFont="1" applyAlignment="1">
      <alignment horizontal="right" vertical="center" wrapText="1"/>
    </xf>
    <xf numFmtId="0" fontId="13" fillId="0" borderId="0" xfId="5" applyFont="1" applyAlignment="1">
      <alignment vertical="center" wrapText="1"/>
    </xf>
    <xf numFmtId="0" fontId="13" fillId="0" borderId="0" xfId="2" applyFont="1" applyAlignment="1">
      <alignment horizontal="right" vertical="center" wrapText="1"/>
    </xf>
    <xf numFmtId="0" fontId="11" fillId="2" borderId="0" xfId="1" applyFont="1" applyFill="1" applyAlignment="1" applyProtection="1">
      <alignment horizontal="right"/>
      <protection locked="0"/>
    </xf>
    <xf numFmtId="164" fontId="13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right"/>
    </xf>
    <xf numFmtId="0" fontId="13" fillId="0" borderId="0" xfId="0" applyFont="1" applyAlignment="1">
      <alignment horizontal="right" vertical="center" wrapText="1"/>
    </xf>
    <xf numFmtId="164" fontId="12" fillId="0" borderId="0" xfId="0" applyNumberFormat="1" applyFont="1"/>
    <xf numFmtId="164" fontId="12" fillId="0" borderId="0" xfId="0" applyNumberFormat="1" applyFont="1" applyAlignment="1">
      <alignment horizontal="right"/>
    </xf>
    <xf numFmtId="164" fontId="12" fillId="0" borderId="1" xfId="0" applyNumberFormat="1" applyFont="1" applyBorder="1"/>
    <xf numFmtId="0" fontId="11" fillId="0" borderId="1" xfId="1" applyFont="1" applyBorder="1" applyAlignment="1" applyProtection="1">
      <alignment horizontal="right"/>
      <protection locked="0"/>
    </xf>
    <xf numFmtId="164" fontId="11" fillId="0" borderId="1" xfId="1" applyNumberFormat="1" applyFont="1" applyBorder="1" applyAlignment="1" applyProtection="1">
      <alignment horizontal="right"/>
      <protection locked="0"/>
    </xf>
    <xf numFmtId="0" fontId="12" fillId="0" borderId="0" xfId="0" applyFont="1" applyAlignment="1">
      <alignment horizontal="center"/>
    </xf>
    <xf numFmtId="3" fontId="16" fillId="0" borderId="3" xfId="0" applyNumberFormat="1" applyFont="1" applyBorder="1" applyAlignment="1">
      <alignment vertical="center" wrapText="1"/>
    </xf>
    <xf numFmtId="3" fontId="16" fillId="0" borderId="4" xfId="0" applyNumberFormat="1" applyFont="1" applyBorder="1" applyAlignment="1">
      <alignment vertical="center" wrapText="1"/>
    </xf>
    <xf numFmtId="14" fontId="3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/>
    <xf numFmtId="167" fontId="0" fillId="0" borderId="0" xfId="0" applyNumberFormat="1"/>
    <xf numFmtId="14" fontId="0" fillId="0" borderId="0" xfId="0" applyNumberFormat="1" applyProtection="1">
      <protection locked="0"/>
    </xf>
    <xf numFmtId="0" fontId="0" fillId="0" borderId="0" xfId="0" pivotButton="1"/>
    <xf numFmtId="14" fontId="11" fillId="0" borderId="0" xfId="1" applyNumberFormat="1" applyFont="1" applyAlignment="1" applyProtection="1">
      <alignment horizontal="right"/>
      <protection locked="0"/>
    </xf>
    <xf numFmtId="14" fontId="12" fillId="0" borderId="0" xfId="0" applyNumberFormat="1" applyFont="1" applyAlignment="1">
      <alignment horizontal="right"/>
    </xf>
    <xf numFmtId="14" fontId="12" fillId="0" borderId="0" xfId="0" applyNumberFormat="1" applyFont="1" applyAlignment="1" applyProtection="1">
      <alignment horizontal="right"/>
      <protection locked="0"/>
    </xf>
    <xf numFmtId="14" fontId="13" fillId="0" borderId="0" xfId="0" applyNumberFormat="1" applyFont="1" applyAlignment="1">
      <alignment horizontal="right" vertical="center" wrapText="1"/>
    </xf>
    <xf numFmtId="14" fontId="13" fillId="0" borderId="0" xfId="2" applyNumberFormat="1" applyFont="1" applyAlignment="1">
      <alignment horizontal="right" vertical="center" wrapText="1"/>
    </xf>
    <xf numFmtId="14" fontId="13" fillId="0" borderId="0" xfId="2" applyNumberFormat="1" applyFont="1" applyAlignment="1" applyProtection="1">
      <alignment horizontal="right" vertical="center" wrapText="1"/>
      <protection locked="0"/>
    </xf>
    <xf numFmtId="14" fontId="13" fillId="0" borderId="0" xfId="0" applyNumberFormat="1" applyFont="1" applyAlignment="1" applyProtection="1">
      <alignment horizontal="right" vertical="center"/>
      <protection locked="0"/>
    </xf>
    <xf numFmtId="14" fontId="15" fillId="0" borderId="2" xfId="6" applyNumberFormat="1" applyFont="1" applyBorder="1"/>
    <xf numFmtId="14" fontId="17" fillId="0" borderId="5" xfId="1" applyNumberFormat="1" applyFont="1" applyBorder="1" applyAlignment="1">
      <alignment horizontal="center"/>
    </xf>
    <xf numFmtId="14" fontId="17" fillId="0" borderId="6" xfId="1" applyNumberFormat="1" applyFont="1" applyBorder="1" applyAlignment="1">
      <alignment horizontal="center"/>
    </xf>
    <xf numFmtId="0" fontId="0" fillId="0" borderId="0" xfId="0" applyProtection="1">
      <protection locked="0"/>
    </xf>
    <xf numFmtId="0" fontId="0" fillId="0" borderId="7" xfId="0" applyBorder="1" applyProtection="1">
      <protection locked="0"/>
    </xf>
    <xf numFmtId="14" fontId="0" fillId="0" borderId="7" xfId="0" applyNumberFormat="1" applyBorder="1" applyProtection="1">
      <protection locked="0"/>
    </xf>
    <xf numFmtId="164" fontId="0" fillId="0" borderId="0" xfId="0" applyNumberFormat="1" applyProtection="1">
      <protection locked="0"/>
    </xf>
    <xf numFmtId="164" fontId="0" fillId="0" borderId="7" xfId="0" applyNumberFormat="1" applyBorder="1" applyProtection="1">
      <protection locked="0"/>
    </xf>
    <xf numFmtId="14" fontId="7" fillId="0" borderId="1" xfId="0" applyNumberFormat="1" applyFont="1" applyBorder="1" applyAlignment="1">
      <alignment horizontal="right" vertical="center" wrapText="1"/>
    </xf>
    <xf numFmtId="168" fontId="7" fillId="0" borderId="1" xfId="0" applyNumberFormat="1" applyFont="1" applyBorder="1" applyAlignment="1">
      <alignment horizontal="right" vertical="center" wrapText="1"/>
    </xf>
    <xf numFmtId="0" fontId="0" fillId="0" borderId="0" xfId="0" applyFill="1" applyBorder="1"/>
    <xf numFmtId="0" fontId="11" fillId="0" borderId="0" xfId="1" applyNumberFormat="1" applyFont="1" applyAlignment="1" applyProtection="1">
      <alignment horizontal="right"/>
      <protection locked="0"/>
    </xf>
    <xf numFmtId="0" fontId="11" fillId="0" borderId="0" xfId="1" applyNumberFormat="1" applyFont="1" applyAlignment="1">
      <alignment horizontal="right"/>
    </xf>
    <xf numFmtId="14" fontId="11" fillId="0" borderId="0" xfId="1" applyNumberFormat="1" applyFont="1" applyAlignment="1" applyProtection="1">
      <alignment horizontal="right" vertical="center"/>
      <protection locked="0"/>
    </xf>
    <xf numFmtId="14" fontId="13" fillId="0" borderId="0" xfId="0" applyNumberFormat="1" applyFont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right" vertical="center"/>
      <protection locked="0"/>
    </xf>
    <xf numFmtId="0" fontId="0" fillId="0" borderId="0" xfId="0" applyNumberFormat="1"/>
  </cellXfs>
  <cellStyles count="9">
    <cellStyle name="Normal" xfId="0" builtinId="0"/>
    <cellStyle name="Normal 2" xfId="1" xr:uid="{00000000-0005-0000-0000-000001000000}"/>
    <cellStyle name="Normal 2 2" xfId="3" xr:uid="{00000000-0005-0000-0000-000002000000}"/>
    <cellStyle name="Normal 2 3" xfId="4" xr:uid="{00000000-0005-0000-0000-000003000000}"/>
    <cellStyle name="Normal 3" xfId="2" xr:uid="{00000000-0005-0000-0000-000004000000}"/>
    <cellStyle name="Normal 3 2" xfId="7" xr:uid="{D86EAA26-7986-4D21-BC83-4A941252709F}"/>
    <cellStyle name="Normal 4" xfId="5" xr:uid="{00000000-0005-0000-0000-000005000000}"/>
    <cellStyle name="Normal 4 2" xfId="8" xr:uid="{1E9E665B-0925-416A-B0D0-76A02F27526C}"/>
    <cellStyle name="Normal_Sheet1" xfId="6" xr:uid="{C1076C4B-1E58-4E0B-8A15-808C877A3F70}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numFmt numFmtId="19" formatCode="m/d/yyyy"/>
    </dxf>
    <dxf>
      <numFmt numFmtId="19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</cx:chartData>
  <cx:chart>
    <cx:title pos="t" align="ctr" overlay="0"/>
    <cx:plotArea>
      <cx:plotAreaRegion>
        <cx:series layoutId="clusteredColumn" hidden="1" uniqueId="{BCD1DF45-A5BB-42EE-9F8A-F217E516C299}" formatIdx="0">
          <cx:tx>
            <cx:txData>
              <cx:f>_xlchart.v1.0</cx:f>
              <cx:v>Number of Days Post-Release</cx:v>
            </cx:txData>
          </cx:tx>
          <cx:dataId val="0"/>
          <cx:layoutPr>
            <cx:binning intervalClosed="r"/>
          </cx:layoutPr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1623</xdr:row>
      <xdr:rowOff>9525</xdr:rowOff>
    </xdr:from>
    <xdr:to>
      <xdr:col>15</xdr:col>
      <xdr:colOff>469582</xdr:colOff>
      <xdr:row>1650</xdr:row>
      <xdr:rowOff>59055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F28F9DEB-0B34-4530-86F0-7062E7F5A6C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63175" y="161925"/>
              <a:ext cx="7737157" cy="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io%20Grande/Augmentation/A&amp;M%20Database/A&amp;M%20Database_01_December_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-lookup and Lists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chdeacon, Thomas" refreshedDate="45678.550910416663" createdVersion="6" refreshedVersion="8" minRefreshableVersion="3" recordCount="332" xr:uid="{00000000-000A-0000-FFFF-FFFF02000000}">
  <cacheSource type="worksheet">
    <worksheetSource ref="A1:V1048576" sheet="Releases"/>
  </cacheSource>
  <cacheFields count="24">
    <cacheField name="Date" numFmtId="14">
      <sharedItems containsNonDate="0" containsDate="1" containsString="0" containsBlank="1" minDate="2002-01-01T00:00:00" maxDate="2024-12-03T00:00:00" count="109">
        <d v="2002-01-01T00:00:00"/>
        <d v="2002-01-02T00:00:00"/>
        <d v="2002-06-02T00:00:00"/>
        <d v="2002-12-09T00:00:00"/>
        <d v="2003-01-02T00:00:00"/>
        <d v="2003-04-03T00:00:00"/>
        <d v="2004-01-03T00:00:00"/>
        <d v="2004-04-04T00:00:00"/>
        <d v="2004-04-15T00:00:00"/>
        <d v="2004-10-20T00:00:00"/>
        <d v="2004-11-03T00:00:00"/>
        <d v="2004-11-05T00:00:00"/>
        <d v="2004-11-09T00:00:00"/>
        <d v="2005-01-05T00:00:00"/>
        <d v="2005-04-12T00:00:00"/>
        <d v="2005-04-13T00:00:00"/>
        <d v="2005-05-26T00:00:00"/>
        <d v="2005-07-05T00:00:00"/>
        <d v="2005-09-12T00:00:00"/>
        <d v="2005-11-07T00:00:00"/>
        <d v="2005-11-08T00:00:00"/>
        <d v="2006-04-18T00:00:00"/>
        <d v="2006-09-21T00:00:00"/>
        <d v="2006-10-13T00:00:00"/>
        <d v="2006-10-16T00:00:00"/>
        <d v="2006-11-03T00:00:00"/>
        <d v="2006-11-21T00:00:00"/>
        <d v="2007-05-29T00:00:00"/>
        <d v="2007-05-31T00:00:00"/>
        <d v="2007-10-09T00:00:00"/>
        <d v="2007-10-25T00:00:00"/>
        <d v="2007-12-03T00:00:00"/>
        <d v="2009-11-12T00:00:00"/>
        <d v="2010-11-04T00:00:00"/>
        <d v="2010-11-15T00:00:00"/>
        <d v="2010-11-16T00:00:00"/>
        <d v="2011-03-11T00:00:00"/>
        <d v="2011-11-14T00:00:00"/>
        <d v="2011-11-16T00:00:00"/>
        <d v="2012-11-03T00:00:00"/>
        <d v="2012-11-05T00:00:00"/>
        <d v="2012-11-06T00:00:00"/>
        <d v="2012-11-07T00:00:00"/>
        <d v="2012-11-16T00:00:00"/>
        <d v="2013-03-27T00:00:00"/>
        <d v="2013-10-11T00:00:00"/>
        <d v="2013-11-01T00:00:00"/>
        <d v="2013-11-13T00:00:00"/>
        <d v="2013-11-20T00:00:00"/>
        <d v="2013-11-25T00:00:00"/>
        <d v="2014-10-09T00:00:00"/>
        <d v="2014-11-10T00:00:00"/>
        <d v="2014-11-24T00:00:00"/>
        <d v="2015-10-19T00:00:00"/>
        <d v="2015-11-13T00:00:00"/>
        <d v="2015-11-19T00:00:00"/>
        <d v="2015-11-20T00:00:00"/>
        <d v="2015-11-23T00:00:00"/>
        <d v="2016-04-25T00:00:00"/>
        <d v="2016-10-24T00:00:00"/>
        <d v="2016-11-15T00:00:00"/>
        <d v="2016-11-17T00:00:00"/>
        <d v="2016-11-29T00:00:00"/>
        <d v="2017-11-14T00:00:00"/>
        <d v="2018-02-15T00:00:00"/>
        <d v="2018-05-29T00:00:00"/>
        <d v="2018-07-02T00:00:00"/>
        <d v="2018-10-22T00:00:00"/>
        <d v="2018-11-13T00:00:00"/>
        <d v="2018-11-14T00:00:00"/>
        <d v="2018-11-15T00:00:00"/>
        <d v="2018-11-16T00:00:00"/>
        <d v="2019-02-13T00:00:00"/>
        <d v="2019-02-14T00:00:00"/>
        <d v="2019-02-15T00:00:00"/>
        <d v="2019-03-20T00:00:00"/>
        <d v="2019-10-07T00:00:00"/>
        <d v="2019-11-20T00:00:00"/>
        <d v="2019-11-19T00:00:00"/>
        <d v="2019-11-21T00:00:00"/>
        <d v="2019-11-22T00:00:00"/>
        <d v="2020-02-12T00:00:00"/>
        <d v="2020-03-23T00:00:00"/>
        <d v="2020-11-16T00:00:00"/>
        <d v="2020-11-30T00:00:00"/>
        <d v="2020-11-17T00:00:00"/>
        <d v="2020-11-19T00:00:00"/>
        <d v="2020-12-02T00:00:00"/>
        <d v="2021-03-23T00:00:00"/>
        <d v="2021-11-10T00:00:00"/>
        <d v="2021-11-23T00:00:00"/>
        <d v="2021-11-30T00:00:00"/>
        <d v="2021-11-29T00:00:00"/>
        <d v="2021-12-06T00:00:00"/>
        <d v="2021-12-08T00:00:00"/>
        <d v="2022-03-07T00:00:00"/>
        <d v="2022-11-22T00:00:00"/>
        <d v="2022-12-05T00:00:00"/>
        <d v="2023-01-26T00:00:00"/>
        <d v="2023-02-13T00:00:00"/>
        <d v="2023-03-16T00:00:00"/>
        <d v="2023-11-28T00:00:00"/>
        <d v="2023-12-14T00:00:00"/>
        <d v="2023-11-16T00:00:00"/>
        <d v="2024-10-24T00:00:00"/>
        <d v="2024-11-25T00:00:00"/>
        <d v="2024-11-26T00:00:00"/>
        <d v="2024-12-02T00:00:00"/>
        <m/>
      </sharedItems>
      <fieldGroup par="23" base="0">
        <rangePr groupBy="months" startDate="2002-01-01T00:00:00" endDate="2024-12-03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3/2024"/>
        </groupItems>
      </fieldGroup>
    </cacheField>
    <cacheField name="Color" numFmtId="0">
      <sharedItems containsBlank="1"/>
    </cacheField>
    <cacheField name="Side" numFmtId="0">
      <sharedItems containsBlank="1"/>
    </cacheField>
    <cacheField name="Location" numFmtId="0">
      <sharedItems containsBlank="1"/>
    </cacheField>
    <cacheField name="Number" numFmtId="0">
      <sharedItems containsString="0" containsBlank="1" containsNumber="1" containsInteger="1" minValue="21" maxValue="107910"/>
    </cacheField>
    <cacheField name="Agency" numFmtId="0">
      <sharedItems containsBlank="1"/>
    </cacheField>
    <cacheField name="Facility" numFmtId="0">
      <sharedItems containsBlank="1"/>
    </cacheField>
    <cacheField name="Lot Number" numFmtId="0">
      <sharedItems containsBlank="1"/>
    </cacheField>
    <cacheField name="Source of fish" numFmtId="0">
      <sharedItems containsBlank="1"/>
    </cacheField>
    <cacheField name="Age" numFmtId="0">
      <sharedItems containsBlank="1" containsMixedTypes="1" containsNumber="1" containsInteger="1" minValue="0" maxValue="5"/>
    </cacheField>
    <cacheField name="SL (mm)" numFmtId="0">
      <sharedItems containsString="0" containsBlank="1" containsNumber="1" containsInteger="1" minValue="30" maxValue="80"/>
    </cacheField>
    <cacheField name="Release" numFmtId="0">
      <sharedItems containsBlank="1"/>
    </cacheField>
    <cacheField name="Reach" numFmtId="0">
      <sharedItems containsString="0" containsBlank="1" containsNumber="1" containsInteger="1" minValue="1" maxValue="3"/>
    </cacheField>
    <cacheField name="Notes" numFmtId="0">
      <sharedItems containsBlank="1" containsMixedTypes="1" containsNumber="1" containsInteger="1" minValue="25436" maxValue="341683"/>
    </cacheField>
    <cacheField name="Mark" numFmtId="0">
      <sharedItems containsBlank="1" count="104">
        <s v="YLD 2002"/>
        <s v="GLD 2002"/>
        <s v="ORD 2002"/>
        <s v="OLD 2002"/>
        <s v="GLD 2003"/>
        <s v="RLD 2003"/>
        <s v="none 2004"/>
        <s v="YRD 2004"/>
        <s v="RRD 2004"/>
        <s v="GRD 2004"/>
        <s v="ORD 2004"/>
        <s v="YLD 2004"/>
        <s v="YRA 2004"/>
        <s v="RRA 2004"/>
        <s v="YLA 2004"/>
        <s v="RLA 2004"/>
        <s v="ORA 2004"/>
        <s v="GRA 2004"/>
        <s v="OLA 2004"/>
        <s v="GLA 2004"/>
        <s v="YLD 2005"/>
        <s v="ORD 2005"/>
        <s v="WRA 2005"/>
        <s v="PRA 2005"/>
        <s v="WLA 2005"/>
        <s v="PLA 2005"/>
        <s v="BRA 2005"/>
        <s v="BLA 2005"/>
        <s v="GLD 2005"/>
        <s v="OLD 2005"/>
        <s v="WLD 2005"/>
        <s v="PLD 2005"/>
        <s v="BLD 2005"/>
        <s v="WRD 2005"/>
        <s v="PRD 2005"/>
        <s v="BRD 2005"/>
        <s v="RRD 2006"/>
        <s v="GRD 2006"/>
        <s v="ORD 2006"/>
        <s v="YRD 2006"/>
        <s v="RLD 2006"/>
        <s v="GLD 2006"/>
        <s v="none 2006"/>
        <s v="OLD 2006"/>
        <s v="YLD 2006"/>
        <s v="PRD 2007"/>
        <s v="non 2007"/>
        <s v="PLD 2007"/>
        <s v="YLD 2009"/>
        <s v="ORD 2010"/>
        <s v="GRD 2011"/>
        <s v="RRD 2011"/>
        <s v="YRD 2011"/>
        <s v="PLD 2012"/>
        <s v="YLD 2012"/>
        <s v="RGRD 2013"/>
        <s v="PRD 2013"/>
        <s v="GRD 2013"/>
        <s v="YLD 2014"/>
        <s v="GLD 2014"/>
        <s v="WLD 2014"/>
        <s v="ORD 2015"/>
        <s v="YRD 2015"/>
        <s v="WRD 2015"/>
        <s v="RLD 2016"/>
        <s v="PLD 2016"/>
        <s v="GLD 2016"/>
        <s v="GRD 2017"/>
        <s v="RRD 2017"/>
        <s v="GLD 2018"/>
        <s v="RLD 2018"/>
        <s v="BLD 2018"/>
        <s v="BRD 2018"/>
        <s v="YLD 2018"/>
        <s v="OLD 2018"/>
        <s v="WLD 2018"/>
        <s v="YRD 2019"/>
        <s v="WRD 2019"/>
        <s v="ORD 2019"/>
        <s v="BRD 2019"/>
        <s v="RRD 2019"/>
        <s v="PRD 2019"/>
        <s v="PLD 2020"/>
        <s v="RLD 2020"/>
        <s v="BLD 2020"/>
        <s v="YLD 2020"/>
        <s v="GLD 2020"/>
        <s v="none 2020"/>
        <s v="BRD 2021"/>
        <s v="RRD 2021"/>
        <s v="none 2021"/>
        <s v="GRD 2021"/>
        <s v="YRD 2021"/>
        <s v="DRD 2021"/>
        <s v="N 2021"/>
        <s v="N 2022"/>
        <s v="RLD 2022"/>
        <s v="RLD 2023"/>
        <s v="RRD 2023"/>
        <s v="RLD 2024"/>
        <m/>
        <s v="none" u="1"/>
        <s v=" 2007" u="1"/>
        <s v=" 2006" u="1"/>
      </sharedItems>
    </cacheField>
    <cacheField name="C" numFmtId="0">
      <sharedItems containsBlank="1"/>
    </cacheField>
    <cacheField name="L" numFmtId="0">
      <sharedItems containsBlank="1"/>
    </cacheField>
    <cacheField name="S" numFmtId="0">
      <sharedItems containsBlank="1"/>
    </cacheField>
    <cacheField name="Year" numFmtId="0">
      <sharedItems containsString="0" containsBlank="1" containsNumber="1" containsInteger="1" minValue="2002" maxValue="2024"/>
    </cacheField>
    <cacheField name="RM" numFmtId="0">
      <sharedItems containsBlank="1" containsMixedTypes="1" containsNumber="1" minValue="56.3" maxValue="207.3"/>
    </cacheField>
    <cacheField name="lat" numFmtId="0">
      <sharedItems containsBlank="1" containsMixedTypes="1" containsNumber="1" minValue="33.568114999999999" maxValue="35.361834999999999"/>
    </cacheField>
    <cacheField name="long" numFmtId="0">
      <sharedItems containsBlank="1" containsMixedTypes="1" containsNumber="1" minValue="-107.071411" maxValue="-106.51522900000001"/>
    </cacheField>
    <cacheField name="Quarters" numFmtId="0" databaseField="0">
      <fieldGroup base="0">
        <rangePr groupBy="quarters" startDate="2002-01-01T00:00:00" endDate="2024-12-03T00:00:00"/>
        <groupItems count="6">
          <s v="&lt;1/1/2002"/>
          <s v="Qtr1"/>
          <s v="Qtr2"/>
          <s v="Qtr3"/>
          <s v="Qtr4"/>
          <s v="&gt;12/3/2024"/>
        </groupItems>
      </fieldGroup>
    </cacheField>
    <cacheField name="Years" numFmtId="0" databaseField="0">
      <fieldGroup base="0">
        <rangePr groupBy="years" startDate="2002-01-01T00:00:00" endDate="2024-12-03T00:00:00"/>
        <groupItems count="25">
          <s v="&lt;1/1/2002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&gt;12/3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2">
  <r>
    <x v="0"/>
    <s v="yellow"/>
    <s v="left"/>
    <s v="predorsal"/>
    <n v="4600"/>
    <s v="MSB"/>
    <s v="Dexter"/>
    <m/>
    <m/>
    <m/>
    <m/>
    <s v="San Marcial"/>
    <n v="3"/>
    <m/>
    <x v="0"/>
    <s v="Y"/>
    <s v="L"/>
    <s v="D"/>
    <n v="2002"/>
    <n v="67.5"/>
    <n v="33.680714000000002"/>
    <n v="-106.99297900000001"/>
  </r>
  <r>
    <x v="1"/>
    <s v="green"/>
    <s v="left"/>
    <s v="predorsal"/>
    <n v="7300"/>
    <s v="MSB"/>
    <s v="Dexter"/>
    <m/>
    <m/>
    <m/>
    <m/>
    <s v="Socorro"/>
    <n v="3"/>
    <m/>
    <x v="1"/>
    <s v="G"/>
    <s v="L"/>
    <s v="D"/>
    <n v="2002"/>
    <n v="101.6"/>
    <n v="34.079163000000001"/>
    <n v="-106.867126"/>
  </r>
  <r>
    <x v="2"/>
    <s v="orange"/>
    <s v="right"/>
    <s v="predorsal"/>
    <n v="2082"/>
    <s v="FRO"/>
    <s v="Abq"/>
    <m/>
    <m/>
    <m/>
    <m/>
    <s v="Alameda Bridge"/>
    <n v="1"/>
    <m/>
    <x v="2"/>
    <s v="O"/>
    <s v="R"/>
    <s v="D"/>
    <n v="2002"/>
    <n v="191.1"/>
    <n v="35.193578000000002"/>
    <n v="-106.64481499999999"/>
  </r>
  <r>
    <x v="3"/>
    <s v="orange"/>
    <s v="left"/>
    <s v="predorsal"/>
    <n v="41500"/>
    <s v="FRO"/>
    <s v="Dexter"/>
    <m/>
    <m/>
    <m/>
    <m/>
    <s v="Corrales"/>
    <n v="1"/>
    <m/>
    <x v="3"/>
    <s v="O"/>
    <s v="L"/>
    <s v="D"/>
    <n v="2002"/>
    <n v="195"/>
    <n v="35.226103999999999"/>
    <n v="-106.596474"/>
  </r>
  <r>
    <x v="4"/>
    <s v="green"/>
    <s v="left"/>
    <s v="predorsal"/>
    <n v="61118"/>
    <s v="FRO"/>
    <s v="Dexter"/>
    <m/>
    <m/>
    <m/>
    <m/>
    <s v="Bernalillo"/>
    <n v="1"/>
    <s v="* plus 918 yankton fish"/>
    <x v="4"/>
    <s v="G"/>
    <s v="L"/>
    <s v="D"/>
    <n v="2003"/>
    <n v="203.2"/>
    <n v="35.322184"/>
    <n v="-106.55747700000001"/>
  </r>
  <r>
    <x v="5"/>
    <s v="red"/>
    <s v="left"/>
    <s v="predorsal"/>
    <n v="22266"/>
    <s v="FRO"/>
    <s v="Dexter"/>
    <m/>
    <m/>
    <m/>
    <m/>
    <s v="Sandia Pueblo"/>
    <n v="1"/>
    <m/>
    <x v="5"/>
    <s v="R"/>
    <s v="L"/>
    <s v="D"/>
    <n v="2003"/>
    <n v="197.8"/>
    <n v="35.263283999999999"/>
    <n v="-106.59520500000001"/>
  </r>
  <r>
    <x v="6"/>
    <m/>
    <m/>
    <m/>
    <n v="43206"/>
    <s v="FRO"/>
    <s v="Dexter"/>
    <m/>
    <m/>
    <m/>
    <m/>
    <s v="Sandia Pueblo"/>
    <n v="1"/>
    <m/>
    <x v="6"/>
    <m/>
    <m/>
    <m/>
    <n v="2004"/>
    <n v="197.8"/>
    <n v="35.263283999999999"/>
    <n v="-106.59520500000001"/>
  </r>
  <r>
    <x v="6"/>
    <s v="yellow"/>
    <s v="right"/>
    <s v="predorsal"/>
    <n v="5307"/>
    <s v="FRO"/>
    <s v="Dexter"/>
    <m/>
    <m/>
    <m/>
    <m/>
    <s v="Sandia Pueblo"/>
    <n v="1"/>
    <s v="* 5,307 VIE marked, all were calcein marked (Dexter)"/>
    <x v="7"/>
    <s v="Y"/>
    <s v="R"/>
    <s v="D"/>
    <n v="2004"/>
    <n v="197.8"/>
    <n v="35.263283999999999"/>
    <n v="-106.59520500000001"/>
  </r>
  <r>
    <x v="7"/>
    <m/>
    <m/>
    <m/>
    <n v="41445"/>
    <s v="FRO"/>
    <s v="Dexter"/>
    <m/>
    <m/>
    <m/>
    <m/>
    <s v="Sandia-float"/>
    <n v="1"/>
    <m/>
    <x v="6"/>
    <m/>
    <m/>
    <m/>
    <n v="2004"/>
    <s v="203-193"/>
    <e v="#N/A"/>
    <e v="#N/A"/>
  </r>
  <r>
    <x v="7"/>
    <s v="red"/>
    <s v="right"/>
    <s v="predorsal"/>
    <n v="5100"/>
    <s v="FRO"/>
    <s v="Dexter"/>
    <m/>
    <s v="2003 Las Cruces, 2001 Dexter, 2003 BioPark wild caught"/>
    <s v="1-3"/>
    <n v="30"/>
    <s v="Sandia-float"/>
    <n v="1"/>
    <s v="* 5,100 VIE marked, all were calcein marked (Dexter)"/>
    <x v="8"/>
    <s v="R"/>
    <s v="R"/>
    <s v="D"/>
    <n v="2004"/>
    <s v="203-193"/>
    <e v="#N/A"/>
    <e v="#N/A"/>
  </r>
  <r>
    <x v="7"/>
    <s v="red"/>
    <s v="right"/>
    <s v="predorsal"/>
    <n v="10099"/>
    <s v="FRO"/>
    <s v="LC"/>
    <m/>
    <s v="2004 Las Cruces, 2001 Dexter, 2003 BioPark wild caught"/>
    <s v="1-3"/>
    <n v="31"/>
    <s v="Sandia-float"/>
    <n v="1"/>
    <s v="* all VIE and calcein (A mountain)"/>
    <x v="8"/>
    <s v="R"/>
    <s v="R"/>
    <s v="D"/>
    <n v="2004"/>
    <s v="203-193"/>
    <e v="#N/A"/>
    <e v="#N/A"/>
  </r>
  <r>
    <x v="7"/>
    <s v="green"/>
    <s v="right"/>
    <s v="predorsal"/>
    <n v="8500"/>
    <s v="FRO"/>
    <s v="Abq"/>
    <s v="CSSA03"/>
    <s v="Spawn progeny of 01 and 02 wild caught eggs and 01 and 02 adults from those eggs from SA 16 june 2003 "/>
    <n v="1"/>
    <m/>
    <s v="Sandia-float"/>
    <n v="1"/>
    <s v="(COA)"/>
    <x v="9"/>
    <s v="G"/>
    <s v="R"/>
    <s v="D"/>
    <n v="2004"/>
    <s v="203-193"/>
    <e v="#N/A"/>
    <e v="#N/A"/>
  </r>
  <r>
    <x v="8"/>
    <s v="orange"/>
    <s v="right"/>
    <s v="predorsal"/>
    <n v="1500"/>
    <s v="FRO"/>
    <s v="Abq"/>
    <s v="CSSA03"/>
    <s v="Spawn progeny of 01 and 02 wild caught eggs from SA 16 june 2003 "/>
    <n v="1"/>
    <m/>
    <s v="Bernalillo"/>
    <n v="1"/>
    <s v="all calcein(COA)"/>
    <x v="10"/>
    <s v="O"/>
    <s v="R"/>
    <s v="D"/>
    <n v="2004"/>
    <n v="203.2"/>
    <n v="35.322184"/>
    <n v="-106.55747700000001"/>
  </r>
  <r>
    <x v="9"/>
    <s v="yellow"/>
    <s v="left"/>
    <s v="predorsal"/>
    <n v="570"/>
    <s v="ABQ"/>
    <s v="Abq"/>
    <s v="WCSA02"/>
    <m/>
    <m/>
    <m/>
    <s v="Central bridge"/>
    <n v="1"/>
    <s v="not part of protocol study"/>
    <x v="11"/>
    <s v="Y"/>
    <s v="L"/>
    <s v="D"/>
    <n v="2004"/>
    <n v="182.8"/>
    <n v="35.088991999999998"/>
    <n v="-106.680414"/>
  </r>
  <r>
    <x v="10"/>
    <s v="yellow"/>
    <s v="right"/>
    <s v="anal"/>
    <n v="9622"/>
    <s v="FRO"/>
    <s v="Dexter"/>
    <m/>
    <m/>
    <n v="0"/>
    <m/>
    <s v="Bernalillo-day"/>
    <n v="1"/>
    <m/>
    <x v="12"/>
    <s v="Y"/>
    <s v="R"/>
    <s v="A"/>
    <n v="2004"/>
    <s v="203.2-193.6"/>
    <e v="#N/A"/>
    <e v="#N/A"/>
  </r>
  <r>
    <x v="10"/>
    <s v="red"/>
    <s v="right"/>
    <s v="anal"/>
    <n v="8639"/>
    <s v="FRO"/>
    <s v="Dexter"/>
    <m/>
    <m/>
    <m/>
    <m/>
    <s v="Sandia-float-day"/>
    <n v="1"/>
    <m/>
    <x v="13"/>
    <s v="R"/>
    <s v="R"/>
    <s v="A"/>
    <n v="2004"/>
    <s v="204-193.6"/>
    <e v="#N/A"/>
    <e v="#N/A"/>
  </r>
  <r>
    <x v="10"/>
    <s v="yellow"/>
    <s v="left"/>
    <s v="anal"/>
    <n v="3021"/>
    <s v="FRO"/>
    <s v="Abq"/>
    <s v="ABP04-007"/>
    <s v="Wild caught as eggs in 2002"/>
    <n v="0"/>
    <m/>
    <s v="Bernalillo-day"/>
    <n v="1"/>
    <m/>
    <x v="14"/>
    <s v="Y"/>
    <s v="L"/>
    <s v="A"/>
    <n v="2004"/>
    <s v="203.2-193.6"/>
    <e v="#N/A"/>
    <e v="#N/A"/>
  </r>
  <r>
    <x v="10"/>
    <s v="yellow"/>
    <s v="left"/>
    <s v="anal"/>
    <n v="2791"/>
    <s v="FRO"/>
    <s v="Abq"/>
    <s v="CSSA03"/>
    <s v="Captive spawn of CSSA01 and WCSA02 13 Aug 2003"/>
    <n v="1"/>
    <m/>
    <s v="Bernalillo-day"/>
    <n v="1"/>
    <m/>
    <x v="14"/>
    <s v="Y"/>
    <s v="L"/>
    <s v="A"/>
    <n v="2004"/>
    <s v="203.2-193.6"/>
    <e v="#N/A"/>
    <e v="#N/A"/>
  </r>
  <r>
    <x v="10"/>
    <s v="yellow"/>
    <s v="left"/>
    <s v="anal"/>
    <n v="433"/>
    <s v="FRO"/>
    <s v="Abq"/>
    <s v="CSSA03,WCSA03"/>
    <s v="Natural spawn of CSSA01 and WCSA02, wild caught at San Acacia 2003 16 June 2003"/>
    <n v="1"/>
    <m/>
    <s v="Bernalillo-day"/>
    <n v="1"/>
    <m/>
    <x v="14"/>
    <s v="Y"/>
    <s v="L"/>
    <s v="A"/>
    <n v="2004"/>
    <s v="203.2-193.6"/>
    <e v="#N/A"/>
    <e v="#N/A"/>
  </r>
  <r>
    <x v="10"/>
    <s v="red"/>
    <s v="left"/>
    <s v="anal"/>
    <n v="2638"/>
    <s v="FRO"/>
    <s v="Abq"/>
    <s v="CSSA03(natural),CSSA03(cpe),WCSA03"/>
    <m/>
    <n v="1"/>
    <m/>
    <s v="Sandia-float-day"/>
    <n v="1"/>
    <m/>
    <x v="15"/>
    <s v="R"/>
    <s v="L"/>
    <s v="A"/>
    <n v="2004"/>
    <s v="204-193.6"/>
    <e v="#N/A"/>
    <e v="#N/A"/>
  </r>
  <r>
    <x v="10"/>
    <s v="red"/>
    <s v="left"/>
    <s v="anal"/>
    <n v="715"/>
    <s v="FRO"/>
    <s v="Abq"/>
    <s v="ABP04-006,010"/>
    <s v="Wild caught as eggs in 2003 or faster growing CSSA03"/>
    <n v="1"/>
    <m/>
    <s v="Sandia-float-day"/>
    <n v="1"/>
    <m/>
    <x v="15"/>
    <s v="R"/>
    <s v="L"/>
    <s v="A"/>
    <n v="2004"/>
    <s v="204-193.6"/>
    <e v="#N/A"/>
    <e v="#N/A"/>
  </r>
  <r>
    <x v="10"/>
    <s v="red"/>
    <s v="left"/>
    <s v="anal"/>
    <n v="357"/>
    <s v="FRO"/>
    <s v="Abq"/>
    <s v="CSSA03"/>
    <s v="Captive spawn 13 Aug 2003 "/>
    <n v="1"/>
    <m/>
    <s v="Sandia-float-day"/>
    <n v="1"/>
    <m/>
    <x v="15"/>
    <s v="R"/>
    <s v="L"/>
    <s v="A"/>
    <n v="2004"/>
    <s v="204-193.6"/>
    <e v="#N/A"/>
    <e v="#N/A"/>
  </r>
  <r>
    <x v="10"/>
    <s v="red"/>
    <s v="left"/>
    <s v="anal"/>
    <n v="2792"/>
    <s v="FRO"/>
    <s v="Abq"/>
    <s v="ABP04-011,012,WCSA01,WCSA02,CSSA03 (natural), WCSA03"/>
    <s v="ABP04-011,012 wild caught as eggs, adults in 2002"/>
    <n v="2"/>
    <m/>
    <s v="Sandia-float-day"/>
    <n v="1"/>
    <m/>
    <x v="15"/>
    <s v="R"/>
    <s v="L"/>
    <s v="A"/>
    <n v="2004"/>
    <s v="204-193.6"/>
    <e v="#N/A"/>
    <e v="#N/A"/>
  </r>
  <r>
    <x v="11"/>
    <s v="orange"/>
    <s v="right"/>
    <s v="anal"/>
    <n v="7845"/>
    <s v="FRO"/>
    <s v="Dexter"/>
    <m/>
    <m/>
    <m/>
    <n v="50"/>
    <s v="Bernalillo-night"/>
    <n v="1"/>
    <m/>
    <x v="16"/>
    <s v="O"/>
    <s v="R"/>
    <s v="A"/>
    <n v="2004"/>
    <s v="203.2-193.6"/>
    <e v="#N/A"/>
    <e v="#N/A"/>
  </r>
  <r>
    <x v="11"/>
    <s v="green"/>
    <s v="right"/>
    <s v="anal"/>
    <n v="6956"/>
    <s v="FRO"/>
    <s v="Dexter"/>
    <m/>
    <m/>
    <m/>
    <n v="50"/>
    <s v="Sandia-float-night"/>
    <n v="1"/>
    <m/>
    <x v="17"/>
    <s v="G"/>
    <s v="R"/>
    <s v="A"/>
    <n v="2004"/>
    <s v="204-193.6"/>
    <e v="#N/A"/>
    <e v="#N/A"/>
  </r>
  <r>
    <x v="11"/>
    <s v="orange"/>
    <s v="left"/>
    <s v="anal"/>
    <n v="3245"/>
    <s v="FRO"/>
    <s v="Abq"/>
    <s v="ABP04-007"/>
    <s v="Wild caught as eggs in 2003"/>
    <n v="1"/>
    <m/>
    <s v="Bernalillo-night"/>
    <n v="1"/>
    <m/>
    <x v="18"/>
    <s v="O"/>
    <s v="L"/>
    <s v="A"/>
    <n v="2004"/>
    <s v="203.2-193.6"/>
    <e v="#N/A"/>
    <e v="#N/A"/>
  </r>
  <r>
    <x v="11"/>
    <s v="orange"/>
    <s v="left"/>
    <s v="anal"/>
    <n v="834"/>
    <s v="FRO"/>
    <s v="Abq"/>
    <s v="ABP04-001,002,015"/>
    <s v="Wild caught as eggs from Dexter, adults from Dexter, from raceway WCSA01/WCSA02/CSSA03/WCSA03"/>
    <m/>
    <m/>
    <s v="Bernalillo-night"/>
    <n v="1"/>
    <m/>
    <x v="18"/>
    <s v="O"/>
    <s v="L"/>
    <s v="A"/>
    <n v="2004"/>
    <s v="203.2-193.6"/>
    <e v="#N/A"/>
    <e v="#N/A"/>
  </r>
  <r>
    <x v="11"/>
    <s v="orange"/>
    <s v="left"/>
    <s v="anal"/>
    <n v="1986"/>
    <s v="FRO"/>
    <s v="Abq"/>
    <s v="ABP04-011,012,WCSA01,WCSA02,CSSA03 (natural), WCSA03"/>
    <s v="ABP04-011,012 wild caught as eggs, adults in 2002"/>
    <n v="2"/>
    <m/>
    <s v="Bernalillo-night"/>
    <n v="1"/>
    <m/>
    <x v="18"/>
    <s v="O"/>
    <s v="L"/>
    <s v="A"/>
    <n v="2004"/>
    <s v="203.2-193.6"/>
    <e v="#N/A"/>
    <e v="#N/A"/>
  </r>
  <r>
    <x v="11"/>
    <s v="green"/>
    <s v="left"/>
    <s v="anal"/>
    <n v="4777"/>
    <s v="FRO"/>
    <s v="Abq"/>
    <s v="ABP04-006, 010"/>
    <s v="Wild caught as eggs in 2003 or faster growing CSSAO3 from natural spawn"/>
    <n v="0"/>
    <m/>
    <s v="Sandia-float-night"/>
    <n v="1"/>
    <n v="56651"/>
    <x v="19"/>
    <s v="G"/>
    <s v="L"/>
    <s v="A"/>
    <n v="2004"/>
    <s v="204-193.6"/>
    <e v="#N/A"/>
    <e v="#N/A"/>
  </r>
  <r>
    <x v="11"/>
    <s v="green"/>
    <s v="left"/>
    <s v="anal"/>
    <n v="773"/>
    <s v="FRO"/>
    <s v="Abq"/>
    <s v="CSSA03"/>
    <s v="Captive spawn 13 Aug 2003 "/>
    <n v="1"/>
    <m/>
    <s v="Sandia-float-night"/>
    <n v="1"/>
    <m/>
    <x v="19"/>
    <s v="G"/>
    <s v="L"/>
    <s v="A"/>
    <n v="2004"/>
    <s v="204-193.6"/>
    <e v="#N/A"/>
    <e v="#N/A"/>
  </r>
  <r>
    <x v="11"/>
    <s v="green"/>
    <s v="left"/>
    <s v="anal"/>
    <n v="297"/>
    <s v="FRO"/>
    <s v="Abq"/>
    <s v="CSSA03 (hormone free), CSSA03 (cpe),WCSA03"/>
    <m/>
    <n v="1"/>
    <m/>
    <s v="Sandia-float-night"/>
    <n v="1"/>
    <m/>
    <x v="19"/>
    <s v="G"/>
    <s v="L"/>
    <s v="A"/>
    <n v="2004"/>
    <s v="204-193.6"/>
    <e v="#N/A"/>
    <e v="#N/A"/>
  </r>
  <r>
    <x v="11"/>
    <s v="green"/>
    <s v="left"/>
    <s v="anal"/>
    <n v="1032"/>
    <s v="FRO"/>
    <s v="Abq"/>
    <s v="APB04-011,012,WCSA01,WCSA02,WCSA03,CSSA03(natural)"/>
    <s v="ABP04-011,012 wild caught as eggs, adults in 2002"/>
    <m/>
    <m/>
    <s v="Sandia-float-night"/>
    <n v="1"/>
    <m/>
    <x v="19"/>
    <s v="G"/>
    <s v="L"/>
    <s v="A"/>
    <n v="2004"/>
    <s v="204-193.6"/>
    <e v="#N/A"/>
    <e v="#N/A"/>
  </r>
  <r>
    <x v="12"/>
    <s v="yellow"/>
    <s v="left"/>
    <s v="predorsal"/>
    <n v="1318"/>
    <s v="ABQ"/>
    <s v="Abq"/>
    <s v="CSSA03"/>
    <s v="Captive spawn 13 Aug 2003 "/>
    <n v="1"/>
    <m/>
    <s v="Central bridge"/>
    <n v="1"/>
    <s v="not part of protocol study"/>
    <x v="11"/>
    <s v="Y"/>
    <s v="L"/>
    <s v="D"/>
    <n v="2004"/>
    <n v="182.8"/>
    <n v="35.088991999999998"/>
    <n v="-106.680414"/>
  </r>
  <r>
    <x v="13"/>
    <s v="yellow"/>
    <s v="left"/>
    <s v="predorsal"/>
    <n v="4349"/>
    <s v="ABQ"/>
    <s v="Abq"/>
    <s v="ABP04-011,012,WCSA01,WCSA02,CSSA03 (natural), WCSA03"/>
    <s v="ABP04-011,012 wild caught as eggs, adults in 2002"/>
    <n v="2"/>
    <m/>
    <s v="Central bridge"/>
    <n v="1"/>
    <m/>
    <x v="20"/>
    <s v="Y"/>
    <s v="L"/>
    <s v="D"/>
    <n v="2005"/>
    <n v="182.8"/>
    <n v="35.088991999999998"/>
    <n v="-106.680414"/>
  </r>
  <r>
    <x v="13"/>
    <s v="yellow"/>
    <s v="left"/>
    <s v="predorsal"/>
    <n v="475"/>
    <s v="FRO"/>
    <s v="LC"/>
    <m/>
    <m/>
    <m/>
    <m/>
    <s v="Rio Bravo"/>
    <n v="1"/>
    <s v="not part of protocol study"/>
    <x v="20"/>
    <s v="Y"/>
    <s v="L"/>
    <s v="D"/>
    <n v="2005"/>
    <n v="177.9"/>
    <n v="35.026359999999997"/>
    <n v="-106.67297000000001"/>
  </r>
  <r>
    <x v="13"/>
    <s v="orange"/>
    <s v="right"/>
    <s v="predorsal"/>
    <n v="1540"/>
    <s v="FRO"/>
    <s v="FRO"/>
    <m/>
    <m/>
    <m/>
    <m/>
    <s v="Rio Bravo"/>
    <n v="1"/>
    <s v="not part of protocol study"/>
    <x v="21"/>
    <s v="O"/>
    <s v="R"/>
    <s v="D"/>
    <n v="2005"/>
    <n v="177.9"/>
    <n v="35.026359999999997"/>
    <n v="-106.67297000000001"/>
  </r>
  <r>
    <x v="14"/>
    <s v="white"/>
    <s v="right"/>
    <s v="anal"/>
    <n v="802"/>
    <s v="FRO"/>
    <s v="Abq"/>
    <s v="ABP04-004, ABP04-008"/>
    <s v="Captive spawn of adults that were wild caught as eggs in 2002 in SA reach"/>
    <n v="1"/>
    <m/>
    <s v="Sandia-float-day"/>
    <n v="1"/>
    <m/>
    <x v="22"/>
    <s v="W"/>
    <s v="R"/>
    <s v="A"/>
    <n v="2005"/>
    <s v="204-193.6"/>
    <e v="#N/A"/>
    <e v="#N/A"/>
  </r>
  <r>
    <x v="14"/>
    <s v="white"/>
    <s v="right"/>
    <s v="anal"/>
    <n v="3858"/>
    <s v="FRO"/>
    <s v="Abq"/>
    <s v="ABP04-006, 010, 016, 022"/>
    <s v="Miscellaneous adults from Dexter, B13, WCSA03, CSSA03 (hormone free), wild caught of eggs in 2003, or faster growing CSSAO3 from natural spawn"/>
    <n v="2"/>
    <m/>
    <s v="Sandia-float-day"/>
    <n v="1"/>
    <m/>
    <x v="22"/>
    <s v="W"/>
    <s v="R"/>
    <s v="A"/>
    <n v="2005"/>
    <s v="204-193.6"/>
    <e v="#N/A"/>
    <e v="#N/A"/>
  </r>
  <r>
    <x v="14"/>
    <s v="white"/>
    <s v="right"/>
    <s v="anal"/>
    <n v="143"/>
    <s v="FRO"/>
    <s v="Abq"/>
    <s v="ABP04-013,020"/>
    <s v="Wild caught as eggs in 2002- ABP04-020 reared at Dexter"/>
    <n v="3"/>
    <m/>
    <s v="Sandia-float-day"/>
    <n v="1"/>
    <m/>
    <x v="22"/>
    <s v="W"/>
    <s v="R"/>
    <s v="A"/>
    <n v="2005"/>
    <s v="204-193.6"/>
    <e v="#N/A"/>
    <e v="#N/A"/>
  </r>
  <r>
    <x v="14"/>
    <s v="white"/>
    <s v="right"/>
    <s v="anal"/>
    <n v="197"/>
    <s v="FRO"/>
    <s v="Abq"/>
    <s v="APB04-003"/>
    <s v="Wild caught as eggs in 2002 some were CSSA03 naturally spawned in raceway"/>
    <n v="3"/>
    <m/>
    <s v="Sandia-float-day"/>
    <n v="1"/>
    <m/>
    <x v="22"/>
    <s v="W"/>
    <s v="R"/>
    <s v="A"/>
    <n v="2005"/>
    <s v="204-193.6"/>
    <e v="#N/A"/>
    <e v="#N/A"/>
  </r>
  <r>
    <x v="14"/>
    <s v="purple"/>
    <s v="right"/>
    <s v="anal"/>
    <n v="4258"/>
    <s v="FRO"/>
    <s v="Abq"/>
    <s v="APB04-006,010,016,022"/>
    <s v="Miscellaneous adults from Dexter, B13, WCSA03, CSSA03 (hormone free), wild caught of eggs in 2003, or faster growing CSSAO3 from natural spawn"/>
    <n v="2"/>
    <m/>
    <s v="Bernalillo-day"/>
    <n v="1"/>
    <m/>
    <x v="23"/>
    <s v="P"/>
    <s v="R"/>
    <s v="A"/>
    <n v="2005"/>
    <s v="203.2-193.6"/>
    <e v="#N/A"/>
    <e v="#N/A"/>
  </r>
  <r>
    <x v="14"/>
    <s v="purple"/>
    <s v="right"/>
    <s v="anal"/>
    <n v="742"/>
    <s v="FRO"/>
    <s v="Abq"/>
    <s v="APB04-013,020"/>
    <s v="Wild caught as eggs in 2002- ABP04-020 reared at Dexter"/>
    <s v="1-3"/>
    <m/>
    <s v="Bernalillo-day"/>
    <n v="1"/>
    <m/>
    <x v="23"/>
    <s v="P"/>
    <s v="R"/>
    <s v="A"/>
    <n v="2005"/>
    <s v="203.2-193.6"/>
    <e v="#N/A"/>
    <e v="#N/A"/>
  </r>
  <r>
    <x v="14"/>
    <s v="white"/>
    <s v="left"/>
    <s v="anal"/>
    <n v="11080"/>
    <s v="FRO"/>
    <s v="Dexter"/>
    <m/>
    <m/>
    <m/>
    <m/>
    <s v="Sandia-float-day"/>
    <n v="1"/>
    <m/>
    <x v="24"/>
    <s v="W"/>
    <s v="L"/>
    <s v="A"/>
    <n v="2005"/>
    <s v="204-193.6"/>
    <e v="#N/A"/>
    <e v="#N/A"/>
  </r>
  <r>
    <x v="14"/>
    <s v="purple"/>
    <s v="left"/>
    <s v="anal"/>
    <n v="8800"/>
    <s v="FRO"/>
    <s v="Dexter"/>
    <m/>
    <m/>
    <m/>
    <m/>
    <s v="Bernalillo-day"/>
    <n v="1"/>
    <m/>
    <x v="25"/>
    <s v="P"/>
    <s v="L"/>
    <s v="A"/>
    <n v="2005"/>
    <s v="203.2-193.6"/>
    <e v="#N/A"/>
    <e v="#N/A"/>
  </r>
  <r>
    <x v="15"/>
    <s v="pink"/>
    <s v="right"/>
    <s v="anal"/>
    <n v="500"/>
    <s v="FRO"/>
    <s v="Abq"/>
    <s v="APB04-003"/>
    <s v="Wild caught as eggs in 2002 some were CSSA03 naturally spawned in raceway"/>
    <n v="3"/>
    <m/>
    <s v="Sandia-truck-night"/>
    <n v="1"/>
    <m/>
    <x v="23"/>
    <s v="P"/>
    <s v="R"/>
    <s v="A"/>
    <n v="2005"/>
    <n v="193.6"/>
    <n v="35.211824"/>
    <n v="-106.612909"/>
  </r>
  <r>
    <x v="15"/>
    <s v="pink"/>
    <s v="right"/>
    <s v="anal"/>
    <n v="1940"/>
    <s v="FRO"/>
    <s v="Abq"/>
    <s v="APB04-004,008"/>
    <s v="Captive spawn of adults that were wild caught as eggs in 2002 in SA reach"/>
    <n v="3"/>
    <m/>
    <s v="Sandia-truck-night"/>
    <n v="1"/>
    <m/>
    <x v="23"/>
    <s v="P"/>
    <s v="R"/>
    <s v="A"/>
    <n v="2005"/>
    <n v="193.6"/>
    <n v="35.211824"/>
    <n v="-106.612909"/>
  </r>
  <r>
    <x v="15"/>
    <s v="pink"/>
    <s v="right"/>
    <s v="anal"/>
    <n v="1088"/>
    <s v="FRO"/>
    <s v="Abq"/>
    <s v="APB04-006,010,016,022"/>
    <s v="Miscellaneous adults from Dexter, B13, WCSA03, CSSA03 (hormone free), wild caught of eggs in 2003, or faster growing CSSAO3 from natural spawn"/>
    <n v="2"/>
    <m/>
    <s v="Sandia-truck-night"/>
    <n v="1"/>
    <m/>
    <x v="23"/>
    <s v="P"/>
    <s v="R"/>
    <s v="A"/>
    <n v="2005"/>
    <n v="193.6"/>
    <n v="35.211824"/>
    <n v="-106.612909"/>
  </r>
  <r>
    <x v="15"/>
    <s v="pink"/>
    <s v="right"/>
    <s v="anal"/>
    <n v="672"/>
    <s v="FRO"/>
    <s v="Abq"/>
    <s v="APB04-013,020"/>
    <s v="Wild caught as eggs in 2002- ABP04-020 reared at Dexter"/>
    <n v="3"/>
    <m/>
    <s v="Sandia-truck-night"/>
    <n v="1"/>
    <m/>
    <x v="23"/>
    <s v="P"/>
    <s v="R"/>
    <s v="A"/>
    <n v="2005"/>
    <n v="193.6"/>
    <n v="35.211824"/>
    <n v="-106.612909"/>
  </r>
  <r>
    <x v="15"/>
    <s v="pink"/>
    <s v="right"/>
    <s v="anal"/>
    <n v="1454"/>
    <s v="FRO"/>
    <s v="Abq"/>
    <s v="CSSA03,CSSA04?"/>
    <m/>
    <m/>
    <m/>
    <s v="Sandia-truck-night"/>
    <n v="1"/>
    <m/>
    <x v="23"/>
    <s v="P"/>
    <s v="R"/>
    <s v="A"/>
    <n v="2005"/>
    <n v="193.6"/>
    <n v="35.211824"/>
    <n v="-106.612909"/>
  </r>
  <r>
    <x v="15"/>
    <s v="blue"/>
    <s v="right"/>
    <s v="anal"/>
    <n v="4549"/>
    <s v="FRO"/>
    <s v="Abq"/>
    <s v="ABP04-004,008"/>
    <s v="Captive spawn of adults that were wild caught as eggs in 2002 in SA reach"/>
    <n v="1"/>
    <m/>
    <s v="Bernalillo-night"/>
    <n v="1"/>
    <m/>
    <x v="26"/>
    <s v="B"/>
    <s v="R"/>
    <s v="A"/>
    <n v="2005"/>
    <s v="203.2-193.6"/>
    <e v="#N/A"/>
    <e v="#N/A"/>
  </r>
  <r>
    <x v="15"/>
    <s v="blue"/>
    <s v="right"/>
    <s v="anal"/>
    <n v="462"/>
    <s v="FRO"/>
    <s v="Abq"/>
    <s v="ABP04-013,020"/>
    <s v="Wild caught as eggs in 2002- ABP04-020 reared at Dexter"/>
    <n v="3"/>
    <m/>
    <s v="Bernalillo-night"/>
    <n v="1"/>
    <m/>
    <x v="26"/>
    <s v="B"/>
    <s v="R"/>
    <s v="A"/>
    <n v="2005"/>
    <s v="203.2-193.6"/>
    <e v="#N/A"/>
    <e v="#N/A"/>
  </r>
  <r>
    <x v="15"/>
    <s v="pink"/>
    <s v="left"/>
    <s v="anal"/>
    <n v="10026"/>
    <s v="FRO"/>
    <s v="Dexter"/>
    <m/>
    <m/>
    <m/>
    <m/>
    <s v="Sandia-truck-night"/>
    <n v="1"/>
    <m/>
    <x v="25"/>
    <s v="P"/>
    <s v="L"/>
    <s v="A"/>
    <n v="2005"/>
    <n v="193.6"/>
    <n v="35.211824"/>
    <n v="-106.612909"/>
  </r>
  <r>
    <x v="15"/>
    <s v="blue"/>
    <s v="left"/>
    <s v="anal"/>
    <n v="10242"/>
    <s v="FRO"/>
    <s v="Dexter"/>
    <m/>
    <m/>
    <m/>
    <m/>
    <s v="Bernalillo-night"/>
    <n v="1"/>
    <n v="60813"/>
    <x v="27"/>
    <s v="B"/>
    <s v="L"/>
    <s v="A"/>
    <n v="2005"/>
    <s v="203.2-193.6"/>
    <e v="#N/A"/>
    <e v="#N/A"/>
  </r>
  <r>
    <x v="16"/>
    <s v="green"/>
    <s v="left"/>
    <s v="dorsal"/>
    <n v="6638"/>
    <s v="FRO"/>
    <s v="Abq"/>
    <s v="APB04-001,002,005,007,009,014,015,018,021"/>
    <s v="Wild caught as eggs in 2002 from San Acacia or Dexter.  Some adults wild caught from Dexter.  ABP04-015 all fish from raceway, WCSA01/WCSA02/CSSA03/WCSA03"/>
    <n v="2"/>
    <m/>
    <s v="Rio Bravo"/>
    <n v="1"/>
    <s v="not part of protocol study"/>
    <x v="28"/>
    <s v="G"/>
    <s v="L"/>
    <s v="D"/>
    <n v="2005"/>
    <n v="177.9"/>
    <n v="35.026359999999997"/>
    <n v="-106.67297000000001"/>
  </r>
  <r>
    <x v="16"/>
    <s v="green"/>
    <s v="left"/>
    <s v="dorsal"/>
    <n v="3719"/>
    <s v="FRO"/>
    <s v="Abq"/>
    <s v="APB04-006,010,016,022"/>
    <s v="Miscellaneous adults from Dexter, B13, WCSA03, CSSA03 (hormone free), wild caught of eggs in 2003, or faster growing CSSAO3 from natural spawn"/>
    <n v="2"/>
    <m/>
    <s v="Rio Bravo"/>
    <n v="1"/>
    <m/>
    <x v="28"/>
    <s v="G"/>
    <s v="L"/>
    <s v="D"/>
    <n v="2005"/>
    <n v="177.9"/>
    <n v="35.026359999999997"/>
    <n v="-106.67297000000001"/>
  </r>
  <r>
    <x v="17"/>
    <s v="orange"/>
    <s v="right"/>
    <s v="predorsal"/>
    <n v="227"/>
    <s v="ABQ"/>
    <s v="Abq"/>
    <s v="DXWC02?"/>
    <s v="Wild caught as eggs in 2002, received from Dexter on 31 March 2005"/>
    <n v="3"/>
    <m/>
    <s v="Bridge street"/>
    <n v="1"/>
    <s v="P. Domenici "/>
    <x v="21"/>
    <s v="O"/>
    <s v="R"/>
    <s v="D"/>
    <n v="2005"/>
    <n v="181"/>
    <n v="35.069991999999999"/>
    <n v="-106.660377"/>
  </r>
  <r>
    <x v="17"/>
    <s v="orange"/>
    <s v="left"/>
    <s v="predorsal"/>
    <n v="21"/>
    <s v="ABQ"/>
    <s v="Abq"/>
    <s v="CSSA03,WCSA03"/>
    <m/>
    <m/>
    <m/>
    <s v="Bridge street"/>
    <n v="1"/>
    <s v="P. Domenici"/>
    <x v="29"/>
    <s v="O"/>
    <s v="L"/>
    <s v="D"/>
    <n v="2005"/>
    <n v="181"/>
    <n v="35.069991999999999"/>
    <n v="-106.660377"/>
  </r>
  <r>
    <x v="18"/>
    <s v="orange"/>
    <s v="right"/>
    <s v="predorsal"/>
    <n v="20000"/>
    <s v="FRO"/>
    <s v="Dexter"/>
    <m/>
    <m/>
    <s v="1-1.5"/>
    <n v="50"/>
    <s v="Bernalillo"/>
    <n v="1"/>
    <s v="not part of protocol study"/>
    <x v="21"/>
    <s v="O"/>
    <s v="R"/>
    <s v="D"/>
    <n v="2005"/>
    <n v="203.2"/>
    <n v="35.322184"/>
    <n v="-106.55747700000001"/>
  </r>
  <r>
    <x v="19"/>
    <s v="white"/>
    <s v="left"/>
    <s v="predorsal"/>
    <n v="21000"/>
    <s v="FRO"/>
    <s v="Dexter"/>
    <m/>
    <m/>
    <m/>
    <n v="50"/>
    <s v="Lemitar-Socorro"/>
    <n v="3"/>
    <m/>
    <x v="30"/>
    <s v="W"/>
    <s v="L"/>
    <s v="D"/>
    <n v="2005"/>
    <s v="107.7-100.3"/>
    <e v="#N/A"/>
    <e v="#N/A"/>
  </r>
  <r>
    <x v="19"/>
    <s v="purple"/>
    <s v="left"/>
    <s v="predorsal"/>
    <n v="28986"/>
    <s v="FRO"/>
    <s v="Dexter"/>
    <m/>
    <m/>
    <m/>
    <n v="50"/>
    <s v="Bernardo"/>
    <n v="2"/>
    <m/>
    <x v="31"/>
    <s v="P"/>
    <s v="L"/>
    <s v="D"/>
    <n v="2005"/>
    <n v="131.1"/>
    <n v="34.413846999999997"/>
    <n v="-106.801025"/>
  </r>
  <r>
    <x v="19"/>
    <s v="pink"/>
    <s v="left"/>
    <s v="predorsal"/>
    <n v="25642"/>
    <s v="FRO"/>
    <s v="Dexter"/>
    <m/>
    <m/>
    <m/>
    <n v="50"/>
    <s v="Socorro"/>
    <n v="3"/>
    <m/>
    <x v="31"/>
    <s v="P"/>
    <s v="L"/>
    <s v="D"/>
    <n v="2005"/>
    <n v="101.6"/>
    <n v="34.079163000000001"/>
    <n v="-106.867126"/>
  </r>
  <r>
    <x v="19"/>
    <s v="blue"/>
    <s v="left"/>
    <s v="predorsal"/>
    <n v="25436"/>
    <s v="FRO"/>
    <s v="Dexter"/>
    <m/>
    <s v="Wild caught as eggs in 2002 from Dexter"/>
    <n v="3"/>
    <n v="50"/>
    <s v="Bernardo - Rio Puerco"/>
    <n v="2"/>
    <n v="25436"/>
    <x v="32"/>
    <s v="B"/>
    <s v="L"/>
    <s v="D"/>
    <n v="2005"/>
    <s v="131.4-127.9"/>
    <e v="#N/A"/>
    <e v="#N/A"/>
  </r>
  <r>
    <x v="20"/>
    <s v="white"/>
    <s v="right"/>
    <s v="predorsal"/>
    <n v="5812"/>
    <s v="FRO"/>
    <s v="Abq"/>
    <s v="LC05-003,ABP04-004,008,013,020"/>
    <s v="ABP04-004,008,013, 020 wild caught from 2002 at San Acacia and Dexter"/>
    <n v="3"/>
    <m/>
    <s v="Bernalillo-Montano"/>
    <n v="1"/>
    <m/>
    <x v="33"/>
    <s v="W"/>
    <s v="R"/>
    <s v="D"/>
    <n v="2005"/>
    <s v="203-187.2"/>
    <e v="#N/A"/>
    <e v="#N/A"/>
  </r>
  <r>
    <x v="20"/>
    <s v="white"/>
    <s v="right"/>
    <s v="predorsal"/>
    <n v="6968"/>
    <s v="FRO"/>
    <s v="Abq"/>
    <s v="ABP05-002,003,004"/>
    <s v="Wild caught as eggs in 2002 from Dexter"/>
    <n v="3"/>
    <m/>
    <s v="Bernalillo-Montano"/>
    <n v="1"/>
    <m/>
    <x v="33"/>
    <s v="W"/>
    <s v="R"/>
    <s v="D"/>
    <n v="2005"/>
    <s v="203-187.2"/>
    <e v="#N/A"/>
    <e v="#N/A"/>
  </r>
  <r>
    <x v="20"/>
    <s v="white"/>
    <s v="right"/>
    <s v="predorsal"/>
    <n v="2073"/>
    <s v="FRO"/>
    <s v="Abq"/>
    <s v="ABP05-007,008,009,010"/>
    <s v="From WCSA03/CSSA03"/>
    <m/>
    <m/>
    <s v="Bernalillo-Montano"/>
    <n v="1"/>
    <m/>
    <x v="33"/>
    <s v="W"/>
    <s v="R"/>
    <s v="D"/>
    <n v="2005"/>
    <s v="203-187.2"/>
    <e v="#N/A"/>
    <e v="#N/A"/>
  </r>
  <r>
    <x v="20"/>
    <s v="purple"/>
    <s v="right"/>
    <s v="predorsal"/>
    <n v="7693"/>
    <s v="FRO"/>
    <s v="Abq"/>
    <s v="LC05-004"/>
    <m/>
    <m/>
    <m/>
    <s v="Bridge street"/>
    <n v="1"/>
    <m/>
    <x v="34"/>
    <s v="P"/>
    <s v="R"/>
    <s v="D"/>
    <n v="2005"/>
    <n v="181"/>
    <n v="35.069991999999999"/>
    <n v="-106.660377"/>
  </r>
  <r>
    <x v="20"/>
    <s v="purple"/>
    <s v="right"/>
    <s v="predorsal"/>
    <n v="6228"/>
    <s v="FRO"/>
    <s v="Abq"/>
    <s v="LC05-003,ABP04-004,008,013,020"/>
    <s v="ABP04-004,008,013, 020 wild caught in 2002 at San Acacia and Dexter"/>
    <n v="3"/>
    <m/>
    <s v="Bridge street"/>
    <n v="1"/>
    <m/>
    <x v="34"/>
    <s v="P"/>
    <s v="R"/>
    <s v="D"/>
    <n v="2005"/>
    <n v="181"/>
    <n v="35.069991999999999"/>
    <n v="-106.660377"/>
  </r>
  <r>
    <x v="20"/>
    <s v="pink"/>
    <s v="right"/>
    <s v="predorsal"/>
    <n v="3765"/>
    <s v="FRO"/>
    <s v="Abq"/>
    <s v="LC05-003"/>
    <m/>
    <m/>
    <m/>
    <s v="Bernalillo"/>
    <n v="1"/>
    <m/>
    <x v="34"/>
    <s v="P"/>
    <s v="R"/>
    <s v="D"/>
    <n v="2005"/>
    <n v="203.2"/>
    <n v="35.322184"/>
    <n v="-106.55747700000001"/>
  </r>
  <r>
    <x v="20"/>
    <s v="pink"/>
    <s v="right"/>
    <s v="predorsal"/>
    <n v="5677"/>
    <s v="FRO"/>
    <s v="Abq"/>
    <s v="LC04-004"/>
    <m/>
    <m/>
    <m/>
    <s v="Bernalillo"/>
    <n v="1"/>
    <m/>
    <x v="34"/>
    <s v="P"/>
    <s v="R"/>
    <s v="D"/>
    <n v="2005"/>
    <n v="203.2"/>
    <n v="35.322184"/>
    <n v="-106.55747700000001"/>
  </r>
  <r>
    <x v="20"/>
    <s v="pink"/>
    <s v="right"/>
    <s v="predorsal"/>
    <n v="5733"/>
    <s v="FRO"/>
    <s v="Abq"/>
    <s v="LC05-003,ABP04-004,008,013,020"/>
    <s v="ABP04-004,008,013, 020 wild caught in 2002 at San Acacia and Dexter"/>
    <s v="3"/>
    <m/>
    <s v="Bernalillo"/>
    <n v="1"/>
    <m/>
    <x v="34"/>
    <s v="P"/>
    <s v="R"/>
    <s v="D"/>
    <n v="2005"/>
    <n v="203.2"/>
    <n v="35.322184"/>
    <n v="-106.55747700000001"/>
  </r>
  <r>
    <x v="20"/>
    <s v="blue"/>
    <s v="right"/>
    <s v="predorsal"/>
    <n v="8741"/>
    <s v="FRO"/>
    <s v="Abq"/>
    <s v="LC05-004"/>
    <m/>
    <m/>
    <m/>
    <s v="Bridge - Los Padillas"/>
    <n v="1"/>
    <m/>
    <x v="35"/>
    <s v="B"/>
    <s v="R"/>
    <s v="D"/>
    <n v="2005"/>
    <s v="181-173.7"/>
    <e v="#N/A"/>
    <e v="#N/A"/>
  </r>
  <r>
    <x v="20"/>
    <s v="blue"/>
    <s v="right"/>
    <s v="predorsal"/>
    <n v="1037"/>
    <s v="FRO"/>
    <s v="Abq"/>
    <s v="LC05-003"/>
    <m/>
    <m/>
    <m/>
    <s v="Bridge - Los Padillas"/>
    <n v="1"/>
    <m/>
    <x v="35"/>
    <s v="B"/>
    <s v="R"/>
    <s v="D"/>
    <n v="2005"/>
    <s v="181-173.7"/>
    <e v="#N/A"/>
    <e v="#N/A"/>
  </r>
  <r>
    <x v="20"/>
    <s v="blue"/>
    <s v="right"/>
    <s v="predorsal"/>
    <n v="2739"/>
    <s v="FRO"/>
    <s v="Abq"/>
    <s v="LC05-003,ABP04-004,008,013,020"/>
    <s v="ABP04-004,008,013, 020 wild caught in 2002 at San Acacia and Dexter"/>
    <n v="3"/>
    <m/>
    <s v="Bridge - Los Padillas"/>
    <n v="1"/>
    <m/>
    <x v="35"/>
    <s v="B"/>
    <s v="R"/>
    <s v="D"/>
    <n v="2005"/>
    <s v="181-173.7"/>
    <e v="#N/A"/>
    <e v="#N/A"/>
  </r>
  <r>
    <x v="20"/>
    <s v="blue"/>
    <s v="right"/>
    <s v="predorsal"/>
    <n v="1568"/>
    <s v="FRO"/>
    <s v="Abq"/>
    <s v="WCSA03,CSSA03"/>
    <m/>
    <m/>
    <m/>
    <s v="Bridge - Los Padillas"/>
    <n v="1"/>
    <m/>
    <x v="35"/>
    <s v="B"/>
    <s v="R"/>
    <s v="D"/>
    <n v="2005"/>
    <s v="181-173.7"/>
    <e v="#N/A"/>
    <e v="#N/A"/>
  </r>
  <r>
    <x v="20"/>
    <s v="blue"/>
    <s v="right"/>
    <s v="predorsal"/>
    <n v="2197"/>
    <s v="FRO"/>
    <s v="Abq"/>
    <s v="ABP05-007,008,009,010"/>
    <s v="From WCSA03/CSSA03"/>
    <m/>
    <m/>
    <s v="Bridge - Los Padillas"/>
    <n v="1"/>
    <m/>
    <x v="35"/>
    <s v="B"/>
    <s v="R"/>
    <s v="D"/>
    <n v="2005"/>
    <s v="181-173.7"/>
    <e v="#N/A"/>
    <e v="#N/A"/>
  </r>
  <r>
    <x v="21"/>
    <s v="red"/>
    <s v="right"/>
    <s v="predorsal"/>
    <n v="10209"/>
    <s v="FRO"/>
    <s v="Abq"/>
    <s v="ABP05-001,005"/>
    <s v="ABP05-001 Wild caught as eggs in 2002; ABP05-005 Wild caught in 2002 Dexter."/>
    <n v="4"/>
    <m/>
    <s v="Bridge street"/>
    <n v="1"/>
    <m/>
    <x v="36"/>
    <s v="R"/>
    <s v="R"/>
    <s v="D"/>
    <n v="2006"/>
    <n v="181"/>
    <n v="35.069991999999999"/>
    <n v="-106.660377"/>
  </r>
  <r>
    <x v="21"/>
    <s v="red"/>
    <s v="right"/>
    <s v="predorsal"/>
    <n v="9534"/>
    <s v="FRO"/>
    <s v="Abq"/>
    <s v="ABP05-007,008,009,010"/>
    <s v="From WCSA03/CSSA03"/>
    <m/>
    <m/>
    <s v="Bridge street"/>
    <n v="1"/>
    <m/>
    <x v="36"/>
    <s v="R"/>
    <s v="R"/>
    <s v="D"/>
    <n v="2006"/>
    <n v="181"/>
    <n v="35.069991999999999"/>
    <n v="-106.660377"/>
  </r>
  <r>
    <x v="21"/>
    <s v="red"/>
    <s v="right"/>
    <s v="predorsal"/>
    <n v="4662"/>
    <s v="FRO"/>
    <s v="Abq"/>
    <s v="LC05-003"/>
    <m/>
    <m/>
    <m/>
    <s v="Bridge street"/>
    <n v="1"/>
    <m/>
    <x v="36"/>
    <s v="R"/>
    <s v="R"/>
    <s v="D"/>
    <n v="2006"/>
    <n v="181"/>
    <n v="35.069991999999999"/>
    <n v="-106.660377"/>
  </r>
  <r>
    <x v="21"/>
    <s v="green"/>
    <s v="right"/>
    <s v="predorsal"/>
    <n v="14143"/>
    <s v="FRO"/>
    <s v="Abq"/>
    <s v="APB05-002,003"/>
    <s v="Wild caught as eggs in 2002 from Dexter"/>
    <n v="4"/>
    <m/>
    <s v="Bernalillo"/>
    <n v="1"/>
    <m/>
    <x v="37"/>
    <s v="G"/>
    <s v="R"/>
    <s v="D"/>
    <n v="2006"/>
    <n v="203.2"/>
    <n v="35.322184"/>
    <n v="-106.55747700000001"/>
  </r>
  <r>
    <x v="21"/>
    <s v="green"/>
    <s v="right"/>
    <s v="predorsal"/>
    <n v="4520"/>
    <s v="FRO"/>
    <s v="Abq"/>
    <s v="APB05-007,008,009,010"/>
    <s v="From WCSA03/CSSA03"/>
    <m/>
    <m/>
    <s v="Bernalillo"/>
    <n v="1"/>
    <m/>
    <x v="37"/>
    <s v="G"/>
    <s v="R"/>
    <s v="D"/>
    <n v="2006"/>
    <n v="203.2"/>
    <n v="35.322184"/>
    <n v="-106.55747700000001"/>
  </r>
  <r>
    <x v="21"/>
    <s v="green"/>
    <s v="right"/>
    <s v="predorsal"/>
    <n v="4242"/>
    <s v="FRO"/>
    <s v="Abq"/>
    <s v="LC05-003"/>
    <m/>
    <m/>
    <m/>
    <s v="Bernalillo"/>
    <n v="1"/>
    <m/>
    <x v="37"/>
    <s v="G"/>
    <s v="R"/>
    <s v="D"/>
    <n v="2006"/>
    <n v="203.2"/>
    <n v="35.322184"/>
    <n v="-106.55747700000001"/>
  </r>
  <r>
    <x v="21"/>
    <s v="orange"/>
    <s v="right"/>
    <s v="predorsal"/>
    <n v="30117"/>
    <s v="FRO"/>
    <s v="Dexter"/>
    <m/>
    <m/>
    <m/>
    <n v="50"/>
    <s v="Sadd"/>
    <n v="3"/>
    <m/>
    <x v="38"/>
    <s v="O"/>
    <s v="R"/>
    <s v="D"/>
    <n v="2006"/>
    <n v="115.6"/>
    <n v="34.255859000000001"/>
    <n v="-106.888848"/>
  </r>
  <r>
    <x v="21"/>
    <s v="yellow"/>
    <s v="right"/>
    <s v="predorsal"/>
    <n v="30893"/>
    <s v="FRO"/>
    <s v="Dexter"/>
    <m/>
    <m/>
    <m/>
    <n v="50"/>
    <s v="Rio Puerco Confluence"/>
    <n v="2"/>
    <n v="108320"/>
    <x v="39"/>
    <s v="Y"/>
    <s v="R"/>
    <s v="D"/>
    <n v="2006"/>
    <n v="127.9"/>
    <n v="34.383985000000003"/>
    <n v="-106.83584"/>
  </r>
  <r>
    <x v="22"/>
    <s v="red"/>
    <s v="left"/>
    <s v="predorsal"/>
    <n v="25367"/>
    <s v="FRO"/>
    <s v="Abq"/>
    <s v="ABP05-011,012,014"/>
    <s v="ABP05-011: B1 (ABP04-004/008/013/020)Wild caught as eggs in 2002 at San Acacia and Dexter; ABP05-012:  Wild caught as eggs in 2002 from Dexter; ABP05-014:  CSSA03/WCSA03"/>
    <n v="4"/>
    <m/>
    <s v="Bridge street"/>
    <n v="1"/>
    <m/>
    <x v="40"/>
    <s v="R"/>
    <s v="L"/>
    <s v="D"/>
    <n v="2006"/>
    <n v="181"/>
    <n v="35.069991999999999"/>
    <n v="-106.660377"/>
  </r>
  <r>
    <x v="22"/>
    <s v="red"/>
    <s v="left"/>
    <s v="predorsal"/>
    <n v="18474"/>
    <s v="FRO"/>
    <s v="Abq"/>
    <s v="ABP05-013,014"/>
    <s v="CSSA03/WCSA03"/>
    <m/>
    <m/>
    <s v="Bridge street"/>
    <n v="1"/>
    <m/>
    <x v="40"/>
    <s v="R"/>
    <s v="L"/>
    <s v="D"/>
    <n v="2006"/>
    <n v="181"/>
    <n v="35.069991999999999"/>
    <n v="-106.660377"/>
  </r>
  <r>
    <x v="22"/>
    <s v="green"/>
    <s v="left"/>
    <s v="predorsal"/>
    <n v="28227"/>
    <s v="FRO"/>
    <s v="Abq"/>
    <s v="ABP05-011,012,014"/>
    <s v="ABP05-011: B1 (ABP04-004/008/013/020)Wild caught as eggs in 2002 at San Acacia and Dexter; ABP05-012:  Wild caught as eggs in 2002 from Dexter; ABP05-014:  CSSA03/WCSA03"/>
    <n v="4"/>
    <m/>
    <s v="Bernalillo"/>
    <n v="1"/>
    <n v="341683"/>
    <x v="41"/>
    <s v="G"/>
    <s v="L"/>
    <s v="D"/>
    <n v="2006"/>
    <n v="203.2"/>
    <n v="35.322184"/>
    <n v="-106.55747700000001"/>
  </r>
  <r>
    <x v="22"/>
    <s v="green"/>
    <s v="left"/>
    <s v="predorsal"/>
    <n v="8246"/>
    <s v="FRO"/>
    <s v="Abq"/>
    <s v="ABP05-013,014"/>
    <s v="CSSA03/WCSA03"/>
    <n v="1"/>
    <m/>
    <s v="Bernalillo"/>
    <n v="1"/>
    <m/>
    <x v="41"/>
    <s v="G"/>
    <s v="L"/>
    <s v="D"/>
    <n v="2006"/>
    <n v="203.2"/>
    <n v="35.322184"/>
    <n v="-106.55747700000001"/>
  </r>
  <r>
    <x v="22"/>
    <s v="green"/>
    <s v="left"/>
    <s v="predorsal"/>
    <n v="7693"/>
    <s v="FRO"/>
    <s v="Abq"/>
    <s v="ABP05-016"/>
    <s v="Unknown"/>
    <m/>
    <m/>
    <s v="Bernalillo"/>
    <n v="1"/>
    <m/>
    <x v="41"/>
    <s v="G"/>
    <s v="L"/>
    <s v="D"/>
    <n v="2006"/>
    <n v="203.2"/>
    <n v="35.322184"/>
    <n v="-106.55747700000001"/>
  </r>
  <r>
    <x v="22"/>
    <s v="green"/>
    <s v="left"/>
    <s v="predorsal"/>
    <n v="162"/>
    <s v="FRO"/>
    <s v="Abq"/>
    <s v="ABP06-001"/>
    <m/>
    <m/>
    <m/>
    <s v="Bernalillo"/>
    <n v="1"/>
    <m/>
    <x v="41"/>
    <s v="G"/>
    <s v="L"/>
    <s v="D"/>
    <n v="2006"/>
    <n v="203.2"/>
    <n v="35.322184"/>
    <n v="-106.55747700000001"/>
  </r>
  <r>
    <x v="22"/>
    <s v="green"/>
    <s v="left"/>
    <s v="predorsal"/>
    <n v="60"/>
    <s v="FRO"/>
    <s v="Abq"/>
    <s v="ABP06-018"/>
    <s v="ABP06-001 w/WC02 Dexter"/>
    <s v="1-4"/>
    <m/>
    <s v="Bernalillo"/>
    <n v="1"/>
    <m/>
    <x v="41"/>
    <s v="G"/>
    <s v="L"/>
    <s v="D"/>
    <n v="2006"/>
    <n v="203.2"/>
    <n v="35.322184"/>
    <n v="-106.55747700000001"/>
  </r>
  <r>
    <x v="23"/>
    <m/>
    <s v="none"/>
    <m/>
    <n v="51158"/>
    <s v="FRO"/>
    <s v="Dexter"/>
    <m/>
    <m/>
    <m/>
    <m/>
    <s v="San Marcial"/>
    <n v="3"/>
    <s v="*dexter surplus"/>
    <x v="42"/>
    <s v=""/>
    <m/>
    <m/>
    <n v="2006"/>
    <n v="67.5"/>
    <n v="33.680714000000002"/>
    <n v="-106.99297900000001"/>
  </r>
  <r>
    <x v="24"/>
    <s v="orange"/>
    <s v="left"/>
    <s v="predorsal"/>
    <n v="30349"/>
    <s v="FRO"/>
    <s v="Dexter"/>
    <m/>
    <m/>
    <m/>
    <n v="40"/>
    <s v="Sadd"/>
    <n v="3"/>
    <m/>
    <x v="43"/>
    <s v="O"/>
    <s v="L"/>
    <s v="D"/>
    <n v="2006"/>
    <n v="115.6"/>
    <n v="34.255859000000001"/>
    <n v="-106.888848"/>
  </r>
  <r>
    <x v="24"/>
    <s v="yellow"/>
    <s v="left"/>
    <s v="predorsal"/>
    <n v="30385"/>
    <s v="FRO"/>
    <s v="Dexter"/>
    <m/>
    <m/>
    <m/>
    <n v="40"/>
    <s v="Rio Puerco Confluence"/>
    <n v="2"/>
    <n v="174754"/>
    <x v="44"/>
    <s v="Y"/>
    <s v="L"/>
    <s v="D"/>
    <n v="2006"/>
    <n v="127.9"/>
    <n v="34.383985000000003"/>
    <n v="-106.83584"/>
  </r>
  <r>
    <x v="25"/>
    <m/>
    <s v="none"/>
    <m/>
    <n v="2500"/>
    <s v="FRO"/>
    <s v="Dexter"/>
    <m/>
    <m/>
    <m/>
    <m/>
    <s v="San Marcial"/>
    <n v="3"/>
    <s v="*abq surplus"/>
    <x v="42"/>
    <s v=""/>
    <m/>
    <m/>
    <n v="2006"/>
    <n v="67.5"/>
    <n v="33.680714000000002"/>
    <n v="-106.99297900000001"/>
  </r>
  <r>
    <x v="26"/>
    <m/>
    <s v="none"/>
    <m/>
    <n v="107910"/>
    <s v="FRO"/>
    <s v="Dexter"/>
    <m/>
    <m/>
    <m/>
    <n v="40"/>
    <s v="San Marcial"/>
    <n v="3"/>
    <s v="*dexter surplus"/>
    <x v="42"/>
    <s v=""/>
    <m/>
    <m/>
    <n v="2006"/>
    <n v="67.5"/>
    <n v="33.680714000000002"/>
    <n v="-106.99297900000001"/>
  </r>
  <r>
    <x v="27"/>
    <s v="pink"/>
    <s v="right"/>
    <s v="predorsal"/>
    <n v="370"/>
    <s v="FRO"/>
    <s v="Dexter"/>
    <s v="DX05"/>
    <s v="Wild caught as eggs"/>
    <n v="2"/>
    <m/>
    <s v="Bridge street"/>
    <n v="1"/>
    <m/>
    <x v="45"/>
    <s v="P"/>
    <s v="R"/>
    <s v="D"/>
    <n v="2007"/>
    <n v="181"/>
    <n v="35.069991999999999"/>
    <n v="-106.660377"/>
  </r>
  <r>
    <x v="27"/>
    <s v="pink"/>
    <s v="right"/>
    <s v="predorsal"/>
    <n v="10148"/>
    <s v="FRO"/>
    <s v="Dexter"/>
    <s v="DX06"/>
    <s v="Captive spawn"/>
    <n v="1"/>
    <n v="62"/>
    <s v="Bridge street"/>
    <n v="1"/>
    <s v="*millionth minnow release"/>
    <x v="45"/>
    <s v="P"/>
    <s v="R"/>
    <s v="D"/>
    <n v="2007"/>
    <n v="181"/>
    <n v="35.069991999999999"/>
    <n v="-106.660377"/>
  </r>
  <r>
    <x v="27"/>
    <s v="pink"/>
    <s v="right"/>
    <s v="predorsal"/>
    <n v="5938"/>
    <s v="FRO"/>
    <s v="Abq"/>
    <s v="ABP06-005,006,007,008,009,010,011,012,013"/>
    <s v="Wild caught as eggs from 380 bridge"/>
    <n v="1"/>
    <m/>
    <s v="Bridge street"/>
    <n v="1"/>
    <s v="* millionth minnow release"/>
    <x v="45"/>
    <s v="P"/>
    <s v="R"/>
    <s v="D"/>
    <n v="2007"/>
    <n v="181"/>
    <n v="35.069991999999999"/>
    <n v="-106.660377"/>
  </r>
  <r>
    <x v="27"/>
    <s v="pink"/>
    <s v="right"/>
    <s v="predorsal"/>
    <n v="4732"/>
    <s v="FRO"/>
    <s v="Abq"/>
    <s v="ABP06-015"/>
    <s v="Captive spawn"/>
    <n v="1"/>
    <m/>
    <s v="Bridge street"/>
    <n v="1"/>
    <m/>
    <x v="45"/>
    <s v="P"/>
    <s v="R"/>
    <s v="D"/>
    <n v="2007"/>
    <n v="181"/>
    <n v="35.069991999999999"/>
    <n v="-106.660377"/>
  </r>
  <r>
    <x v="28"/>
    <m/>
    <s v="none"/>
    <m/>
    <n v="17000"/>
    <s v="FRO"/>
    <s v="Abq"/>
    <s v="ABP06-013"/>
    <s v="Wild caught as eggs from 380 bridge"/>
    <n v="1"/>
    <m/>
    <s v="Bridge street"/>
    <n v="1"/>
    <s v="*abq surplus"/>
    <x v="46"/>
    <s v=""/>
    <m/>
    <m/>
    <n v="2007"/>
    <n v="181"/>
    <n v="35.069991999999999"/>
    <n v="-106.660377"/>
  </r>
  <r>
    <x v="29"/>
    <s v="pink"/>
    <s v="left"/>
    <s v="predorsal"/>
    <n v="44328"/>
    <s v="FRO"/>
    <s v="Dexter"/>
    <s v="DX06"/>
    <s v="Captive spawn"/>
    <n v="1"/>
    <n v="62"/>
    <s v="Bernardo-Brown's arroyo"/>
    <n v="2"/>
    <s v="split equally between sites, soft-release"/>
    <x v="47"/>
    <s v="P"/>
    <s v="L"/>
    <s v="D"/>
    <n v="2007"/>
    <s v="131.4-95.8"/>
    <e v="#N/A"/>
    <e v="#N/A"/>
  </r>
  <r>
    <x v="30"/>
    <s v="pink"/>
    <s v="left"/>
    <s v="predorsal"/>
    <n v="16031"/>
    <s v="FRO"/>
    <s v="Abq"/>
    <s v="ABP05-011,012,014"/>
    <s v="Captive spawn"/>
    <n v="2"/>
    <m/>
    <s v="1.5 mi below SADD"/>
    <n v="3"/>
    <m/>
    <x v="47"/>
    <s v="P"/>
    <s v="L"/>
    <s v="D"/>
    <n v="2007"/>
    <n v="114.2"/>
    <n v="34.242004000000001"/>
    <n v="-106.897156"/>
  </r>
  <r>
    <x v="30"/>
    <s v="pink"/>
    <s v="left"/>
    <s v="predorsal"/>
    <n v="4607"/>
    <s v="FRO"/>
    <s v="Abq"/>
    <s v="ABP06-015"/>
    <s v="Captive spawn"/>
    <n v="1"/>
    <m/>
    <s v="1.5 mi below SADD"/>
    <n v="3"/>
    <m/>
    <x v="47"/>
    <s v="P"/>
    <s v="L"/>
    <s v="D"/>
    <n v="2007"/>
    <n v="114.2"/>
    <n v="34.242004000000001"/>
    <n v="-106.897156"/>
  </r>
  <r>
    <x v="31"/>
    <s v="pink"/>
    <s v="left"/>
    <s v="predorsal"/>
    <n v="30000"/>
    <s v="FRO"/>
    <s v="Dexter"/>
    <s v="DX07"/>
    <s v="Captive spawn"/>
    <m/>
    <n v="40"/>
    <s v="1.5 mi below SADD"/>
    <n v="3"/>
    <m/>
    <x v="47"/>
    <s v="P"/>
    <s v="L"/>
    <s v="D"/>
    <n v="2007"/>
    <n v="114.2"/>
    <n v="34.242004000000001"/>
    <n v="-106.897156"/>
  </r>
  <r>
    <x v="32"/>
    <s v="yellow"/>
    <s v="left"/>
    <s v="predorsal"/>
    <n v="21218"/>
    <s v="FRO"/>
    <s v="Abq"/>
    <s v="ABP07-006,008,017; ABP08-003,004,005,006"/>
    <s v="APB07-006,008:  Wild caught B14 (ABP06-014) ; ABP07-017 wild; ABP08-003,005,006:  B1 (ABP07-001,002,003,004); ABP08-004:  Wild caught B6 (ABP07-017)"/>
    <s v="1-2"/>
    <m/>
    <s v="Mid-BDANWR"/>
    <n v="3"/>
    <s v="soft release overnight"/>
    <x v="48"/>
    <s v="Y"/>
    <s v="L"/>
    <s v="D"/>
    <n v="2009"/>
    <n v="80.400000000000006"/>
    <n v="33.793823000000003"/>
    <n v="-106.86700399999999"/>
  </r>
  <r>
    <x v="33"/>
    <s v="orange"/>
    <s v="right"/>
    <s v="predorsal"/>
    <n v="12437"/>
    <s v="ABQ"/>
    <s v="Abq"/>
    <s v="ABP10-004"/>
    <s v="Captive spawn of ABP09-004/ABP08-008,009,012,013"/>
    <n v="0"/>
    <n v="45"/>
    <s v="Jarales Bridge"/>
    <n v="2"/>
    <s v="soft release "/>
    <x v="49"/>
    <s v="O"/>
    <s v="R"/>
    <s v="D"/>
    <n v="2010"/>
    <n v="141.30000000000001"/>
    <n v="34.544046999999999"/>
    <n v="-106.76367500000001"/>
  </r>
  <r>
    <x v="33"/>
    <s v="orange"/>
    <s v="right"/>
    <s v="predorsal"/>
    <n v="5146"/>
    <s v="FRO"/>
    <s v="Abq"/>
    <s v="ABP10-004"/>
    <s v="Captive spawn of ABP09-004/ABP08-008,009,012,013"/>
    <n v="0"/>
    <n v="45"/>
    <s v="La Joya"/>
    <n v="2"/>
    <s v="soft release "/>
    <x v="49"/>
    <s v="O"/>
    <s v="R"/>
    <s v="D"/>
    <n v="2010"/>
    <n v="131.1"/>
    <n v="34.413846999999997"/>
    <n v="-106.801025"/>
  </r>
  <r>
    <x v="33"/>
    <s v="orange"/>
    <s v="right"/>
    <s v="predorsal"/>
    <n v="5715"/>
    <s v="FRO"/>
    <s v="LLSMR"/>
    <s v="DX10CS-02"/>
    <s v="DX05WEFO, DX06WEFO"/>
    <n v="0"/>
    <n v="49"/>
    <s v="La Joya"/>
    <n v="2"/>
    <s v="soft release "/>
    <x v="49"/>
    <s v="O"/>
    <s v="R"/>
    <s v="D"/>
    <n v="2010"/>
    <n v="131.1"/>
    <n v="34.413846999999997"/>
    <n v="-106.801025"/>
  </r>
  <r>
    <x v="33"/>
    <s v="orange"/>
    <s v="right"/>
    <s v="predorsal"/>
    <n v="1761"/>
    <s v="ABQ"/>
    <s v="Abq"/>
    <s v="ABP10-005"/>
    <s v="Captive Spawn of mixed group (see lot# info)"/>
    <n v="0"/>
    <n v="43"/>
    <s v="Jarales Bridge"/>
    <n v="2"/>
    <s v="soft release "/>
    <x v="49"/>
    <s v="O"/>
    <s v="R"/>
    <s v="D"/>
    <n v="2010"/>
    <n v="141.30000000000001"/>
    <n v="34.544046999999999"/>
    <n v="-106.76367500000001"/>
  </r>
  <r>
    <x v="33"/>
    <s v="orange"/>
    <s v="right"/>
    <s v="predorsal"/>
    <n v="728"/>
    <s v="FRO"/>
    <s v="Abq"/>
    <s v="ABP10-005"/>
    <s v="Captive Spawn of mixed group (see lot# info)"/>
    <n v="0"/>
    <n v="43"/>
    <s v="La Joya"/>
    <n v="2"/>
    <s v="soft release "/>
    <x v="49"/>
    <s v="O"/>
    <s v="R"/>
    <s v="D"/>
    <n v="2010"/>
    <n v="131.1"/>
    <n v="34.413846999999997"/>
    <n v="-106.801025"/>
  </r>
  <r>
    <x v="33"/>
    <s v="orange"/>
    <s v="right"/>
    <s v="predorsal"/>
    <n v="5802"/>
    <s v="ABQ"/>
    <s v="Abq"/>
    <s v="ABP06-002,003,004,014,016/ABP07-001,002,003,004/ABP08-002,003,007"/>
    <s v="mixed group (see lot# info)"/>
    <s v="2-4"/>
    <n v="57"/>
    <s v="Jarales Bridge"/>
    <n v="2"/>
    <s v="soft release "/>
    <x v="49"/>
    <s v="O"/>
    <s v="R"/>
    <s v="D"/>
    <n v="2010"/>
    <n v="141.30000000000001"/>
    <n v="34.544046999999999"/>
    <n v="-106.76367500000001"/>
  </r>
  <r>
    <x v="33"/>
    <s v="orange"/>
    <s v="right"/>
    <s v="predorsal"/>
    <n v="2401"/>
    <s v="FRO"/>
    <s v="Abq"/>
    <s v="ABP06-002,003,004,014,016/ABP07-001,002,003,004/ABP08-002,003,007"/>
    <s v="mixed group (see lot# info)"/>
    <s v="2-4"/>
    <n v="57"/>
    <s v="La Joya"/>
    <n v="2"/>
    <s v="soft release "/>
    <x v="49"/>
    <s v="O"/>
    <s v="R"/>
    <s v="D"/>
    <n v="2010"/>
    <n v="131.1"/>
    <n v="34.413846999999997"/>
    <n v="-106.801025"/>
  </r>
  <r>
    <x v="34"/>
    <s v="orange"/>
    <s v="right"/>
    <s v="predorsal"/>
    <n v="10000"/>
    <s v="FRO"/>
    <s v="Dexter"/>
    <s v="DX10CS"/>
    <s v="Pond 8B"/>
    <n v="0"/>
    <n v="52"/>
    <s v="Bernardo"/>
    <n v="2"/>
    <s v="soft release "/>
    <x v="49"/>
    <s v="O"/>
    <s v="R"/>
    <s v="D"/>
    <n v="2010"/>
    <n v="131.1"/>
    <n v="34.413846999999997"/>
    <n v="-106.801025"/>
  </r>
  <r>
    <x v="34"/>
    <s v="orange"/>
    <s v="right"/>
    <s v="predorsal"/>
    <n v="10000"/>
    <s v="FRO"/>
    <s v="Dexter"/>
    <s v="DX10CS"/>
    <s v="Pond 8B"/>
    <n v="0"/>
    <n v="52"/>
    <s v="Above SADD"/>
    <n v="2"/>
    <s v="soft release "/>
    <x v="49"/>
    <s v="O"/>
    <s v="R"/>
    <s v="D"/>
    <n v="2010"/>
    <n v="117.8"/>
    <n v="34.261553999999997"/>
    <n v="-106.861361"/>
  </r>
  <r>
    <x v="34"/>
    <s v="orange"/>
    <s v="right"/>
    <s v="predorsal"/>
    <n v="22000"/>
    <s v="FRO"/>
    <s v="Dexter"/>
    <s v="DX10CS"/>
    <s v="Pond 8B"/>
    <n v="0"/>
    <n v="52"/>
    <s v="1.5 mi below SADD"/>
    <n v="3"/>
    <s v="soft release "/>
    <x v="49"/>
    <s v="O"/>
    <s v="R"/>
    <s v="D"/>
    <n v="2010"/>
    <n v="114.2"/>
    <n v="34.242004000000001"/>
    <n v="-106.897156"/>
  </r>
  <r>
    <x v="35"/>
    <s v="orange"/>
    <s v="right"/>
    <s v="predorsal"/>
    <n v="30000"/>
    <s v="FRO"/>
    <s v="Dexter"/>
    <s v="DX10CS"/>
    <s v="Pond 8B"/>
    <n v="0"/>
    <n v="52"/>
    <s v="Mid-BDANWR"/>
    <n v="3"/>
    <s v="soft release "/>
    <x v="49"/>
    <s v="O"/>
    <s v="R"/>
    <s v="D"/>
    <n v="2010"/>
    <n v="80.400000000000006"/>
    <n v="33.793823000000003"/>
    <n v="-106.86700399999999"/>
  </r>
  <r>
    <x v="35"/>
    <s v="orange"/>
    <s v="right"/>
    <s v="predorsal"/>
    <n v="20000"/>
    <s v="FRO"/>
    <s v="Dexter"/>
    <s v="DX10CS"/>
    <s v="Pond 8B"/>
    <n v="0"/>
    <n v="52"/>
    <s v="San Marcial"/>
    <n v="3"/>
    <s v="soft release "/>
    <x v="49"/>
    <s v="O"/>
    <s v="R"/>
    <s v="D"/>
    <n v="2010"/>
    <n v="67.5"/>
    <n v="33.680714000000002"/>
    <n v="-106.99297900000001"/>
  </r>
  <r>
    <x v="35"/>
    <s v="orange"/>
    <s v="right"/>
    <s v="predorsal"/>
    <n v="10000"/>
    <s v="FRO"/>
    <s v="Dexter"/>
    <s v="DX10CS"/>
    <s v="Pond 8B"/>
    <n v="0"/>
    <n v="52"/>
    <s v="8 mi below San Marcial"/>
    <n v="3"/>
    <s v="soft release "/>
    <x v="49"/>
    <s v="O"/>
    <s v="R"/>
    <s v="D"/>
    <n v="2010"/>
    <n v="58.5"/>
    <n v="33.587463"/>
    <n v="-107.05059799999999"/>
  </r>
  <r>
    <x v="36"/>
    <s v="green"/>
    <s v="right"/>
    <s v="predorsal"/>
    <n v="3756"/>
    <s v="FRO"/>
    <s v="Dexter"/>
    <s v="DX09CS"/>
    <s v="Pond 24D"/>
    <n v="2"/>
    <n v="80"/>
    <s v="1.5 mi below SADD"/>
    <n v="3"/>
    <s v="soft release, remaining fish from PIT tagging"/>
    <x v="50"/>
    <s v="G"/>
    <s v="R"/>
    <s v="D"/>
    <n v="2011"/>
    <n v="114.2"/>
    <n v="34.242004000000001"/>
    <n v="-106.897156"/>
  </r>
  <r>
    <x v="37"/>
    <s v="red"/>
    <s v="right"/>
    <s v="predorsal"/>
    <n v="3000"/>
    <s v="FRO"/>
    <s v="LLSMR"/>
    <s v="DX11CS-04"/>
    <s v="Pond 20"/>
    <n v="0"/>
    <n v="40"/>
    <s v="Neil Cupp"/>
    <n v="3"/>
    <s v="soft release"/>
    <x v="51"/>
    <s v="R"/>
    <s v="R"/>
    <s v="D"/>
    <n v="2011"/>
    <n v="92.2"/>
    <n v="33.955106999999998"/>
    <n v="-106.849059"/>
  </r>
  <r>
    <x v="37"/>
    <s v="red"/>
    <s v="right"/>
    <s v="predorsal"/>
    <n v="9000"/>
    <s v="FRO"/>
    <s v="Abq"/>
    <s v="ABP11-001,002,003,004"/>
    <s v="mixed group (see lot# info)"/>
    <n v="0"/>
    <n v="40"/>
    <s v="Neil Cupp"/>
    <n v="3"/>
    <s v="soft release"/>
    <x v="51"/>
    <s v="R"/>
    <s v="R"/>
    <s v="D"/>
    <n v="2011"/>
    <n v="92.2"/>
    <n v="33.955106999999998"/>
    <n v="-106.849059"/>
  </r>
  <r>
    <x v="37"/>
    <s v="red"/>
    <s v="right"/>
    <s v="predorsal"/>
    <n v="43000"/>
    <s v="FRO"/>
    <s v="Abq"/>
    <s v="ABP11-001,002,003,004"/>
    <s v="mixed group (see lot# info)"/>
    <n v="0"/>
    <n v="40"/>
    <s v="1.5 mi below SADD"/>
    <n v="3"/>
    <s v="soft release"/>
    <x v="51"/>
    <s v="R"/>
    <s v="R"/>
    <s v="D"/>
    <n v="2011"/>
    <n v="114.2"/>
    <n v="34.242004000000001"/>
    <n v="-106.897156"/>
  </r>
  <r>
    <x v="38"/>
    <s v="red"/>
    <s v="right"/>
    <s v="predorsal"/>
    <n v="20919"/>
    <s v="FRO"/>
    <s v="Dexter"/>
    <s v="DX11CS"/>
    <m/>
    <n v="0"/>
    <n v="55"/>
    <s v="San Antonio"/>
    <n v="3"/>
    <s v="soft release at north boundary BDANWR"/>
    <x v="51"/>
    <s v="R"/>
    <s v="R"/>
    <s v="D"/>
    <n v="2011"/>
    <n v="89.7"/>
    <n v="33.918075999999999"/>
    <n v="-106.85127"/>
  </r>
  <r>
    <x v="38"/>
    <s v="red"/>
    <s v="right"/>
    <s v="predorsal"/>
    <n v="10000"/>
    <s v="FRO"/>
    <s v="Dexter"/>
    <s v="DX11CS"/>
    <m/>
    <n v="0"/>
    <n v="55"/>
    <s v="SADD"/>
    <n v="3"/>
    <s v="soft release"/>
    <x v="51"/>
    <s v="R"/>
    <s v="R"/>
    <s v="D"/>
    <n v="2011"/>
    <n v="115.6"/>
    <n v="34.255859000000001"/>
    <n v="-106.888848"/>
  </r>
  <r>
    <x v="38"/>
    <s v="red"/>
    <s v="right"/>
    <s v="predorsal"/>
    <n v="15047"/>
    <s v="FRO"/>
    <s v="Dexter"/>
    <s v="DX11CS"/>
    <m/>
    <n v="0"/>
    <n v="55"/>
    <s v="Socorro"/>
    <n v="3"/>
    <s v="soft release"/>
    <x v="51"/>
    <s v="R"/>
    <s v="R"/>
    <s v="D"/>
    <n v="2011"/>
    <n v="101.6"/>
    <n v="34.079163000000001"/>
    <n v="-106.867126"/>
  </r>
  <r>
    <x v="38"/>
    <s v="red"/>
    <s v="right"/>
    <s v="predorsal"/>
    <n v="23213"/>
    <s v="FRO"/>
    <s v="Dexter"/>
    <s v="DX11CS"/>
    <m/>
    <n v="0"/>
    <n v="55"/>
    <s v="Mid-BDANWR"/>
    <n v="3"/>
    <s v="soft release"/>
    <x v="51"/>
    <s v="R"/>
    <s v="R"/>
    <s v="D"/>
    <n v="2011"/>
    <n v="80.400000000000006"/>
    <n v="33.793823000000003"/>
    <n v="-106.86700399999999"/>
  </r>
  <r>
    <x v="38"/>
    <s v="red"/>
    <s v="right"/>
    <s v="predorsal"/>
    <n v="19341"/>
    <s v="FRO"/>
    <s v="Dexter"/>
    <s v="DX11CS"/>
    <m/>
    <n v="0"/>
    <n v="55"/>
    <s v="10 miles below SMRRXG"/>
    <n v="3"/>
    <s v="soft release"/>
    <x v="51"/>
    <s v="R"/>
    <s v="R"/>
    <s v="D"/>
    <n v="2011"/>
    <n v="56.3"/>
    <n v="33.568114999999999"/>
    <n v="-107.071411"/>
  </r>
  <r>
    <x v="38"/>
    <s v="yellow"/>
    <s v="right"/>
    <s v="predorsal"/>
    <n v="10000"/>
    <s v="FRO"/>
    <s v="Dexter"/>
    <s v="DX11CS"/>
    <m/>
    <n v="0"/>
    <n v="60"/>
    <s v="Bernardo"/>
    <n v="2"/>
    <s v="soft release"/>
    <x v="52"/>
    <s v="Y"/>
    <s v="R"/>
    <s v="D"/>
    <n v="2011"/>
    <n v="131.1"/>
    <n v="34.413846999999997"/>
    <n v="-106.801025"/>
  </r>
  <r>
    <x v="38"/>
    <s v="yellow"/>
    <s v="right"/>
    <s v="predorsal"/>
    <n v="26000"/>
    <s v="FRO"/>
    <s v="Dexter"/>
    <s v="DX11CS"/>
    <m/>
    <n v="0"/>
    <n v="60"/>
    <s v="La Joya"/>
    <n v="2"/>
    <s v="soft release"/>
    <x v="52"/>
    <s v="Y"/>
    <s v="R"/>
    <s v="D"/>
    <n v="2011"/>
    <n v="131.1"/>
    <n v="34.413846999999997"/>
    <n v="-106.801025"/>
  </r>
  <r>
    <x v="38"/>
    <s v="yellow"/>
    <s v="right"/>
    <s v="predorsal"/>
    <n v="11318"/>
    <s v="FRO"/>
    <s v="Dexter"/>
    <s v="DX11CS"/>
    <m/>
    <n v="0"/>
    <n v="60"/>
    <s v="Above SADD"/>
    <n v="2"/>
    <s v="soft release"/>
    <x v="52"/>
    <s v="Y"/>
    <s v="R"/>
    <s v="D"/>
    <n v="2011"/>
    <n v="117.8"/>
    <n v="34.261553999999997"/>
    <n v="-106.861361"/>
  </r>
  <r>
    <x v="39"/>
    <s v="pink "/>
    <s v="left"/>
    <s v="predorsal"/>
    <n v="30270"/>
    <s v="FRO"/>
    <s v="Dexter"/>
    <s v="DX12CS"/>
    <m/>
    <n v="0"/>
    <n v="55"/>
    <s v="Los Lunas"/>
    <n v="2"/>
    <s v="hard release"/>
    <x v="53"/>
    <s v="P"/>
    <s v="L"/>
    <s v="D"/>
    <n v="2012"/>
    <n v="161.5"/>
    <n v="34.807713999999997"/>
    <n v="-106.715694"/>
  </r>
  <r>
    <x v="39"/>
    <s v="pink "/>
    <s v="left"/>
    <s v="predorsal"/>
    <n v="31000"/>
    <s v="FRO"/>
    <s v="Dexter"/>
    <s v="DX12CS"/>
    <m/>
    <n v="0"/>
    <n v="55"/>
    <s v="Jarales Bridge"/>
    <n v="2"/>
    <s v="soft release"/>
    <x v="53"/>
    <s v="P"/>
    <s v="L"/>
    <s v="D"/>
    <n v="2012"/>
    <n v="141.30000000000001"/>
    <n v="34.544046999999999"/>
    <n v="-106.76367500000001"/>
  </r>
  <r>
    <x v="39"/>
    <s v="yellow"/>
    <s v="left"/>
    <s v="predorsal"/>
    <n v="8000"/>
    <s v="FRO"/>
    <s v="Dexter"/>
    <s v="DX12CS"/>
    <m/>
    <n v="0"/>
    <n v="58"/>
    <s v="SADD"/>
    <n v="3"/>
    <s v="soft release"/>
    <x v="54"/>
    <s v="Y"/>
    <s v="L"/>
    <s v="D"/>
    <n v="2012"/>
    <n v="115.6"/>
    <n v="34.255859000000001"/>
    <n v="-106.888848"/>
  </r>
  <r>
    <x v="39"/>
    <s v="yellow"/>
    <s v="left"/>
    <s v="predorsal"/>
    <n v="34000"/>
    <s v="FRO"/>
    <s v="Dexter"/>
    <s v="DX12CS"/>
    <m/>
    <n v="0"/>
    <n v="58"/>
    <s v="1.5 mi below SADD"/>
    <n v="3"/>
    <s v="hard release"/>
    <x v="54"/>
    <s v="Y"/>
    <s v="L"/>
    <s v="D"/>
    <n v="2012"/>
    <n v="114.2"/>
    <n v="34.242004000000001"/>
    <n v="-106.897156"/>
  </r>
  <r>
    <x v="40"/>
    <s v="pink"/>
    <s v="left"/>
    <s v="predorsal"/>
    <n v="1046"/>
    <s v="FRO"/>
    <s v="LLSMR"/>
    <s v="LLSMR-2012"/>
    <m/>
    <n v="0"/>
    <n v="60"/>
    <s v="Los Lunas"/>
    <n v="2"/>
    <s v="hard release"/>
    <x v="53"/>
    <s v="P"/>
    <s v="L"/>
    <s v="D"/>
    <n v="2012"/>
    <n v="161.5"/>
    <n v="34.807713999999997"/>
    <n v="-106.715694"/>
  </r>
  <r>
    <x v="41"/>
    <s v="pink"/>
    <s v="left"/>
    <s v="predorsal"/>
    <n v="21000"/>
    <s v="FRO"/>
    <s v="Dexter"/>
    <s v="DX12CS"/>
    <m/>
    <n v="0"/>
    <n v="55"/>
    <s v="Belen"/>
    <n v="2"/>
    <s v="hard release"/>
    <x v="53"/>
    <s v="P"/>
    <s v="L"/>
    <s v="D"/>
    <n v="2012"/>
    <n v="149.9"/>
    <n v="34.652028000000001"/>
    <n v="-106.737697"/>
  </r>
  <r>
    <x v="41"/>
    <s v="pink "/>
    <s v="left"/>
    <s v="predorsal"/>
    <n v="10000"/>
    <s v="FRO"/>
    <s v="Dexter"/>
    <s v="DX12CS"/>
    <m/>
    <n v="0"/>
    <n v="55"/>
    <s v="Bernardo"/>
    <n v="2"/>
    <s v="hard release"/>
    <x v="53"/>
    <s v="P"/>
    <s v="L"/>
    <s v="D"/>
    <n v="2012"/>
    <n v="131.1"/>
    <n v="34.413846999999997"/>
    <n v="-106.801025"/>
  </r>
  <r>
    <x v="41"/>
    <s v="pink "/>
    <s v="left"/>
    <s v="predorsal"/>
    <n v="10000"/>
    <s v="FRO"/>
    <s v="Dexter"/>
    <s v="DX12CS"/>
    <m/>
    <n v="0"/>
    <n v="55"/>
    <s v="Above SADD"/>
    <n v="2"/>
    <s v="hard release"/>
    <x v="53"/>
    <s v="P"/>
    <s v="L"/>
    <s v="D"/>
    <n v="2012"/>
    <n v="117.8"/>
    <n v="34.261553999999997"/>
    <n v="-106.861361"/>
  </r>
  <r>
    <x v="42"/>
    <s v="pink"/>
    <s v="left"/>
    <s v="predorsal"/>
    <n v="27241"/>
    <s v="ABQ"/>
    <s v="Abq"/>
    <s v="ABP08-008,009,012,013/ABP09-004 (wild caught as eggs),ABP12-008 (captive spawn),ABP12-009(captive spawn),ABP10-002,006,008,009 (wild caught),ABP12-001 (captive spawn)"/>
    <s v="mixed group (see lot# info)"/>
    <n v="0"/>
    <m/>
    <s v="La Joya"/>
    <n v="2"/>
    <s v="hard release"/>
    <x v="53"/>
    <s v="P"/>
    <s v="L"/>
    <s v="D"/>
    <n v="2012"/>
    <n v="131.1"/>
    <n v="34.413846999999997"/>
    <n v="-106.801025"/>
  </r>
  <r>
    <x v="42"/>
    <s v="yellow"/>
    <s v="left"/>
    <s v="predorsal"/>
    <n v="14000"/>
    <s v="FRO"/>
    <s v="Dexter"/>
    <s v="DX12CS"/>
    <m/>
    <n v="0"/>
    <n v="55"/>
    <s v="San Marcial"/>
    <n v="3"/>
    <s v="hard release"/>
    <x v="54"/>
    <s v="Y"/>
    <s v="L"/>
    <s v="D"/>
    <n v="2012"/>
    <n v="67.5"/>
    <n v="33.680714000000002"/>
    <n v="-106.99297900000001"/>
  </r>
  <r>
    <x v="42"/>
    <s v="yellow"/>
    <s v="left"/>
    <s v="predorsal"/>
    <n v="8000"/>
    <s v="FRO"/>
    <s v="Dexter"/>
    <s v="DX12CS"/>
    <m/>
    <n v="0"/>
    <n v="55"/>
    <s v="8 mi below San Marcial"/>
    <n v="3"/>
    <s v="hard release"/>
    <x v="54"/>
    <s v="Y"/>
    <s v="L"/>
    <s v="D"/>
    <n v="2012"/>
    <n v="58.5"/>
    <n v="33.587463"/>
    <n v="-107.05059799999999"/>
  </r>
  <r>
    <x v="42"/>
    <s v="yellow"/>
    <s v="left"/>
    <s v="predorsal"/>
    <n v="12000"/>
    <s v="FRO"/>
    <s v="Dexter"/>
    <s v="DX12CS"/>
    <m/>
    <n v="0"/>
    <n v="55"/>
    <s v="10 miles below SMRRXG"/>
    <n v="3"/>
    <s v="hard release"/>
    <x v="54"/>
    <s v="Y"/>
    <s v="L"/>
    <s v="D"/>
    <n v="2012"/>
    <n v="56.3"/>
    <n v="33.568114999999999"/>
    <n v="-107.071411"/>
  </r>
  <r>
    <x v="42"/>
    <s v="yellow"/>
    <s v="left"/>
    <s v="predorsal"/>
    <n v="18000"/>
    <s v="FRO"/>
    <s v="Dexter"/>
    <s v="DX12CS"/>
    <m/>
    <n v="0"/>
    <n v="48"/>
    <s v="North Boundary BDANWR"/>
    <n v="3"/>
    <s v="hard release"/>
    <x v="54"/>
    <s v="Y"/>
    <s v="L"/>
    <s v="D"/>
    <n v="2012"/>
    <n v="86.5"/>
    <n v="33.872501"/>
    <n v="-106.849041"/>
  </r>
  <r>
    <x v="42"/>
    <s v="yellow"/>
    <s v="left"/>
    <s v="predorsal"/>
    <n v="10000"/>
    <s v="FRO"/>
    <s v="Dexter"/>
    <s v="DX12CS"/>
    <m/>
    <n v="0"/>
    <n v="55"/>
    <s v="Neil Cupp"/>
    <n v="3"/>
    <s v="hard release"/>
    <x v="54"/>
    <s v="Y"/>
    <s v="L"/>
    <s v="D"/>
    <n v="2012"/>
    <n v="92.2"/>
    <n v="33.955106999999998"/>
    <n v="-106.849059"/>
  </r>
  <r>
    <x v="43"/>
    <s v="yellow"/>
    <s v="left"/>
    <s v="predorsal"/>
    <n v="17000"/>
    <s v="FRO"/>
    <s v="Dexter"/>
    <s v="DX12CS"/>
    <m/>
    <n v="0"/>
    <n v="40"/>
    <s v="Socorro"/>
    <n v="3"/>
    <s v="hard release"/>
    <x v="54"/>
    <s v="Y"/>
    <s v="L"/>
    <s v="D"/>
    <n v="2012"/>
    <n v="101.6"/>
    <n v="34.079163000000001"/>
    <n v="-106.867126"/>
  </r>
  <r>
    <x v="43"/>
    <s v="yellow"/>
    <s v="left"/>
    <s v="predorsal"/>
    <n v="23000"/>
    <s v="FRO"/>
    <s v="Dexter"/>
    <s v="DX12CS"/>
    <m/>
    <n v="0"/>
    <n v="54"/>
    <s v="Mid-BDANWR"/>
    <n v="3"/>
    <s v="hard release"/>
    <x v="54"/>
    <s v="Y"/>
    <s v="L"/>
    <s v="D"/>
    <n v="2012"/>
    <n v="80.400000000000006"/>
    <n v="33.793823000000003"/>
    <n v="-106.86700399999999"/>
  </r>
  <r>
    <x v="44"/>
    <s v="green/red"/>
    <s v="right"/>
    <s v="predorsal"/>
    <n v="142"/>
    <s v="FRO"/>
    <s v="LLSMR"/>
    <m/>
    <s v="LLSMR"/>
    <n v="0"/>
    <m/>
    <s v="North Boundary BDANWR"/>
    <n v="3"/>
    <s v="hard release, green marked over pink, christmas color, brood stock"/>
    <x v="55"/>
    <s v="G"/>
    <s v="R"/>
    <s v="D"/>
    <n v="2013"/>
    <n v="86.5"/>
    <n v="33.872501"/>
    <n v="-106.849041"/>
  </r>
  <r>
    <x v="45"/>
    <s v="pink "/>
    <s v="right"/>
    <s v="predorsal"/>
    <n v="40000"/>
    <s v="FRO"/>
    <s v="Dexter"/>
    <s v="DX13CS"/>
    <m/>
    <n v="0"/>
    <n v="55"/>
    <s v="Alameda Bridge"/>
    <n v="1"/>
    <s v="hard release"/>
    <x v="56"/>
    <s v="P"/>
    <s v="R"/>
    <s v="D"/>
    <n v="2013"/>
    <n v="191.1"/>
    <n v="35.193578000000002"/>
    <n v="-106.64481499999999"/>
  </r>
  <r>
    <x v="45"/>
    <s v="pink "/>
    <s v="right"/>
    <s v="predorsal"/>
    <n v="41350"/>
    <s v="FRO"/>
    <s v="Dexter"/>
    <s v="DX13CS"/>
    <m/>
    <n v="0"/>
    <n v="55"/>
    <s v="Bridge Street"/>
    <n v="1"/>
    <s v="hard release"/>
    <x v="56"/>
    <s v="P"/>
    <s v="R"/>
    <s v="D"/>
    <n v="2013"/>
    <n v="181"/>
    <n v="35.069991999999999"/>
    <n v="-106.660377"/>
  </r>
  <r>
    <x v="46"/>
    <s v="pink "/>
    <s v="right"/>
    <s v="predorsal"/>
    <n v="12500"/>
    <s v="FRO"/>
    <s v="Dexter"/>
    <s v="DX13CS"/>
    <m/>
    <n v="0"/>
    <n v="55"/>
    <s v="Sandia Pueblo"/>
    <n v="1"/>
    <s v="hard release"/>
    <x v="56"/>
    <s v="P"/>
    <s v="R"/>
    <s v="D"/>
    <n v="2013"/>
    <n v="197.8"/>
    <n v="35.263283999999999"/>
    <n v="-106.59520500000001"/>
  </r>
  <r>
    <x v="47"/>
    <s v="pink "/>
    <s v="right"/>
    <s v="predorsal"/>
    <n v="30000"/>
    <s v="FRO"/>
    <s v="Dexter"/>
    <s v="DX13CS"/>
    <m/>
    <n v="0"/>
    <n v="55"/>
    <s v="Santa Ana Pueblo"/>
    <n v="1"/>
    <s v="hard release"/>
    <x v="56"/>
    <s v="P"/>
    <s v="R"/>
    <s v="D"/>
    <n v="2013"/>
    <n v="207.3"/>
    <n v="35.361834999999999"/>
    <n v="-106.51522900000001"/>
  </r>
  <r>
    <x v="47"/>
    <s v="pink "/>
    <s v="right"/>
    <s v="predorsal"/>
    <n v="20000"/>
    <s v="FRO"/>
    <s v="Dexter"/>
    <s v="DX13CS"/>
    <m/>
    <n v="0"/>
    <n v="60"/>
    <s v="Los Lunas"/>
    <n v="2"/>
    <s v="hard release"/>
    <x v="56"/>
    <s v="P"/>
    <s v="R"/>
    <s v="D"/>
    <n v="2013"/>
    <n v="161.5"/>
    <n v="34.807713999999997"/>
    <n v="-106.715694"/>
  </r>
  <r>
    <x v="47"/>
    <s v="green"/>
    <s v="right"/>
    <s v="predorsal"/>
    <n v="77"/>
    <s v="FRO"/>
    <s v="LLSMR"/>
    <m/>
    <s v="LLSMR"/>
    <n v="0"/>
    <n v="73"/>
    <s v="Los Lunas"/>
    <n v="2"/>
    <s v="hard release"/>
    <x v="57"/>
    <s v="G"/>
    <s v="R"/>
    <s v="D"/>
    <n v="2013"/>
    <n v="161.5"/>
    <n v="34.807713999999997"/>
    <n v="-106.715694"/>
  </r>
  <r>
    <x v="47"/>
    <s v="pink"/>
    <s v="right"/>
    <s v="predorsal"/>
    <n v="20000"/>
    <s v="FRO"/>
    <s v="Dexter"/>
    <s v="DX13CS"/>
    <m/>
    <n v="0"/>
    <n v="60"/>
    <s v="Peralta Wasteway Outfall"/>
    <n v="2"/>
    <s v="hard release"/>
    <x v="56"/>
    <s v="P"/>
    <s v="R"/>
    <s v="D"/>
    <n v="2013"/>
    <n v="152.69999999999999"/>
    <n v="34.689410000000002"/>
    <n v="-106.743757"/>
  </r>
  <r>
    <x v="47"/>
    <s v="pink"/>
    <s v="right"/>
    <s v="predorsal"/>
    <n v="20000"/>
    <s v="FRO"/>
    <s v="Dexter"/>
    <s v="DX13CS"/>
    <m/>
    <n v="0"/>
    <n v="60"/>
    <s v="Sabinal Drain Outfall"/>
    <n v="2"/>
    <s v="hard release"/>
    <x v="56"/>
    <s v="P"/>
    <s v="R"/>
    <s v="D"/>
    <n v="2013"/>
    <n v="138.30000000000001"/>
    <n v="34.515528000000003"/>
    <n v="-106.79369"/>
  </r>
  <r>
    <x v="47"/>
    <s v="pink"/>
    <s v="right"/>
    <s v="predorsal"/>
    <n v="5000"/>
    <s v="FRO"/>
    <s v="Dexter"/>
    <s v="DX13CS"/>
    <m/>
    <n v="0"/>
    <n v="60"/>
    <s v="Bernardo"/>
    <n v="2"/>
    <s v="hard release"/>
    <x v="56"/>
    <s v="P"/>
    <s v="R"/>
    <s v="D"/>
    <n v="2013"/>
    <n v="131.1"/>
    <n v="34.413846999999997"/>
    <n v="-106.801025"/>
  </r>
  <r>
    <x v="47"/>
    <s v="pink"/>
    <s v="right"/>
    <s v="predorsal"/>
    <n v="9000"/>
    <s v="FRO"/>
    <s v="Dexter"/>
    <s v="DX13CS"/>
    <m/>
    <n v="0"/>
    <n v="60"/>
    <s v="Rio Puerco Confluence"/>
    <n v="2"/>
    <s v="hard release"/>
    <x v="56"/>
    <s v="P"/>
    <s v="R"/>
    <s v="D"/>
    <n v="2013"/>
    <n v="127.9"/>
    <n v="34.383985000000003"/>
    <n v="-106.83584"/>
  </r>
  <r>
    <x v="48"/>
    <s v="pink"/>
    <s v="right"/>
    <s v="predorsal"/>
    <n v="15000"/>
    <s v="FRO"/>
    <s v="Dexter"/>
    <s v="DX13CS"/>
    <m/>
    <n v="0"/>
    <n v="55"/>
    <s v="Jarales Bridge"/>
    <n v="2"/>
    <s v="hard release"/>
    <x v="56"/>
    <s v="P"/>
    <s v="R"/>
    <s v="D"/>
    <n v="2013"/>
    <n v="141.30000000000001"/>
    <n v="34.544046999999999"/>
    <n v="-106.76367500000001"/>
  </r>
  <r>
    <x v="48"/>
    <s v="pink"/>
    <s v="right"/>
    <s v="predorsal"/>
    <n v="15000"/>
    <s v="FRO"/>
    <s v="Dexter"/>
    <s v="DX13CS"/>
    <m/>
    <n v="0"/>
    <n v="55"/>
    <s v="SADD"/>
    <n v="3"/>
    <s v="hard release"/>
    <x v="56"/>
    <s v="P"/>
    <s v="R"/>
    <s v="D"/>
    <n v="2013"/>
    <n v="115.6"/>
    <n v="34.255859000000001"/>
    <n v="-106.888848"/>
  </r>
  <r>
    <x v="48"/>
    <s v="pink"/>
    <s v="right"/>
    <s v="predorsal"/>
    <n v="15000"/>
    <s v="FRO"/>
    <s v="Dexter"/>
    <s v="DX13CS"/>
    <m/>
    <n v="0"/>
    <n v="55"/>
    <s v="Socorro"/>
    <n v="3"/>
    <s v="hard release"/>
    <x v="56"/>
    <s v="P"/>
    <s v="R"/>
    <s v="D"/>
    <n v="2013"/>
    <n v="101.6"/>
    <n v="34.079163000000001"/>
    <n v="-106.867126"/>
  </r>
  <r>
    <x v="49"/>
    <s v="pink"/>
    <s v="right"/>
    <s v="predorsal"/>
    <n v="12500"/>
    <s v="FRO"/>
    <s v="Dexter"/>
    <s v="DX13CS"/>
    <m/>
    <n v="0"/>
    <n v="60"/>
    <s v="Brown's Arroyo"/>
    <n v="3"/>
    <s v="hard release"/>
    <x v="56"/>
    <s v="P"/>
    <s v="R"/>
    <s v="D"/>
    <n v="2013"/>
    <n v="95.7"/>
    <n v="34.001404000000001"/>
    <n v="-106.870411"/>
  </r>
  <r>
    <x v="49"/>
    <s v="pink"/>
    <s v="right"/>
    <s v="predorsal"/>
    <n v="12500"/>
    <s v="FRO"/>
    <s v="Dexter"/>
    <s v="DX13CS"/>
    <m/>
    <n v="0"/>
    <n v="60"/>
    <s v="North Boundary BDANWR"/>
    <n v="3"/>
    <s v="hard release"/>
    <x v="56"/>
    <s v="P"/>
    <s v="R"/>
    <s v="D"/>
    <n v="2013"/>
    <n v="86.5"/>
    <n v="33.872501"/>
    <n v="-106.849041"/>
  </r>
  <r>
    <x v="49"/>
    <s v="pink"/>
    <s v="right"/>
    <s v="predorsal"/>
    <n v="12500"/>
    <s v="FRO"/>
    <s v="Dexter"/>
    <s v="DX13CS"/>
    <m/>
    <n v="0"/>
    <n v="60"/>
    <s v="Mid-BDANWR"/>
    <n v="3"/>
    <s v="hard release"/>
    <x v="56"/>
    <s v="P"/>
    <s v="R"/>
    <s v="D"/>
    <n v="2013"/>
    <n v="80.400000000000006"/>
    <n v="33.793823000000003"/>
    <n v="-106.86700399999999"/>
  </r>
  <r>
    <x v="49"/>
    <s v="pink"/>
    <s v="right"/>
    <s v="predorsal"/>
    <n v="12500"/>
    <s v="FRO"/>
    <s v="Dexter"/>
    <s v="DX13CS"/>
    <m/>
    <n v="0"/>
    <n v="60"/>
    <s v="San Marcial"/>
    <n v="3"/>
    <s v="hard release"/>
    <x v="56"/>
    <s v="P"/>
    <s v="R"/>
    <s v="D"/>
    <n v="2013"/>
    <n v="67.5"/>
    <n v="33.680714000000002"/>
    <n v="-106.99297900000001"/>
  </r>
  <r>
    <x v="50"/>
    <s v="yellow"/>
    <s v="left"/>
    <s v="predorsal"/>
    <n v="40325"/>
    <s v="FRO"/>
    <s v="Dexter"/>
    <s v="DX14CS"/>
    <m/>
    <n v="0"/>
    <n v="55"/>
    <s v="Santa Ana Pueblo"/>
    <n v="1"/>
    <s v="hard release"/>
    <x v="58"/>
    <s v="Y"/>
    <s v="L"/>
    <s v="D"/>
    <n v="2014"/>
    <n v="207.3"/>
    <n v="35.361834999999999"/>
    <n v="-106.51522900000001"/>
  </r>
  <r>
    <x v="50"/>
    <s v="yellow"/>
    <s v="left"/>
    <s v="predorsal"/>
    <n v="40325"/>
    <s v="FRO"/>
    <s v="Dexter"/>
    <s v="DX14CS"/>
    <m/>
    <n v="0"/>
    <n v="55"/>
    <s v="Sandia Pueblo"/>
    <n v="1"/>
    <s v="hard release"/>
    <x v="58"/>
    <s v="Y"/>
    <s v="L"/>
    <s v="D"/>
    <n v="2014"/>
    <n v="197.8"/>
    <n v="35.263283999999999"/>
    <n v="-106.59520500000001"/>
  </r>
  <r>
    <x v="50"/>
    <s v="green"/>
    <s v="left"/>
    <s v="predorsal"/>
    <n v="4305"/>
    <s v="FRO"/>
    <s v="LLSMR"/>
    <s v="DX14CS"/>
    <s v="captive spawn"/>
    <n v="0"/>
    <m/>
    <s v="Alameda Bridge"/>
    <n v="1"/>
    <s v="hard release, 100 used in cage survival study"/>
    <x v="59"/>
    <s v="G"/>
    <s v="L"/>
    <s v="D"/>
    <n v="2014"/>
    <n v="191.1"/>
    <n v="35.193578000000002"/>
    <n v="-106.64481499999999"/>
  </r>
  <r>
    <x v="50"/>
    <s v="white"/>
    <s v="left"/>
    <s v="predorsal"/>
    <n v="1222"/>
    <s v="FRO"/>
    <s v="Abq"/>
    <s v="ABP14-004"/>
    <s v="captive spawn"/>
    <n v="0"/>
    <m/>
    <s v="Alameda Bridge"/>
    <n v="1"/>
    <s v="hard release, 100 used in cage survival study"/>
    <x v="60"/>
    <s v="W"/>
    <s v="L"/>
    <s v="D"/>
    <n v="2014"/>
    <n v="191.1"/>
    <n v="35.193578000000002"/>
    <n v="-106.64481499999999"/>
  </r>
  <r>
    <x v="51"/>
    <s v="green"/>
    <s v="left"/>
    <s v="predorsal"/>
    <n v="5513"/>
    <s v="FRO"/>
    <s v="LLSMR"/>
    <s v="DX14CS"/>
    <s v="captive spawn"/>
    <n v="0"/>
    <m/>
    <s v="Los Lunas"/>
    <n v="2"/>
    <s v="hard release"/>
    <x v="59"/>
    <s v="G"/>
    <s v="L"/>
    <s v="D"/>
    <n v="2014"/>
    <n v="161.5"/>
    <n v="34.807713999999997"/>
    <n v="-106.715694"/>
  </r>
  <r>
    <x v="51"/>
    <s v="white"/>
    <s v="left"/>
    <s v="predorsal"/>
    <n v="24245"/>
    <s v="FRO"/>
    <s v="Abq"/>
    <s v="ABP14-004"/>
    <s v="captive spawn"/>
    <n v="0"/>
    <m/>
    <s v="Jarales Bridge"/>
    <n v="2"/>
    <s v="hard release"/>
    <x v="60"/>
    <s v="W"/>
    <s v="L"/>
    <s v="D"/>
    <n v="2014"/>
    <n v="141.30000000000001"/>
    <n v="34.544046999999999"/>
    <n v="-106.76367500000001"/>
  </r>
  <r>
    <x v="51"/>
    <s v="yellow"/>
    <s v="left"/>
    <s v="predorsal"/>
    <n v="22000"/>
    <s v="FRO"/>
    <s v="Dexter"/>
    <s v="DX14CS"/>
    <s v="captive spawn"/>
    <n v="0"/>
    <n v="56"/>
    <s v="Sabinal Drain Outfall"/>
    <n v="2"/>
    <s v="hard release"/>
    <x v="58"/>
    <s v="Y"/>
    <s v="L"/>
    <s v="D"/>
    <n v="2014"/>
    <n v="138.30000000000001"/>
    <n v="34.515528000000003"/>
    <n v="-106.79369"/>
  </r>
  <r>
    <x v="51"/>
    <s v="yellow"/>
    <s v="left"/>
    <s v="predorsal"/>
    <n v="21356"/>
    <s v="FRO"/>
    <s v="Dexter"/>
    <s v="DX14CS"/>
    <s v="captive spawn"/>
    <n v="0"/>
    <n v="56"/>
    <s v="Peralta Wasteway Outfall"/>
    <n v="2"/>
    <s v="hard release"/>
    <x v="58"/>
    <s v="Y"/>
    <s v="L"/>
    <s v="D"/>
    <n v="2014"/>
    <n v="152.69999999999999"/>
    <n v="34.689410000000002"/>
    <n v="-106.743757"/>
  </r>
  <r>
    <x v="51"/>
    <s v="yellow"/>
    <s v="left"/>
    <s v="predorsal"/>
    <n v="15000"/>
    <s v="FRO"/>
    <s v="Dexter"/>
    <s v="DX14CS"/>
    <s v="captive spawn"/>
    <n v="0"/>
    <n v="56"/>
    <s v="Escondida"/>
    <n v="3"/>
    <s v="hard release"/>
    <x v="58"/>
    <s v="Y"/>
    <s v="L"/>
    <s v="D"/>
    <n v="2014"/>
    <n v="104.8"/>
    <n v="34.119931000000001"/>
    <n v="-106.88692899999999"/>
  </r>
  <r>
    <x v="51"/>
    <s v="yellow"/>
    <s v="left"/>
    <s v="predorsal"/>
    <n v="15000"/>
    <s v="FRO"/>
    <s v="Dexter"/>
    <s v="DX14CS"/>
    <s v="captive spawn"/>
    <n v="0"/>
    <n v="56"/>
    <s v="Socorro"/>
    <n v="3"/>
    <s v="hard release"/>
    <x v="58"/>
    <s v="Y"/>
    <s v="L"/>
    <s v="D"/>
    <n v="2014"/>
    <n v="101.6"/>
    <n v="34.079163000000001"/>
    <n v="-106.867126"/>
  </r>
  <r>
    <x v="51"/>
    <s v="yellow"/>
    <s v="left"/>
    <s v="predorsal"/>
    <n v="15000"/>
    <s v="FRO"/>
    <s v="Dexter"/>
    <s v="DX14CS"/>
    <s v="captive spawn"/>
    <n v="0"/>
    <n v="56"/>
    <s v="Brown's Arroyo"/>
    <n v="3"/>
    <s v="hard release"/>
    <x v="58"/>
    <s v="Y"/>
    <s v="L"/>
    <s v="D"/>
    <n v="2014"/>
    <n v="95.7"/>
    <n v="34.001404000000001"/>
    <n v="-106.870411"/>
  </r>
  <r>
    <x v="51"/>
    <s v="yellow"/>
    <s v="left"/>
    <s v="predorsal"/>
    <n v="16797"/>
    <s v="FRO"/>
    <s v="Dexter"/>
    <s v="DX14CS"/>
    <s v="captive spawn"/>
    <n v="0"/>
    <n v="56"/>
    <s v="North Boundary BDANWR"/>
    <n v="3"/>
    <s v="hard release"/>
    <x v="58"/>
    <s v="Y"/>
    <s v="L"/>
    <s v="D"/>
    <n v="2014"/>
    <n v="86.5"/>
    <n v="33.872501"/>
    <n v="-106.849041"/>
  </r>
  <r>
    <x v="51"/>
    <s v="yellow"/>
    <s v="left"/>
    <s v="predorsal"/>
    <n v="15000"/>
    <s v="FRO"/>
    <s v="Dexter"/>
    <s v="DX14CS"/>
    <s v="captive spawn"/>
    <n v="0"/>
    <n v="56"/>
    <s v="San Marcial"/>
    <n v="3"/>
    <s v="hard release"/>
    <x v="58"/>
    <s v="Y"/>
    <s v="L"/>
    <s v="D"/>
    <n v="2014"/>
    <n v="67.5"/>
    <n v="33.680714000000002"/>
    <n v="-106.99297900000001"/>
  </r>
  <r>
    <x v="52"/>
    <s v="yellow"/>
    <s v="left"/>
    <s v="predorsal"/>
    <n v="5000"/>
    <s v="FRO"/>
    <s v="Dexter"/>
    <s v="DX14CS"/>
    <s v="captive spawn"/>
    <n v="0"/>
    <n v="56"/>
    <s v="Sabinal Drain Outfall"/>
    <n v="2"/>
    <s v="hard release"/>
    <x v="58"/>
    <s v="Y"/>
    <s v="L"/>
    <s v="D"/>
    <n v="2014"/>
    <n v="138.30000000000001"/>
    <n v="34.515528000000003"/>
    <n v="-106.79369"/>
  </r>
  <r>
    <x v="52"/>
    <s v="yellow"/>
    <s v="left"/>
    <s v="predorsal"/>
    <n v="27230"/>
    <s v="FRO"/>
    <s v="Dexter"/>
    <s v="DX14CS"/>
    <s v="captive spawn"/>
    <n v="0"/>
    <n v="56"/>
    <s v="RGSM Sanctuary"/>
    <n v="1"/>
    <s v="hard release"/>
    <x v="58"/>
    <s v="Y"/>
    <s v="L"/>
    <s v="D"/>
    <n v="2014"/>
    <n v="179.7"/>
    <n v="35.050491000000001"/>
    <n v="-106.661063"/>
  </r>
  <r>
    <x v="53"/>
    <s v="orange"/>
    <s v="right"/>
    <s v="predorsal"/>
    <n v="15000"/>
    <s v="FRO"/>
    <s v="Dexter"/>
    <s v="DX15CS"/>
    <s v="captive spawn"/>
    <n v="0"/>
    <m/>
    <s v="Santa Ana Pueblo"/>
    <n v="1"/>
    <s v="hard release"/>
    <x v="61"/>
    <s v="O"/>
    <s v="R"/>
    <s v="D"/>
    <n v="2015"/>
    <n v="207.3"/>
    <n v="35.361834999999999"/>
    <n v="-106.51522900000001"/>
  </r>
  <r>
    <x v="53"/>
    <s v="orange"/>
    <s v="right"/>
    <s v="predorsal"/>
    <n v="15000"/>
    <s v="FRO"/>
    <s v="Dexter"/>
    <s v="DX15CS"/>
    <s v="captive spawn"/>
    <n v="0"/>
    <m/>
    <s v="Sandia Pueblo"/>
    <n v="1"/>
    <s v="hard release"/>
    <x v="61"/>
    <s v="O"/>
    <s v="R"/>
    <s v="D"/>
    <n v="2015"/>
    <n v="197.8"/>
    <n v="35.263283999999999"/>
    <n v="-106.59520500000001"/>
  </r>
  <r>
    <x v="53"/>
    <s v="orange"/>
    <s v="right"/>
    <s v="predorsal"/>
    <n v="15000"/>
    <s v="FRO"/>
    <s v="Dexter"/>
    <s v="DX15CS"/>
    <s v="captive spawn"/>
    <n v="0"/>
    <m/>
    <s v="Alameda Bridge"/>
    <n v="1"/>
    <s v="hard release"/>
    <x v="61"/>
    <s v="O"/>
    <s v="R"/>
    <s v="D"/>
    <n v="2015"/>
    <n v="191.1"/>
    <n v="35.193578000000002"/>
    <n v="-106.64481499999999"/>
  </r>
  <r>
    <x v="53"/>
    <s v="orange"/>
    <s v="right"/>
    <s v="predorsal"/>
    <n v="14357"/>
    <s v="FRO"/>
    <s v="Dexter"/>
    <s v="DX15CS"/>
    <s v="captive spawn"/>
    <n v="0"/>
    <m/>
    <s v="RGSM Sanctuary"/>
    <n v="1"/>
    <s v="hard release"/>
    <x v="61"/>
    <s v="O"/>
    <s v="R"/>
    <s v="D"/>
    <n v="2015"/>
    <n v="179.7"/>
    <n v="35.050491000000001"/>
    <n v="-106.661063"/>
  </r>
  <r>
    <x v="54"/>
    <s v="yellow"/>
    <s v="right"/>
    <s v="predorsal"/>
    <n v="8760"/>
    <s v="FRO"/>
    <s v="LLSMR"/>
    <s v="DX15CS"/>
    <s v="captive spawn"/>
    <n v="0"/>
    <m/>
    <s v="Los Lunas"/>
    <n v="2"/>
    <s v="hard release"/>
    <x v="62"/>
    <s v="Y"/>
    <s v="R"/>
    <s v="D"/>
    <n v="2015"/>
    <n v="161.5"/>
    <n v="34.807713999999997"/>
    <n v="-106.715694"/>
  </r>
  <r>
    <x v="54"/>
    <s v="white"/>
    <s v="right"/>
    <s v="predorsal"/>
    <n v="21311"/>
    <s v="FRO"/>
    <s v="Abq"/>
    <s v="ABP15-001"/>
    <s v="captive spawn"/>
    <n v="0"/>
    <m/>
    <s v="Bernardo"/>
    <n v="2"/>
    <s v="hard release"/>
    <x v="63"/>
    <s v="W"/>
    <s v="R"/>
    <s v="D"/>
    <n v="2015"/>
    <n v="131.1"/>
    <n v="34.413846999999997"/>
    <n v="-106.801025"/>
  </r>
  <r>
    <x v="54"/>
    <s v="white"/>
    <s v="right"/>
    <s v="predorsal"/>
    <n v="2321"/>
    <s v="FRO"/>
    <s v="Abq"/>
    <s v="ABP12-004"/>
    <s v="captive spawn"/>
    <n v="0"/>
    <m/>
    <s v="Sabinal Drain Outfall"/>
    <n v="2"/>
    <s v="hard release"/>
    <x v="63"/>
    <s v="W"/>
    <s v="R"/>
    <s v="D"/>
    <n v="2015"/>
    <n v="138.30000000000001"/>
    <n v="34.515528000000003"/>
    <n v="-106.79369"/>
  </r>
  <r>
    <x v="54"/>
    <s v="white"/>
    <s v="right"/>
    <s v="predorsal"/>
    <n v="58"/>
    <s v="FRO"/>
    <s v="Abq"/>
    <s v="ABP14-003"/>
    <s v="captive spawn"/>
    <n v="0"/>
    <m/>
    <s v="Sabinal Drain Outfall"/>
    <n v="2"/>
    <s v="hard release"/>
    <x v="63"/>
    <s v="W"/>
    <s v="R"/>
    <s v="D"/>
    <n v="2015"/>
    <n v="138.30000000000001"/>
    <n v="34.515528000000003"/>
    <n v="-106.79369"/>
  </r>
  <r>
    <x v="54"/>
    <s v="white"/>
    <s v="right"/>
    <s v="predorsal"/>
    <n v="18621"/>
    <s v="FRO"/>
    <s v="Abq"/>
    <s v="ABP15-001"/>
    <s v="captive spawn"/>
    <n v="0"/>
    <m/>
    <s v="Sabinal Drain Outfall"/>
    <n v="2"/>
    <s v="hard release"/>
    <x v="63"/>
    <s v="W"/>
    <s v="R"/>
    <s v="D"/>
    <n v="2015"/>
    <n v="138.30000000000001"/>
    <n v="34.515528000000003"/>
    <n v="-106.79369"/>
  </r>
  <r>
    <x v="55"/>
    <s v="white"/>
    <s v="right"/>
    <s v="predorsal"/>
    <n v="22614"/>
    <s v="FRO"/>
    <s v="Abq"/>
    <s v="ABP15-001"/>
    <s v="captive spawn"/>
    <n v="0"/>
    <m/>
    <s v="Escondida"/>
    <n v="3"/>
    <s v="hard release"/>
    <x v="63"/>
    <s v="W"/>
    <s v="R"/>
    <s v="D"/>
    <n v="2015"/>
    <n v="104.8"/>
    <n v="34.119931000000001"/>
    <n v="-106.88692899999999"/>
  </r>
  <r>
    <x v="56"/>
    <s v="white"/>
    <s v="right"/>
    <s v="predorsal"/>
    <n v="24529"/>
    <s v="FRO"/>
    <s v="Abq"/>
    <s v="ABP15-001"/>
    <s v="captive spawn"/>
    <n v="0"/>
    <m/>
    <s v="1.5 mi below SADD"/>
    <n v="3"/>
    <s v="hard release"/>
    <x v="63"/>
    <s v="W"/>
    <s v="R"/>
    <s v="D"/>
    <n v="2015"/>
    <n v="114.2"/>
    <n v="34.242004000000001"/>
    <n v="-106.897156"/>
  </r>
  <r>
    <x v="57"/>
    <s v="white"/>
    <s v="right"/>
    <s v="predorsal"/>
    <n v="4762"/>
    <s v="FRO"/>
    <s v="Abq"/>
    <s v="ABP15-001"/>
    <s v="captive spawn"/>
    <n v="0"/>
    <m/>
    <s v="Escondida"/>
    <n v="3"/>
    <s v="hard release"/>
    <x v="63"/>
    <s v="W"/>
    <s v="R"/>
    <s v="D"/>
    <n v="2015"/>
    <n v="104.8"/>
    <n v="34.119931000000001"/>
    <n v="-106.88692899999999"/>
  </r>
  <r>
    <x v="57"/>
    <s v="orange"/>
    <s v="right"/>
    <s v="predorsal"/>
    <n v="19000"/>
    <s v="FRO"/>
    <s v="Dexter"/>
    <s v="DX15CS"/>
    <s v="captive spawn"/>
    <n v="0"/>
    <n v="62"/>
    <s v="North Boundary BDANWR"/>
    <n v="3"/>
    <s v="hard release"/>
    <x v="61"/>
    <s v="O"/>
    <s v="R"/>
    <s v="D"/>
    <n v="2015"/>
    <n v="86.5"/>
    <n v="33.872501"/>
    <n v="-106.849041"/>
  </r>
  <r>
    <x v="57"/>
    <s v="orange"/>
    <s v="right"/>
    <s v="predorsal"/>
    <n v="19216"/>
    <s v="FRO"/>
    <s v="Dexter"/>
    <s v="DX15CS"/>
    <s v="captive spawn"/>
    <n v="0"/>
    <n v="62"/>
    <s v="San Marcial"/>
    <n v="3"/>
    <s v="hard release"/>
    <x v="61"/>
    <s v="O"/>
    <s v="R"/>
    <s v="D"/>
    <n v="2015"/>
    <n v="67.5"/>
    <n v="33.680714000000002"/>
    <n v="-106.99297900000001"/>
  </r>
  <r>
    <x v="58"/>
    <s v="red"/>
    <s v="left"/>
    <s v="predorsal"/>
    <n v="3122"/>
    <s v="FRO"/>
    <s v="Dexter"/>
    <s v="WCDX-11/12"/>
    <s v="Wild caught "/>
    <n v="3"/>
    <m/>
    <s v="Alameda Bridge"/>
    <n v="1"/>
    <s v="hard release"/>
    <x v="64"/>
    <s v="R"/>
    <s v="L"/>
    <s v="D"/>
    <n v="2016"/>
    <n v="191.1"/>
    <n v="35.193578000000002"/>
    <n v="-106.64481499999999"/>
  </r>
  <r>
    <x v="59"/>
    <s v="pink"/>
    <s v="left"/>
    <s v="predorsal"/>
    <n v="10880"/>
    <s v="FRO"/>
    <s v="Dexter"/>
    <s v="16SCDX"/>
    <s v="captive spawn"/>
    <n v="0"/>
    <n v="60"/>
    <s v="Santa Ana Pueblo"/>
    <n v="1"/>
    <s v="hard release"/>
    <x v="65"/>
    <s v="P"/>
    <s v="L"/>
    <s v="D"/>
    <n v="2016"/>
    <n v="207.3"/>
    <n v="35.361834999999999"/>
    <n v="-106.51522900000001"/>
  </r>
  <r>
    <x v="59"/>
    <s v="green"/>
    <s v="left"/>
    <s v="predorsal"/>
    <n v="10000"/>
    <s v="FRO"/>
    <s v="Abq"/>
    <s v="ABP16-003"/>
    <s v="captive spawn"/>
    <n v="0"/>
    <m/>
    <s v="Santa Ana Pueblo"/>
    <n v="3"/>
    <s v="hard release"/>
    <x v="66"/>
    <s v="G"/>
    <s v="L"/>
    <s v="D"/>
    <n v="2016"/>
    <n v="207.3"/>
    <n v="35.361834999999999"/>
    <n v="-106.51522900000001"/>
  </r>
  <r>
    <x v="60"/>
    <s v="green"/>
    <s v="left"/>
    <s v="predorsal"/>
    <n v="1511"/>
    <s v="FRO"/>
    <s v="Abq"/>
    <s v="ABP16-003/004"/>
    <s v="captive spawn"/>
    <n v="0"/>
    <m/>
    <s v="South Boundary BdA"/>
    <n v="3"/>
    <s v="hard release"/>
    <x v="66"/>
    <s v="G"/>
    <s v="L"/>
    <s v="D"/>
    <n v="2016"/>
    <n v="74"/>
    <n v="33.721629999999998"/>
    <n v="-106.912266"/>
  </r>
  <r>
    <x v="60"/>
    <s v="green"/>
    <s v="left"/>
    <s v="predorsal"/>
    <n v="29489"/>
    <s v="FRO"/>
    <s v="Abq"/>
    <s v="ABP16-003"/>
    <s v="captive spawn"/>
    <n v="0"/>
    <m/>
    <s v="South Boundary BdA"/>
    <n v="3"/>
    <s v="hard release"/>
    <x v="66"/>
    <s v="G"/>
    <s v="L"/>
    <s v="D"/>
    <n v="2016"/>
    <n v="74"/>
    <n v="33.721629999999998"/>
    <n v="-106.912266"/>
  </r>
  <r>
    <x v="61"/>
    <s v="green"/>
    <s v="left"/>
    <s v="predorsal"/>
    <n v="2000"/>
    <s v="FRO"/>
    <s v="Abq"/>
    <s v="ABP16-003"/>
    <s v="captive spawn"/>
    <n v="0"/>
    <m/>
    <s v="Jarales Bridge"/>
    <n v="2"/>
    <s v="hard release"/>
    <x v="66"/>
    <s v="G"/>
    <s v="L"/>
    <s v="D"/>
    <n v="2016"/>
    <n v="141.30000000000001"/>
    <n v="34.544046999999999"/>
    <n v="-106.76367500000001"/>
  </r>
  <r>
    <x v="62"/>
    <s v="green"/>
    <s v="left"/>
    <s v="predorsal"/>
    <n v="12000"/>
    <s v="FRO"/>
    <s v="Abq"/>
    <s v="ABP16-003"/>
    <s v="captive spawn"/>
    <n v="0"/>
    <m/>
    <s v="San Marcial"/>
    <n v="3"/>
    <s v="hard release"/>
    <x v="66"/>
    <s v="G"/>
    <s v="L"/>
    <s v="D"/>
    <n v="2016"/>
    <n v="67.5"/>
    <n v="33.680714000000002"/>
    <n v="-106.99297900000001"/>
  </r>
  <r>
    <x v="63"/>
    <s v="green"/>
    <s v="right"/>
    <s v="predorsal"/>
    <n v="16000"/>
    <s v="FRO"/>
    <s v="Dexter"/>
    <s v="17CSDX"/>
    <s v="captive spawn"/>
    <n v="0"/>
    <n v="60"/>
    <s v="North Socorro Diversion"/>
    <n v="3"/>
    <s v="hard release"/>
    <x v="67"/>
    <s v="G"/>
    <s v="R"/>
    <s v="D"/>
    <n v="2017"/>
    <n v="103.2"/>
    <n v="34.096843"/>
    <n v="-106.879232"/>
  </r>
  <r>
    <x v="63"/>
    <s v="green"/>
    <s v="right"/>
    <s v="predorsal"/>
    <n v="16000"/>
    <s v="FRO"/>
    <s v="Dexter"/>
    <s v="17CSDX"/>
    <s v="captive spawn"/>
    <n v="0"/>
    <n v="60"/>
    <s v="North Boundary BDANWR"/>
    <n v="3"/>
    <s v="hard release"/>
    <x v="67"/>
    <s v="G"/>
    <s v="R"/>
    <s v="D"/>
    <n v="2017"/>
    <n v="86.5"/>
    <n v="33.872501"/>
    <n v="-106.849041"/>
  </r>
  <r>
    <x v="63"/>
    <s v="green "/>
    <s v="right"/>
    <s v="predorsal"/>
    <n v="16366"/>
    <s v="FRO"/>
    <s v="Dexter"/>
    <s v="17CSDX"/>
    <s v="captive spawn"/>
    <n v="0"/>
    <n v="60"/>
    <s v="1.5 mi below SADD"/>
    <n v="3"/>
    <s v="hard release"/>
    <x v="67"/>
    <s v="G"/>
    <s v="R"/>
    <s v="D"/>
    <n v="2017"/>
    <n v="114.2"/>
    <n v="34.242004000000001"/>
    <n v="-106.897156"/>
  </r>
  <r>
    <x v="63"/>
    <s v="red"/>
    <s v="right"/>
    <s v="predorsal"/>
    <n v="4000"/>
    <s v="FRO"/>
    <s v="Abq"/>
    <s v="ABP17-001/002/003"/>
    <s v="captive spawn"/>
    <n v="0"/>
    <n v="60"/>
    <s v="North Socorro Diversion"/>
    <n v="3"/>
    <s v="hard release"/>
    <x v="68"/>
    <s v="R"/>
    <s v="R"/>
    <s v="D"/>
    <n v="2017"/>
    <n v="103.2"/>
    <n v="34.096843"/>
    <n v="-106.879232"/>
  </r>
  <r>
    <x v="63"/>
    <s v="red"/>
    <s v="right"/>
    <s v="predorsal"/>
    <n v="4000"/>
    <s v="FRO"/>
    <s v="Abq"/>
    <s v="ABP17-001/002/003"/>
    <s v="captive spawn"/>
    <n v="0"/>
    <n v="60"/>
    <s v="North Boundary BDANWR"/>
    <n v="3"/>
    <s v="hard release"/>
    <x v="68"/>
    <s v="R"/>
    <s v="R"/>
    <s v="D"/>
    <n v="2017"/>
    <n v="86.5"/>
    <n v="33.872501"/>
    <n v="-106.849041"/>
  </r>
  <r>
    <x v="63"/>
    <s v="red"/>
    <s v="right"/>
    <s v="predorsal"/>
    <n v="4000"/>
    <s v="FRO"/>
    <s v="Abq"/>
    <s v="ABP17-001/002/003"/>
    <s v="captive spawn"/>
    <n v="0"/>
    <n v="60"/>
    <s v="1.5 mi below SADD"/>
    <n v="3"/>
    <s v="hard release"/>
    <x v="68"/>
    <s v="R"/>
    <s v="R"/>
    <s v="D"/>
    <n v="2017"/>
    <n v="114.2"/>
    <n v="34.242004000000001"/>
    <n v="-106.897156"/>
  </r>
  <r>
    <x v="64"/>
    <s v="green"/>
    <s v="left"/>
    <s v="predorsal"/>
    <n v="5000"/>
    <s v="FRO"/>
    <s v="Dexter"/>
    <s v="17CSDX"/>
    <s v="captive spawn"/>
    <n v="0"/>
    <n v="55"/>
    <s v="North Socorro Diversion"/>
    <n v="3"/>
    <s v="hard release"/>
    <x v="69"/>
    <s v="G"/>
    <s v="L"/>
    <s v="D"/>
    <n v="2018"/>
    <n v="103.2"/>
    <n v="34.096843"/>
    <n v="-106.879232"/>
  </r>
  <r>
    <x v="64"/>
    <s v="green"/>
    <s v="left"/>
    <s v="predorsal"/>
    <n v="4500"/>
    <s v="FRO"/>
    <s v="Dexter"/>
    <s v="17CSDX"/>
    <s v="captive spawn"/>
    <n v="0"/>
    <n v="55"/>
    <s v="North Boundary BDANWR"/>
    <n v="3"/>
    <s v="hard release"/>
    <x v="69"/>
    <s v="G"/>
    <s v="L"/>
    <s v="D"/>
    <n v="2018"/>
    <n v="86.5"/>
    <n v="33.872501"/>
    <n v="-106.849041"/>
  </r>
  <r>
    <x v="64"/>
    <s v="green"/>
    <s v="left"/>
    <s v="predorsal"/>
    <n v="5000"/>
    <s v="FRO"/>
    <s v="Dexter"/>
    <s v="17CSDX"/>
    <s v="captive spawn"/>
    <n v="0"/>
    <n v="55"/>
    <s v="1.5 mi below SADD"/>
    <n v="3"/>
    <s v="hard release"/>
    <x v="69"/>
    <s v="G"/>
    <s v="L"/>
    <s v="D"/>
    <n v="2018"/>
    <n v="114.2"/>
    <n v="34.242004000000001"/>
    <n v="-106.897156"/>
  </r>
  <r>
    <x v="64"/>
    <s v="red"/>
    <s v="left"/>
    <s v="predorsal"/>
    <n v="6000"/>
    <s v="FRO"/>
    <s v="Abq"/>
    <s v="ABP17-001/002/003"/>
    <s v="captive spawn"/>
    <n v="0"/>
    <m/>
    <s v="North Socorro Diversion"/>
    <n v="3"/>
    <s v="hard release"/>
    <x v="70"/>
    <s v="R"/>
    <s v="L"/>
    <s v="D"/>
    <n v="2018"/>
    <n v="103.2"/>
    <n v="34.096843"/>
    <n v="-106.879232"/>
  </r>
  <r>
    <x v="64"/>
    <s v="red"/>
    <s v="left"/>
    <s v="predorsal"/>
    <n v="6000"/>
    <s v="FRO"/>
    <s v="Abq"/>
    <s v="ABP17-001/002/003"/>
    <s v="captive spawn"/>
    <n v="0"/>
    <m/>
    <s v="North Boundary BDANWR"/>
    <n v="3"/>
    <s v="hard release"/>
    <x v="70"/>
    <s v="R"/>
    <s v="L"/>
    <s v="D"/>
    <n v="2018"/>
    <n v="86.5"/>
    <n v="33.872501"/>
    <n v="-106.849041"/>
  </r>
  <r>
    <x v="64"/>
    <s v="red"/>
    <s v="left"/>
    <s v="predorsal"/>
    <n v="6000"/>
    <s v="FRO"/>
    <s v="Abq"/>
    <s v="ABP17-001/002/003"/>
    <s v="captive spawn"/>
    <n v="0"/>
    <m/>
    <s v="1.5 mi below SADD"/>
    <n v="3"/>
    <s v="hard release"/>
    <x v="70"/>
    <s v="R"/>
    <s v="L"/>
    <s v="D"/>
    <n v="2018"/>
    <n v="114.2"/>
    <n v="34.242004000000001"/>
    <n v="-106.897156"/>
  </r>
  <r>
    <x v="65"/>
    <s v="blue"/>
    <s v="left"/>
    <s v="predorsal"/>
    <n v="196"/>
    <s v="SWCA"/>
    <s v="BioPark"/>
    <m/>
    <s v="broodstock"/>
    <n v="5"/>
    <m/>
    <s v="SADD"/>
    <n v="3"/>
    <s v="hard"/>
    <x v="71"/>
    <s v="B"/>
    <s v="L"/>
    <s v="D"/>
    <n v="2018"/>
    <n v="115.6"/>
    <n v="34.255859000000001"/>
    <n v="-106.888848"/>
  </r>
  <r>
    <x v="66"/>
    <s v="blue"/>
    <s v="Right and left"/>
    <s v="predorsal"/>
    <n v="540"/>
    <s v="SWCA"/>
    <s v="BioPark"/>
    <m/>
    <s v="broodstock"/>
    <n v="5"/>
    <m/>
    <s v="SADD"/>
    <n v="3"/>
    <s v="hard"/>
    <x v="72"/>
    <s v="B"/>
    <s v="R"/>
    <s v="D"/>
    <n v="2018"/>
    <n v="115.6"/>
    <n v="34.255859000000001"/>
    <n v="-106.888848"/>
  </r>
  <r>
    <x v="67"/>
    <s v="yellow"/>
    <s v="left"/>
    <s v="predorsal"/>
    <n v="20000"/>
    <s v="FRO"/>
    <s v="Dexter"/>
    <m/>
    <s v="captive spawn"/>
    <n v="0"/>
    <n v="45"/>
    <s v="Santa Ana Pueblo"/>
    <n v="1"/>
    <s v="hard release"/>
    <x v="73"/>
    <s v="Y"/>
    <s v="L"/>
    <s v="D"/>
    <n v="2018"/>
    <n v="207.3"/>
    <n v="35.361834999999999"/>
    <n v="-106.51522900000001"/>
  </r>
  <r>
    <x v="67"/>
    <s v="yellow"/>
    <s v="left"/>
    <s v="predorsal"/>
    <n v="20000"/>
    <s v="FRO"/>
    <s v="Dexter"/>
    <m/>
    <s v="captive spawn"/>
    <n v="0"/>
    <n v="45"/>
    <s v="Sandia Pueblo"/>
    <n v="1"/>
    <s v="hard release"/>
    <x v="73"/>
    <s v="Y"/>
    <s v="L"/>
    <s v="D"/>
    <n v="2018"/>
    <n v="197.8"/>
    <n v="35.263283999999999"/>
    <n v="-106.59520500000001"/>
  </r>
  <r>
    <x v="67"/>
    <s v="yellow"/>
    <s v="left"/>
    <s v="predorsal"/>
    <n v="20000"/>
    <s v="FRO"/>
    <s v="Dexter"/>
    <m/>
    <s v="captive spawn"/>
    <n v="0"/>
    <n v="45"/>
    <s v="Alameda Bridge"/>
    <n v="1"/>
    <s v="hard release"/>
    <x v="73"/>
    <s v="Y"/>
    <s v="L"/>
    <s v="D"/>
    <n v="2018"/>
    <n v="191.1"/>
    <n v="35.193578000000002"/>
    <n v="-106.64481499999999"/>
  </r>
  <r>
    <x v="68"/>
    <s v="orange"/>
    <s v="left"/>
    <s v="predorsal"/>
    <n v="1100"/>
    <s v="FRO"/>
    <s v="LLSMR"/>
    <m/>
    <s v="captive spawn"/>
    <n v="0"/>
    <n v="35"/>
    <s v="4 miles below SADD"/>
    <n v="3"/>
    <s v="hard release"/>
    <x v="74"/>
    <s v="O"/>
    <s v="L"/>
    <s v="D"/>
    <n v="2018"/>
    <n v="111.9"/>
    <n v="34.216020999999998"/>
    <n v="-106.88637"/>
  </r>
  <r>
    <x v="68"/>
    <s v="orange"/>
    <s v="left"/>
    <s v="predorsal"/>
    <n v="1100"/>
    <s v="FRO"/>
    <s v="LLSMR"/>
    <m/>
    <s v="captive spawn"/>
    <n v="0"/>
    <n v="35"/>
    <s v="North Socorro Diversion"/>
    <n v="3"/>
    <s v="hard release"/>
    <x v="74"/>
    <s v="O"/>
    <s v="L"/>
    <s v="D"/>
    <n v="2018"/>
    <n v="103.2"/>
    <n v="34.096843"/>
    <n v="-106.879232"/>
  </r>
  <r>
    <x v="68"/>
    <s v="orange"/>
    <s v="left"/>
    <s v="predorsal"/>
    <n v="1100"/>
    <s v="FRO"/>
    <s v="LLSMR"/>
    <m/>
    <s v="captive spawn"/>
    <n v="0"/>
    <n v="35"/>
    <s v="North Boundary BDANWR"/>
    <n v="3"/>
    <s v="hard release"/>
    <x v="74"/>
    <s v="O"/>
    <s v="L"/>
    <s v="D"/>
    <n v="2018"/>
    <n v="86.5"/>
    <n v="33.872501"/>
    <n v="-106.849041"/>
  </r>
  <r>
    <x v="69"/>
    <s v="yellow"/>
    <s v="left"/>
    <s v="predorsal"/>
    <n v="7000"/>
    <s v="FRO"/>
    <s v="Dexter"/>
    <m/>
    <s v="captive spawn"/>
    <n v="0"/>
    <m/>
    <s v="4 miles below SADD"/>
    <n v="3"/>
    <s v="hard release"/>
    <x v="73"/>
    <s v="Y"/>
    <s v="L"/>
    <s v="D"/>
    <n v="2018"/>
    <n v="111.9"/>
    <n v="34.216020999999998"/>
    <n v="-106.88637"/>
  </r>
  <r>
    <x v="69"/>
    <s v="yellow"/>
    <s v="left"/>
    <s v="predorsal"/>
    <n v="7000"/>
    <s v="FRO"/>
    <s v="Dexter"/>
    <m/>
    <s v="captive spawn"/>
    <n v="0"/>
    <m/>
    <s v="North Socorro Diversion"/>
    <n v="3"/>
    <s v="hard release"/>
    <x v="73"/>
    <s v="Y"/>
    <s v="L"/>
    <s v="D"/>
    <n v="2018"/>
    <n v="103.2"/>
    <n v="34.096843"/>
    <n v="-106.879232"/>
  </r>
  <r>
    <x v="69"/>
    <s v="yellow"/>
    <s v="left"/>
    <s v="predorsal"/>
    <n v="7000"/>
    <s v="FRO"/>
    <s v="Dexter"/>
    <m/>
    <s v="captive spawn"/>
    <n v="0"/>
    <m/>
    <s v="North Boundary BDANWR"/>
    <n v="3"/>
    <s v="hard release"/>
    <x v="73"/>
    <s v="Y"/>
    <s v="L"/>
    <s v="D"/>
    <n v="2018"/>
    <n v="86.5"/>
    <n v="33.872501"/>
    <n v="-106.849041"/>
  </r>
  <r>
    <x v="69"/>
    <s v="yellow"/>
    <s v="left"/>
    <s v="predorsal"/>
    <n v="11000"/>
    <s v="FRO"/>
    <s v="Dexter"/>
    <m/>
    <s v="captive spawn"/>
    <n v="0"/>
    <m/>
    <s v="Peralta area"/>
    <n v="2"/>
    <s v="hard release"/>
    <x v="73"/>
    <s v="Y"/>
    <s v="L"/>
    <s v="D"/>
    <n v="2018"/>
    <n v="154.5"/>
    <n v="34.713442000000001"/>
    <n v="-106.74720499999999"/>
  </r>
  <r>
    <x v="69"/>
    <s v="yellow"/>
    <s v="left"/>
    <s v="predorsal"/>
    <n v="11000"/>
    <s v="FRO"/>
    <s v="Dexter"/>
    <m/>
    <s v="captive spawn"/>
    <n v="0"/>
    <m/>
    <s v="Jarales Bridge"/>
    <n v="2"/>
    <s v="hard release"/>
    <x v="73"/>
    <s v="Y"/>
    <s v="L"/>
    <s v="D"/>
    <n v="2018"/>
    <n v="141.30000000000001"/>
    <n v="34.544046999999999"/>
    <n v="-106.76367500000001"/>
  </r>
  <r>
    <x v="69"/>
    <s v="yellow"/>
    <s v="left"/>
    <s v="predorsal"/>
    <n v="11000"/>
    <s v="FRO"/>
    <s v="Dexter"/>
    <m/>
    <s v="captive spawn"/>
    <n v="0"/>
    <m/>
    <s v="U.S. 60"/>
    <n v="2"/>
    <s v="hard release"/>
    <x v="73"/>
    <s v="Y"/>
    <s v="L"/>
    <s v="D"/>
    <n v="2018"/>
    <n v="131.4"/>
    <n v="34.418170000000003"/>
    <n v="-106.799453"/>
  </r>
  <r>
    <x v="70"/>
    <s v="white"/>
    <s v="left"/>
    <s v="predorsal"/>
    <n v="6000"/>
    <s v="FRO"/>
    <s v="Abq"/>
    <m/>
    <s v="captive spawn"/>
    <n v="0"/>
    <m/>
    <s v="3 miles below SADD"/>
    <n v="3"/>
    <s v="hard release"/>
    <x v="75"/>
    <s v="W"/>
    <s v="L"/>
    <s v="D"/>
    <n v="2018"/>
    <n v="112.7"/>
    <n v="34.223267"/>
    <n v="-106.894409"/>
  </r>
  <r>
    <x v="70"/>
    <s v="white"/>
    <s v="left"/>
    <s v="predorsal"/>
    <n v="6000"/>
    <s v="FRO"/>
    <s v="Abq"/>
    <m/>
    <s v="captive spawn"/>
    <n v="0"/>
    <m/>
    <s v="North Socorro Diversion"/>
    <n v="3"/>
    <s v="hard release"/>
    <x v="75"/>
    <s v="W"/>
    <s v="L"/>
    <s v="D"/>
    <n v="2018"/>
    <n v="103.2"/>
    <n v="34.096843"/>
    <n v="-106.879232"/>
  </r>
  <r>
    <x v="70"/>
    <s v="white"/>
    <s v="left"/>
    <s v="predorsal"/>
    <n v="6000"/>
    <s v="FRO"/>
    <s v="Abq"/>
    <m/>
    <s v="captive spawn"/>
    <n v="0"/>
    <m/>
    <s v="North Boundary BDANWR"/>
    <n v="3"/>
    <s v="hard release"/>
    <x v="75"/>
    <s v="W"/>
    <s v="L"/>
    <s v="D"/>
    <n v="2018"/>
    <n v="86.5"/>
    <n v="33.872501"/>
    <n v="-106.849041"/>
  </r>
  <r>
    <x v="71"/>
    <s v="white"/>
    <s v="left"/>
    <s v="predorsal"/>
    <n v="15000"/>
    <s v="FRO"/>
    <s v="Abq"/>
    <m/>
    <s v="captive spawn"/>
    <n v="0"/>
    <m/>
    <s v="Alameda Bridge"/>
    <n v="1"/>
    <s v="hard release"/>
    <x v="75"/>
    <s v="W"/>
    <s v="L"/>
    <s v="D"/>
    <n v="2018"/>
    <n v="191.1"/>
    <n v="35.193578000000002"/>
    <n v="-106.64481499999999"/>
  </r>
  <r>
    <x v="71"/>
    <s v="white"/>
    <s v="left"/>
    <s v="predorsal"/>
    <n v="5000"/>
    <s v="FRO"/>
    <s v="Abq"/>
    <m/>
    <s v="captive spawn"/>
    <n v="0"/>
    <m/>
    <s v="Jarales Bridge"/>
    <n v="2"/>
    <s v="hard release"/>
    <x v="75"/>
    <s v="W"/>
    <s v="L"/>
    <s v="D"/>
    <n v="2018"/>
    <n v="141.30000000000001"/>
    <n v="34.544046999999999"/>
    <n v="-106.76367500000001"/>
  </r>
  <r>
    <x v="71"/>
    <s v="white"/>
    <s v="left"/>
    <s v="predorsal"/>
    <n v="5000"/>
    <s v="FRO"/>
    <s v="Abq"/>
    <m/>
    <s v="captive spawn"/>
    <n v="0"/>
    <m/>
    <s v="Peralta area"/>
    <n v="2"/>
    <s v="hard release"/>
    <x v="75"/>
    <s v="W"/>
    <s v="L"/>
    <s v="D"/>
    <n v="2018"/>
    <n v="154.5"/>
    <n v="34.713442000000001"/>
    <n v="-106.74720499999999"/>
  </r>
  <r>
    <x v="71"/>
    <s v="white"/>
    <s v="left"/>
    <s v="predorsal"/>
    <n v="5000"/>
    <s v="FRO"/>
    <s v="Abq"/>
    <m/>
    <s v="captive spawn"/>
    <n v="0"/>
    <m/>
    <s v="U.S. 60"/>
    <n v="2"/>
    <s v="hard release"/>
    <x v="75"/>
    <s v="W"/>
    <s v="L"/>
    <s v="D"/>
    <n v="2018"/>
    <n v="131.4"/>
    <n v="34.418170000000003"/>
    <n v="-106.799453"/>
  </r>
  <r>
    <x v="72"/>
    <s v="yellow"/>
    <s v="right"/>
    <s v="predorsal"/>
    <n v="7300"/>
    <s v="FRO"/>
    <s v="Dexter"/>
    <m/>
    <s v="captive spawn"/>
    <n v="0"/>
    <m/>
    <s v="North Boundary BDANWR"/>
    <n v="3"/>
    <s v="hard release"/>
    <x v="76"/>
    <s v="Y"/>
    <s v="R"/>
    <s v="D"/>
    <n v="2019"/>
    <n v="86.5"/>
    <n v="33.872501"/>
    <n v="-106.849041"/>
  </r>
  <r>
    <x v="72"/>
    <s v="yellow"/>
    <s v="right"/>
    <s v="predorsal"/>
    <n v="7300"/>
    <s v="FRO"/>
    <s v="Dexter"/>
    <m/>
    <s v="captive spawn"/>
    <n v="1"/>
    <m/>
    <s v="North Socorro Diversion"/>
    <n v="3"/>
    <s v="hard release"/>
    <x v="76"/>
    <s v="Y"/>
    <s v="R"/>
    <s v="D"/>
    <n v="2019"/>
    <n v="103.2"/>
    <n v="34.096843"/>
    <n v="-106.879232"/>
  </r>
  <r>
    <x v="72"/>
    <s v="yellow"/>
    <s v="right"/>
    <s v="predorsal"/>
    <n v="7300"/>
    <s v="FRO"/>
    <s v="Dexter"/>
    <m/>
    <s v="captive spawn"/>
    <n v="1"/>
    <m/>
    <s v="4 miles below SADD"/>
    <n v="3"/>
    <s v="hard release"/>
    <x v="76"/>
    <s v="Y"/>
    <s v="R"/>
    <s v="D"/>
    <n v="2019"/>
    <n v="111.9"/>
    <n v="34.216020999999998"/>
    <n v="-106.88637"/>
  </r>
  <r>
    <x v="73"/>
    <s v="white"/>
    <s v="right"/>
    <s v="predorsal"/>
    <n v="5700"/>
    <s v="FRO"/>
    <s v="Abq"/>
    <m/>
    <s v="captive spawn"/>
    <n v="1"/>
    <m/>
    <s v="North Boundary BDANWR"/>
    <n v="3"/>
    <s v="hard release"/>
    <x v="77"/>
    <s v="W"/>
    <s v="R"/>
    <s v="D"/>
    <n v="2019"/>
    <n v="86.5"/>
    <n v="33.872501"/>
    <n v="-106.849041"/>
  </r>
  <r>
    <x v="73"/>
    <s v="white"/>
    <s v="right"/>
    <s v="predorsal"/>
    <n v="5700"/>
    <s v="FRO"/>
    <s v="Abq"/>
    <m/>
    <s v="captive spawn"/>
    <n v="1"/>
    <m/>
    <s v="North Socorro Diversion"/>
    <n v="3"/>
    <s v="hard release"/>
    <x v="77"/>
    <s v="W"/>
    <s v="R"/>
    <s v="D"/>
    <n v="2019"/>
    <n v="103.2"/>
    <n v="34.096843"/>
    <n v="-106.879232"/>
  </r>
  <r>
    <x v="73"/>
    <s v="white"/>
    <s v="right"/>
    <s v="predorsal"/>
    <n v="5700"/>
    <s v="FRO"/>
    <s v="Abq"/>
    <m/>
    <s v="captive spawn"/>
    <n v="1"/>
    <m/>
    <s v="4 miles below SADD"/>
    <n v="3"/>
    <s v="hard release"/>
    <x v="77"/>
    <s v="W"/>
    <s v="R"/>
    <s v="D"/>
    <n v="2019"/>
    <n v="111.9"/>
    <n v="34.216020999999998"/>
    <n v="-106.88637"/>
  </r>
  <r>
    <x v="74"/>
    <s v="orange"/>
    <s v="right"/>
    <s v="predorsal"/>
    <n v="945"/>
    <s v="FRO"/>
    <s v="LLSMR"/>
    <m/>
    <s v="captive spawn"/>
    <n v="1"/>
    <m/>
    <s v="North Boundary BDANWR"/>
    <n v="3"/>
    <s v="hard release"/>
    <x v="78"/>
    <s v="O"/>
    <s v="R"/>
    <s v="D"/>
    <n v="2019"/>
    <n v="86.5"/>
    <n v="33.872501"/>
    <n v="-106.849041"/>
  </r>
  <r>
    <x v="74"/>
    <s v="orange"/>
    <s v="right"/>
    <s v="predorsal"/>
    <n v="949"/>
    <s v="FRO"/>
    <s v="LLSMR"/>
    <m/>
    <s v="captive spawn"/>
    <n v="1"/>
    <m/>
    <s v="North Socorro Diversion"/>
    <n v="3"/>
    <s v="hard release"/>
    <x v="78"/>
    <s v="O"/>
    <s v="R"/>
    <s v="D"/>
    <n v="2019"/>
    <n v="103.2"/>
    <n v="34.096843"/>
    <n v="-106.879232"/>
  </r>
  <r>
    <x v="74"/>
    <s v="orange"/>
    <s v="right"/>
    <s v="predorsal"/>
    <n v="945"/>
    <s v="FRO"/>
    <s v="LLSMR"/>
    <m/>
    <s v="captive spawn"/>
    <n v="1"/>
    <m/>
    <s v="4 miles below SADD"/>
    <n v="3"/>
    <s v="hard release"/>
    <x v="78"/>
    <s v="O"/>
    <s v="R"/>
    <s v="D"/>
    <n v="2019"/>
    <n v="111.9"/>
    <n v="34.216020999999998"/>
    <n v="-106.88637"/>
  </r>
  <r>
    <x v="75"/>
    <s v="blue"/>
    <s v="right"/>
    <s v="predorsal"/>
    <n v="392"/>
    <s v="FRO"/>
    <s v="Dexter"/>
    <m/>
    <s v="Dexter"/>
    <n v="1"/>
    <n v="58"/>
    <s v="RM 111.9"/>
    <n v="3"/>
    <s v="hard release"/>
    <x v="79"/>
    <s v="B"/>
    <s v="R"/>
    <s v="D"/>
    <n v="2019"/>
    <n v="111.9"/>
    <n v="34.216020999999998"/>
    <n v="-106.88637"/>
  </r>
  <r>
    <x v="75"/>
    <s v="blue"/>
    <s v="right"/>
    <s v="predorsal"/>
    <n v="260"/>
    <s v="FRO"/>
    <s v="Dexter"/>
    <m/>
    <s v="Dexter"/>
    <n v="1"/>
    <n v="58"/>
    <s v="RM 113.7"/>
    <n v="3"/>
    <s v="hard release"/>
    <x v="79"/>
    <s v="B"/>
    <s v="R"/>
    <s v="D"/>
    <n v="2019"/>
    <n v="113.7"/>
    <n v="34.236263000000001"/>
    <n v="-106.89851899999999"/>
  </r>
  <r>
    <x v="75"/>
    <s v="blue"/>
    <s v="right"/>
    <s v="predorsal"/>
    <n v="312"/>
    <s v="FRO"/>
    <s v="Dexter"/>
    <m/>
    <s v="Dexter"/>
    <n v="1"/>
    <n v="58"/>
    <s v="RM 115.5"/>
    <n v="3"/>
    <s v="hard release"/>
    <x v="79"/>
    <s v="B"/>
    <s v="R"/>
    <s v="D"/>
    <n v="2019"/>
    <n v="115.5"/>
    <n v="34.256169999999997"/>
    <n v="-106.89032400000001"/>
  </r>
  <r>
    <x v="75"/>
    <s v="blue"/>
    <s v="right"/>
    <s v="predorsal"/>
    <n v="247"/>
    <s v="SWCA"/>
    <s v="BioPark"/>
    <m/>
    <s v="BioPark"/>
    <n v="5"/>
    <m/>
    <s v="RM 111.9"/>
    <n v="3"/>
    <s v="hard release"/>
    <x v="79"/>
    <s v="B"/>
    <s v="R"/>
    <s v="D"/>
    <n v="2019"/>
    <n v="111.9"/>
    <n v="34.216020999999998"/>
    <n v="-106.88637"/>
  </r>
  <r>
    <x v="75"/>
    <s v="blue"/>
    <s v="right"/>
    <s v="predorsal"/>
    <n v="252"/>
    <s v="SWCA"/>
    <s v="BioPark"/>
    <m/>
    <s v="BioPark"/>
    <n v="5"/>
    <m/>
    <s v="RM 113.7"/>
    <n v="3"/>
    <s v="hard release"/>
    <x v="79"/>
    <s v="B"/>
    <s v="R"/>
    <s v="D"/>
    <n v="2019"/>
    <n v="113.7"/>
    <n v="34.236263000000001"/>
    <n v="-106.89851899999999"/>
  </r>
  <r>
    <x v="75"/>
    <s v="blue"/>
    <s v="right"/>
    <s v="predorsal"/>
    <n v="238"/>
    <s v="SWCA"/>
    <s v="BioPark"/>
    <m/>
    <s v="BioPark"/>
    <n v="5"/>
    <m/>
    <s v="RM 115.5"/>
    <n v="3"/>
    <s v="hard release"/>
    <x v="79"/>
    <s v="B"/>
    <s v="R"/>
    <s v="D"/>
    <n v="2019"/>
    <n v="115.5"/>
    <n v="34.256169999999997"/>
    <n v="-106.89032400000001"/>
  </r>
  <r>
    <x v="76"/>
    <s v="blue"/>
    <s v="right"/>
    <s v="predorsal"/>
    <n v="234"/>
    <s v="SWCA"/>
    <s v="BioPark"/>
    <m/>
    <s v="BioPark"/>
    <n v="5"/>
    <m/>
    <s v="RM 115.5"/>
    <n v="3"/>
    <s v="Bag release"/>
    <x v="79"/>
    <s v="B"/>
    <s v="R"/>
    <s v="D"/>
    <n v="2019"/>
    <n v="115.5"/>
    <n v="34.256169999999997"/>
    <n v="-106.89032400000001"/>
  </r>
  <r>
    <x v="77"/>
    <s v="blue"/>
    <s v="right"/>
    <s v="predorsal"/>
    <n v="2424"/>
    <s v="FRO"/>
    <s v="Dexter"/>
    <m/>
    <s v="Dexter"/>
    <n v="1"/>
    <m/>
    <s v="RM 111.9"/>
    <n v="3"/>
    <s v="hard release"/>
    <x v="79"/>
    <s v="B"/>
    <s v="R"/>
    <s v="D"/>
    <n v="2019"/>
    <n v="111.9"/>
    <n v="34.216020999999998"/>
    <n v="-106.88637"/>
  </r>
  <r>
    <x v="77"/>
    <s v="blue"/>
    <s v="right"/>
    <s v="predorsal"/>
    <n v="2425"/>
    <s v="FRO"/>
    <s v="Dexter"/>
    <m/>
    <s v="Dexter"/>
    <n v="1"/>
    <m/>
    <s v="RM 113.7"/>
    <n v="3"/>
    <s v="hard release"/>
    <x v="79"/>
    <s v="B"/>
    <s v="R"/>
    <s v="D"/>
    <n v="2019"/>
    <n v="113.7"/>
    <n v="34.236263000000001"/>
    <n v="-106.89851899999999"/>
  </r>
  <r>
    <x v="77"/>
    <s v="blue"/>
    <s v="right"/>
    <s v="predorsal"/>
    <n v="2430"/>
    <s v="FRO"/>
    <s v="Dexter"/>
    <m/>
    <s v="Dexter"/>
    <n v="1"/>
    <m/>
    <s v="RM 115.5"/>
    <n v="3"/>
    <s v="hard release"/>
    <x v="79"/>
    <s v="B"/>
    <s v="R"/>
    <s v="D"/>
    <n v="2019"/>
    <n v="115.5"/>
    <n v="34.256169999999997"/>
    <n v="-106.89032400000001"/>
  </r>
  <r>
    <x v="77"/>
    <s v="blue"/>
    <s v="right"/>
    <s v="predorsal"/>
    <n v="2603"/>
    <s v="FRO"/>
    <s v="Dexter"/>
    <m/>
    <s v="Dexter"/>
    <n v="1"/>
    <m/>
    <s v="RM 119"/>
    <n v="2"/>
    <s v="hard release"/>
    <x v="79"/>
    <s v="B"/>
    <s v="R"/>
    <s v="D"/>
    <n v="2019"/>
    <n v="118.9"/>
    <n v="34.275162000000002"/>
    <n v="-106.855906"/>
  </r>
  <r>
    <x v="78"/>
    <s v="red"/>
    <s v="right"/>
    <s v="predorsal"/>
    <n v="6073"/>
    <s v="FRO"/>
    <s v="Dexter"/>
    <m/>
    <s v="Dexter"/>
    <n v="0"/>
    <n v="45"/>
    <s v="RM 86.3"/>
    <n v="3"/>
    <s v="hard release"/>
    <x v="80"/>
    <s v="R"/>
    <s v="R"/>
    <s v="D"/>
    <n v="2019"/>
    <n v="86.3"/>
    <n v="33.869732999999997"/>
    <n v="-106.847961"/>
  </r>
  <r>
    <x v="78"/>
    <s v="red"/>
    <s v="right"/>
    <s v="predorsal"/>
    <n v="6154"/>
    <s v="FRO"/>
    <s v="Dexter"/>
    <m/>
    <s v="Dexter"/>
    <n v="0"/>
    <n v="45"/>
    <s v="North Socorro Diversion"/>
    <n v="3"/>
    <s v="hard release"/>
    <x v="80"/>
    <s v="R"/>
    <s v="R"/>
    <s v="D"/>
    <n v="2019"/>
    <n v="103.2"/>
    <n v="34.096843"/>
    <n v="-106.879232"/>
  </r>
  <r>
    <x v="78"/>
    <s v="red"/>
    <s v="right"/>
    <s v="predorsal"/>
    <n v="6127"/>
    <s v="FRO"/>
    <s v="Dexter"/>
    <m/>
    <s v="Dexter"/>
    <n v="0"/>
    <n v="45"/>
    <s v="RM 113.7"/>
    <n v="3"/>
    <s v="hard release"/>
    <x v="80"/>
    <s v="R"/>
    <s v="R"/>
    <s v="D"/>
    <n v="2019"/>
    <n v="113.7"/>
    <n v="34.236263000000001"/>
    <n v="-106.89851899999999"/>
  </r>
  <r>
    <x v="79"/>
    <s v="red"/>
    <s v="right"/>
    <s v="predorsal"/>
    <n v="5000"/>
    <s v="FRO"/>
    <s v="Abq"/>
    <m/>
    <s v="BioPark"/>
    <n v="0"/>
    <n v="35"/>
    <s v="RM 86.3"/>
    <n v="3"/>
    <s v="hard release"/>
    <x v="80"/>
    <s v="R"/>
    <s v="R"/>
    <s v="D"/>
    <n v="2019"/>
    <n v="86.3"/>
    <n v="33.869732999999997"/>
    <n v="-106.847961"/>
  </r>
  <r>
    <x v="79"/>
    <s v="red"/>
    <s v="right"/>
    <s v="predorsal"/>
    <n v="5000"/>
    <s v="FRO"/>
    <s v="Abq"/>
    <m/>
    <s v="BioPark"/>
    <n v="0"/>
    <n v="35"/>
    <s v="North Socorro Diversion"/>
    <n v="3"/>
    <s v="hard release"/>
    <x v="80"/>
    <s v="R"/>
    <s v="R"/>
    <s v="D"/>
    <n v="2019"/>
    <n v="103.2"/>
    <n v="34.096843"/>
    <n v="-106.879232"/>
  </r>
  <r>
    <x v="79"/>
    <s v="red"/>
    <s v="right"/>
    <s v="predorsal"/>
    <n v="5000"/>
    <s v="FRO"/>
    <s v="Abq"/>
    <m/>
    <s v="BioPark"/>
    <n v="0"/>
    <n v="35"/>
    <s v="RM 113.7"/>
    <n v="3"/>
    <s v="hard release"/>
    <x v="80"/>
    <s v="R"/>
    <s v="R"/>
    <s v="D"/>
    <n v="2019"/>
    <n v="113.7"/>
    <n v="34.236263000000001"/>
    <n v="-106.89851899999999"/>
  </r>
  <r>
    <x v="80"/>
    <s v="pink"/>
    <s v="right"/>
    <s v="predorsal"/>
    <n v="2841"/>
    <s v="FRO"/>
    <s v="LLSMR"/>
    <m/>
    <s v="LLSMR"/>
    <n v="0"/>
    <n v="38"/>
    <s v="RM 86.3"/>
    <n v="3"/>
    <s v="hard release"/>
    <x v="81"/>
    <s v="P"/>
    <s v="R"/>
    <s v="D"/>
    <n v="2019"/>
    <n v="86.3"/>
    <n v="33.869732999999997"/>
    <n v="-106.847961"/>
  </r>
  <r>
    <x v="80"/>
    <s v="pink"/>
    <s v="right"/>
    <s v="predorsal"/>
    <n v="2841"/>
    <s v="FRO"/>
    <s v="LLSMR"/>
    <m/>
    <s v="LLSMR"/>
    <n v="0"/>
    <n v="38"/>
    <s v="North Socorro Diversion"/>
    <n v="3"/>
    <s v="hard release"/>
    <x v="81"/>
    <s v="P"/>
    <s v="R"/>
    <s v="D"/>
    <n v="2019"/>
    <n v="103.2"/>
    <n v="34.096843"/>
    <n v="-106.879232"/>
  </r>
  <r>
    <x v="80"/>
    <s v="pink"/>
    <s v="right"/>
    <s v="predorsal"/>
    <n v="2750"/>
    <s v="FRO"/>
    <s v="LLSMR"/>
    <m/>
    <s v="LLSMR"/>
    <n v="0"/>
    <n v="38"/>
    <s v="RM 113.7"/>
    <n v="3"/>
    <s v="hard release"/>
    <x v="81"/>
    <s v="P"/>
    <s v="R"/>
    <s v="D"/>
    <n v="2019"/>
    <n v="113.7"/>
    <n v="34.236263000000001"/>
    <n v="-106.89851899999999"/>
  </r>
  <r>
    <x v="81"/>
    <s v="pink"/>
    <s v="left"/>
    <s v="predorsal"/>
    <n v="2000"/>
    <s v="FRO"/>
    <s v="LLSMR"/>
    <m/>
    <s v="LLSMR"/>
    <n v="0"/>
    <n v="38"/>
    <s v="RM 86.3"/>
    <n v="3"/>
    <s v="hard release"/>
    <x v="82"/>
    <s v="P"/>
    <s v="L"/>
    <s v="D"/>
    <n v="2020"/>
    <n v="86.3"/>
    <n v="33.869732999999997"/>
    <n v="-106.847961"/>
  </r>
  <r>
    <x v="81"/>
    <s v="pink"/>
    <s v="left"/>
    <s v="predorsal"/>
    <n v="2000"/>
    <s v="FRO"/>
    <s v="LLSMR"/>
    <m/>
    <s v="LLSMR"/>
    <n v="0"/>
    <n v="38"/>
    <s v="North Socorro Diversion"/>
    <n v="3"/>
    <s v="hard release"/>
    <x v="82"/>
    <s v="P"/>
    <s v="L"/>
    <s v="D"/>
    <n v="2020"/>
    <n v="103.2"/>
    <n v="34.096843"/>
    <n v="-106.879232"/>
  </r>
  <r>
    <x v="81"/>
    <s v="pink"/>
    <s v="left"/>
    <s v="predorsal"/>
    <n v="1700"/>
    <s v="FRO"/>
    <s v="LLSMR"/>
    <m/>
    <s v="LLSMR"/>
    <n v="0"/>
    <n v="38"/>
    <s v="RM 113.7"/>
    <n v="3"/>
    <s v="hard release"/>
    <x v="82"/>
    <s v="P"/>
    <s v="L"/>
    <s v="D"/>
    <n v="2020"/>
    <n v="113.7"/>
    <n v="34.236263000000001"/>
    <n v="-106.89851899999999"/>
  </r>
  <r>
    <x v="81"/>
    <s v="red"/>
    <s v="left"/>
    <s v="predorsal"/>
    <n v="5000"/>
    <s v="FRO"/>
    <s v="Abq"/>
    <m/>
    <s v="BioPark"/>
    <n v="0"/>
    <n v="38"/>
    <s v="RM 86.3"/>
    <n v="3"/>
    <s v="hard release"/>
    <x v="83"/>
    <s v="R"/>
    <s v="L"/>
    <s v="D"/>
    <n v="2020"/>
    <n v="86.3"/>
    <n v="33.869732999999997"/>
    <n v="-106.847961"/>
  </r>
  <r>
    <x v="81"/>
    <s v="red"/>
    <s v="left"/>
    <s v="predorsal"/>
    <n v="5000"/>
    <s v="FRO"/>
    <s v="Abq"/>
    <m/>
    <s v="BioPark"/>
    <n v="0"/>
    <n v="38"/>
    <s v="North Socorro Diversion"/>
    <n v="3"/>
    <s v="hard release"/>
    <x v="83"/>
    <s v="R"/>
    <s v="L"/>
    <s v="D"/>
    <n v="2020"/>
    <n v="103.2"/>
    <n v="34.096843"/>
    <n v="-106.879232"/>
  </r>
  <r>
    <x v="81"/>
    <s v="red"/>
    <s v="left"/>
    <s v="predorsal"/>
    <n v="5000"/>
    <s v="FRO"/>
    <s v="Abq"/>
    <m/>
    <s v="BioPark"/>
    <n v="0"/>
    <n v="38"/>
    <s v="RM 113.7"/>
    <n v="3"/>
    <s v="hard release"/>
    <x v="83"/>
    <s v="R"/>
    <s v="L"/>
    <s v="D"/>
    <n v="2020"/>
    <n v="113.7"/>
    <n v="34.236263000000001"/>
    <n v="-106.89851899999999"/>
  </r>
  <r>
    <x v="81"/>
    <s v="red"/>
    <s v="left"/>
    <s v="predorsal"/>
    <n v="6178"/>
    <s v="FRO"/>
    <s v="Dexter"/>
    <m/>
    <s v="Dexter"/>
    <n v="0"/>
    <n v="38"/>
    <s v="RM 86.3"/>
    <n v="3"/>
    <s v="hard release"/>
    <x v="83"/>
    <s v="R"/>
    <s v="L"/>
    <s v="D"/>
    <n v="2020"/>
    <n v="86.3"/>
    <n v="33.869732999999997"/>
    <n v="-106.847961"/>
  </r>
  <r>
    <x v="81"/>
    <s v="red"/>
    <s v="left"/>
    <s v="predorsal"/>
    <n v="6021"/>
    <s v="FRO"/>
    <s v="Dexter"/>
    <m/>
    <s v="Dexter"/>
    <n v="0"/>
    <n v="38"/>
    <s v="North Socorro Diversion"/>
    <n v="3"/>
    <s v="hard release"/>
    <x v="83"/>
    <s v="R"/>
    <s v="L"/>
    <s v="D"/>
    <n v="2020"/>
    <n v="103.2"/>
    <n v="34.096843"/>
    <n v="-106.879232"/>
  </r>
  <r>
    <x v="81"/>
    <s v="red"/>
    <s v="left"/>
    <s v="predorsal"/>
    <n v="6054"/>
    <s v="FRO"/>
    <s v="Dexter"/>
    <m/>
    <s v="Dexter"/>
    <n v="0"/>
    <n v="38"/>
    <s v="RM 113.7"/>
    <n v="3"/>
    <s v="hard release"/>
    <x v="83"/>
    <s v="R"/>
    <s v="L"/>
    <s v="D"/>
    <n v="2020"/>
    <n v="113.7"/>
    <n v="34.236263000000001"/>
    <n v="-106.89851899999999"/>
  </r>
  <r>
    <x v="82"/>
    <s v="blue"/>
    <s v="left"/>
    <s v="predorsal"/>
    <n v="1782"/>
    <s v="FRO"/>
    <s v="Dexter"/>
    <m/>
    <s v="Dexter"/>
    <n v="2"/>
    <n v="60"/>
    <s v="RM 111.9"/>
    <n v="3"/>
    <s v="hard release"/>
    <x v="84"/>
    <s v="B"/>
    <s v="L"/>
    <s v="D"/>
    <n v="2020"/>
    <n v="111.9"/>
    <n v="34.216020999999998"/>
    <n v="-106.88637"/>
  </r>
  <r>
    <x v="82"/>
    <s v="blue"/>
    <s v="left"/>
    <s v="predorsal"/>
    <n v="2213"/>
    <s v="FRO"/>
    <s v="Dexter"/>
    <m/>
    <s v="Dexter"/>
    <n v="2"/>
    <n v="60"/>
    <s v="RM 113.7"/>
    <n v="3"/>
    <s v="hard release"/>
    <x v="84"/>
    <s v="B"/>
    <s v="L"/>
    <s v="D"/>
    <n v="2020"/>
    <n v="113.7"/>
    <n v="34.236263000000001"/>
    <n v="-106.89851899999999"/>
  </r>
  <r>
    <x v="82"/>
    <s v="blue"/>
    <s v="left"/>
    <s v="predorsal"/>
    <n v="2193"/>
    <s v="FRO"/>
    <s v="Dexter"/>
    <m/>
    <s v="Dexter"/>
    <n v="2"/>
    <n v="60"/>
    <s v="RM 115.6"/>
    <n v="3"/>
    <s v="hard release"/>
    <x v="84"/>
    <s v="B"/>
    <s v="L"/>
    <s v="D"/>
    <n v="2020"/>
    <n v="115.6"/>
    <n v="34.255859000000001"/>
    <n v="-106.888848"/>
  </r>
  <r>
    <x v="82"/>
    <s v="blue"/>
    <s v="left"/>
    <s v="predorsal"/>
    <n v="1747"/>
    <s v="FRO"/>
    <s v="Dexter"/>
    <m/>
    <s v="Dexter"/>
    <n v="2"/>
    <n v="60"/>
    <s v="RM 118.9"/>
    <n v="3"/>
    <s v="hard release"/>
    <x v="84"/>
    <s v="B"/>
    <s v="L"/>
    <s v="D"/>
    <n v="2020"/>
    <n v="118.9"/>
    <n v="34.275162000000002"/>
    <n v="-106.855906"/>
  </r>
  <r>
    <x v="83"/>
    <s v="yellow"/>
    <s v="left"/>
    <s v="predorsal"/>
    <n v="783"/>
    <s v="FRO"/>
    <s v="Abq"/>
    <s v="ABP19-1CS"/>
    <s v="BioPark"/>
    <n v="1"/>
    <m/>
    <s v="Central bridge"/>
    <n v="1"/>
    <s v="hard release"/>
    <x v="85"/>
    <s v="Y"/>
    <s v="L"/>
    <s v="D"/>
    <n v="2020"/>
    <n v="182.8"/>
    <n v="35.088991999999998"/>
    <n v="-106.680414"/>
  </r>
  <r>
    <x v="83"/>
    <s v="yellow"/>
    <s v="left"/>
    <s v="predorsal"/>
    <n v="16217"/>
    <s v="FRO"/>
    <s v="Abq"/>
    <s v="ABP20-3CS"/>
    <s v="BioPark"/>
    <n v="0"/>
    <m/>
    <s v="Central bridge"/>
    <n v="1"/>
    <s v="hard release"/>
    <x v="85"/>
    <s v="Y"/>
    <s v="L"/>
    <s v="D"/>
    <n v="2020"/>
    <n v="182.8"/>
    <n v="35.088991999999998"/>
    <n v="-106.680414"/>
  </r>
  <r>
    <x v="83"/>
    <s v="yellow"/>
    <s v="left"/>
    <s v="predorsal"/>
    <n v="17000"/>
    <s v="FRO"/>
    <s v="Abq"/>
    <s v="ABP20-3CS"/>
    <s v="BioPark"/>
    <n v="0"/>
    <m/>
    <s v="Peralta area"/>
    <n v="2"/>
    <s v="hard release"/>
    <x v="85"/>
    <s v="Y"/>
    <s v="L"/>
    <s v="D"/>
    <n v="2020"/>
    <n v="154.5"/>
    <n v="34.713442000000001"/>
    <n v="-106.74720499999999"/>
  </r>
  <r>
    <x v="84"/>
    <s v="yellow"/>
    <s v="left"/>
    <s v="predorsal"/>
    <n v="17000"/>
    <s v="FRO"/>
    <s v="Abq"/>
    <s v="ABP20-3CS"/>
    <s v="BioPark"/>
    <n v="0"/>
    <m/>
    <s v="North Boundary BDANWR"/>
    <n v="3"/>
    <s v="hard release"/>
    <x v="85"/>
    <s v="Y"/>
    <s v="L"/>
    <s v="D"/>
    <n v="2020"/>
    <n v="86.3"/>
    <n v="33.869732999999997"/>
    <n v="-106.847961"/>
  </r>
  <r>
    <x v="85"/>
    <s v="green"/>
    <s v="left"/>
    <s v="predorsal"/>
    <n v="6444"/>
    <s v="FRO"/>
    <s v="LLSMR"/>
    <s v="LLSRM20F1"/>
    <s v="LLSMR"/>
    <n v="0"/>
    <m/>
    <s v="Alameda Bridge"/>
    <n v="1"/>
    <s v="hard release"/>
    <x v="86"/>
    <s v="G"/>
    <s v="L"/>
    <s v="D"/>
    <n v="2020"/>
    <n v="191.1"/>
    <n v="35.193578000000002"/>
    <n v="-106.64481499999999"/>
  </r>
  <r>
    <x v="85"/>
    <s v="green"/>
    <s v="left"/>
    <s v="predorsal"/>
    <n v="6444"/>
    <s v="FRO"/>
    <s v="LLSMR"/>
    <s v="LLSRM20F1"/>
    <s v="LLSMR"/>
    <n v="0"/>
    <m/>
    <s v="Jarales Bridge"/>
    <n v="2"/>
    <s v="hard release"/>
    <x v="86"/>
    <s v="G"/>
    <s v="L"/>
    <s v="D"/>
    <n v="2020"/>
    <n v="141.30000000000001"/>
    <n v="34.544046999999999"/>
    <n v="-106.76367500000001"/>
  </r>
  <r>
    <x v="85"/>
    <s v="green"/>
    <s v="left"/>
    <s v="predorsal"/>
    <n v="6444"/>
    <s v="FRO"/>
    <s v="LLSMR"/>
    <s v="LLSRM20F1"/>
    <s v="LLSMR"/>
    <n v="0"/>
    <m/>
    <s v="RM 113.7"/>
    <n v="3"/>
    <s v="hard release"/>
    <x v="86"/>
    <s v="G"/>
    <s v="L"/>
    <s v="D"/>
    <n v="2020"/>
    <n v="113.7"/>
    <n v="34.236263000000001"/>
    <n v="-106.89851899999999"/>
  </r>
  <r>
    <x v="86"/>
    <s v="red"/>
    <s v="left"/>
    <s v="predorsal"/>
    <n v="13500"/>
    <s v="FRO"/>
    <s v="Dexter"/>
    <s v="20CSDX"/>
    <s v="Dexter"/>
    <n v="0"/>
    <m/>
    <s v="Santa Ana Pueblo"/>
    <n v="1"/>
    <s v="hard release"/>
    <x v="83"/>
    <s v="R"/>
    <s v="L"/>
    <s v="D"/>
    <n v="2020"/>
    <n v="207.3"/>
    <n v="35.361834999999999"/>
    <n v="-106.51522900000001"/>
  </r>
  <r>
    <x v="86"/>
    <s v="red"/>
    <s v="left"/>
    <s v="predorsal"/>
    <n v="13500"/>
    <s v="FRO"/>
    <s v="Dexter"/>
    <s v="20CSDX"/>
    <s v="Dexter"/>
    <n v="0"/>
    <m/>
    <s v="North Socorro Diversion"/>
    <n v="3"/>
    <s v="hard release"/>
    <x v="83"/>
    <s v="R"/>
    <s v="L"/>
    <s v="D"/>
    <n v="2020"/>
    <n v="103.2"/>
    <n v="34.096843"/>
    <n v="-106.879232"/>
  </r>
  <r>
    <x v="86"/>
    <s v="red"/>
    <s v="left"/>
    <s v="predorsal"/>
    <n v="13500"/>
    <s v="FRO"/>
    <s v="Dexter"/>
    <s v="20CSDX"/>
    <s v="Dexter"/>
    <n v="0"/>
    <m/>
    <s v="Sevilleta"/>
    <n v="2"/>
    <s v="hard release"/>
    <x v="83"/>
    <s v="R"/>
    <s v="L"/>
    <s v="D"/>
    <n v="2020"/>
    <n v="119"/>
    <n v="34.275641"/>
    <n v="-106.854455"/>
  </r>
  <r>
    <x v="86"/>
    <m/>
    <m/>
    <m/>
    <n v="45721"/>
    <s v="FRO"/>
    <s v="Dexter"/>
    <s v="20CSDX"/>
    <s v="Dexter"/>
    <n v="0"/>
    <m/>
    <s v="North Socorro Diversion"/>
    <n v="3"/>
    <s v="hard release"/>
    <x v="87"/>
    <s v=""/>
    <s v=""/>
    <m/>
    <n v="2020"/>
    <n v="103.2"/>
    <n v="34.096843"/>
    <n v="-106.879232"/>
  </r>
  <r>
    <x v="86"/>
    <m/>
    <m/>
    <m/>
    <n v="47002"/>
    <s v="FRO"/>
    <s v="Dexter"/>
    <s v="20CSDX"/>
    <s v="Dexter"/>
    <n v="0"/>
    <m/>
    <s v="Sevilleta"/>
    <n v="2"/>
    <s v="hard release"/>
    <x v="87"/>
    <s v=""/>
    <s v=""/>
    <m/>
    <n v="2020"/>
    <n v="119"/>
    <n v="34.275641"/>
    <n v="-106.854455"/>
  </r>
  <r>
    <x v="86"/>
    <m/>
    <m/>
    <m/>
    <n v="46583"/>
    <s v="FRO"/>
    <s v="Dexter"/>
    <s v="20CSDX"/>
    <s v="Dexter"/>
    <n v="0"/>
    <m/>
    <s v="Santa Ana"/>
    <n v="1"/>
    <s v="hard release"/>
    <x v="87"/>
    <s v=""/>
    <s v=""/>
    <m/>
    <n v="2020"/>
    <n v="207.3"/>
    <n v="35.361834999999999"/>
    <n v="-106.51522900000001"/>
  </r>
  <r>
    <x v="87"/>
    <s v="red"/>
    <s v="left"/>
    <s v="predorsal"/>
    <n v="19308"/>
    <s v="FRO"/>
    <s v="Dexter"/>
    <s v="20CSDX"/>
    <s v="Dexter"/>
    <n v="0"/>
    <m/>
    <s v="Alameda Bridge"/>
    <n v="1"/>
    <s v="hard release"/>
    <x v="83"/>
    <s v="R"/>
    <s v="L"/>
    <s v="D"/>
    <n v="2020"/>
    <n v="191.1"/>
    <n v="35.193578000000002"/>
    <n v="-106.64481499999999"/>
  </r>
  <r>
    <x v="88"/>
    <s v="blue"/>
    <s v="right"/>
    <s v="predorsal"/>
    <n v="977"/>
    <s v="FRO"/>
    <s v="Dexter"/>
    <s v="19CSDX"/>
    <s v="Dexter"/>
    <n v="2"/>
    <m/>
    <s v="North Boundary BDANWR"/>
    <n v="3"/>
    <m/>
    <x v="88"/>
    <s v="B"/>
    <s v="R"/>
    <s v="D"/>
    <n v="2021"/>
    <n v="86.6"/>
    <n v="33.873983000000003"/>
    <n v="-106.84941999999999"/>
  </r>
  <r>
    <x v="88"/>
    <s v="blue"/>
    <s v="right"/>
    <s v="predorsal"/>
    <n v="970"/>
    <s v="FRO"/>
    <s v="Dexter"/>
    <s v="19CSDX"/>
    <s v="Dexter"/>
    <n v="2"/>
    <m/>
    <s v="North Socorro Diversion"/>
    <n v="3"/>
    <m/>
    <x v="88"/>
    <s v="B"/>
    <s v="R"/>
    <s v="D"/>
    <n v="2021"/>
    <n v="103.3"/>
    <n v="34.098252000000002"/>
    <n v="-106.879828"/>
  </r>
  <r>
    <x v="88"/>
    <s v="blue"/>
    <s v="right"/>
    <s v="predorsal"/>
    <n v="988"/>
    <s v="FRO"/>
    <s v="Dexter"/>
    <s v="19CSDX"/>
    <s v="Dexter"/>
    <n v="2"/>
    <m/>
    <s v="RM 113.7"/>
    <n v="3"/>
    <m/>
    <x v="88"/>
    <s v="B"/>
    <s v="R"/>
    <s v="D"/>
    <n v="2021"/>
    <n v="113.7"/>
    <n v="34.236263000000001"/>
    <n v="-106.89851899999999"/>
  </r>
  <r>
    <x v="88"/>
    <s v="blue"/>
    <s v="right"/>
    <s v="predorsal"/>
    <n v="967"/>
    <s v="FRO"/>
    <s v="Dexter"/>
    <s v="19CSDX"/>
    <s v="Dexter"/>
    <n v="2"/>
    <m/>
    <s v="Sevilleta"/>
    <n v="2"/>
    <m/>
    <x v="88"/>
    <s v="B"/>
    <s v="R"/>
    <s v="D"/>
    <n v="2021"/>
    <n v="118.9"/>
    <n v="34.275162000000002"/>
    <n v="-106.855906"/>
  </r>
  <r>
    <x v="88"/>
    <s v="blue"/>
    <s v="right"/>
    <s v="predorsal"/>
    <n v="971"/>
    <s v="FRO"/>
    <s v="Dexter"/>
    <s v="19CSDX"/>
    <s v="Dexter"/>
    <n v="2"/>
    <m/>
    <s v="U.S. 60"/>
    <n v="2"/>
    <m/>
    <x v="88"/>
    <s v="B"/>
    <s v="R"/>
    <s v="D"/>
    <n v="2021"/>
    <n v="131.30000000000001"/>
    <n v="34.416727999999999"/>
    <n v="-106.800006"/>
  </r>
  <r>
    <x v="89"/>
    <s v="red"/>
    <s v="right"/>
    <s v="predorsal"/>
    <n v="6134"/>
    <s v="FRO"/>
    <s v="Dexter"/>
    <s v="21CSDX"/>
    <s v="Dexter"/>
    <n v="0"/>
    <m/>
    <s v="Santa Ana"/>
    <n v="1"/>
    <s v="hard release"/>
    <x v="89"/>
    <s v="R"/>
    <s v="R"/>
    <s v="D"/>
    <n v="2021"/>
    <n v="206.8"/>
    <n v="35.357241999999999"/>
    <n v="-106.519941"/>
  </r>
  <r>
    <x v="89"/>
    <m/>
    <m/>
    <m/>
    <n v="27524"/>
    <s v="FRO"/>
    <s v="Dexter"/>
    <s v="21CSDX"/>
    <s v="Dexter"/>
    <n v="0"/>
    <m/>
    <s v="Santa Ana"/>
    <n v="1"/>
    <s v="hard release"/>
    <x v="90"/>
    <s v=""/>
    <s v=""/>
    <m/>
    <n v="2021"/>
    <n v="206.8"/>
    <n v="35.357241999999999"/>
    <n v="-106.519941"/>
  </r>
  <r>
    <x v="89"/>
    <s v="red"/>
    <s v="right"/>
    <s v="predorsal"/>
    <n v="10537"/>
    <s v="FRO"/>
    <s v="Dexter"/>
    <s v="21CSDX"/>
    <s v="Dexter"/>
    <n v="0"/>
    <m/>
    <s v="Sevilleta"/>
    <n v="2"/>
    <s v="hard release"/>
    <x v="89"/>
    <s v="R"/>
    <s v="R"/>
    <s v="D"/>
    <n v="2021"/>
    <n v="119"/>
    <n v="34.275641"/>
    <n v="-106.854455"/>
  </r>
  <r>
    <x v="89"/>
    <m/>
    <m/>
    <m/>
    <n v="51523"/>
    <s v="FRO"/>
    <s v="Dexter"/>
    <s v="21CSDX"/>
    <s v="Dexter"/>
    <n v="0"/>
    <m/>
    <s v="Sevilleta"/>
    <n v="2"/>
    <s v="hard release"/>
    <x v="90"/>
    <s v=""/>
    <s v=""/>
    <m/>
    <n v="2021"/>
    <n v="119"/>
    <n v="34.275641"/>
    <n v="-106.854455"/>
  </r>
  <r>
    <x v="89"/>
    <s v="red"/>
    <s v="right"/>
    <s v="predorsal"/>
    <n v="4167"/>
    <s v="FRO"/>
    <s v="Dexter"/>
    <s v="21CSDX"/>
    <s v="Dexter"/>
    <n v="0"/>
    <m/>
    <s v="RM 113.7"/>
    <n v="3"/>
    <s v="hard release"/>
    <x v="89"/>
    <s v="R"/>
    <s v="R"/>
    <s v="D"/>
    <n v="2021"/>
    <n v="113.7"/>
    <n v="34.236263000000001"/>
    <n v="-106.89851899999999"/>
  </r>
  <r>
    <x v="89"/>
    <m/>
    <m/>
    <m/>
    <n v="20578"/>
    <s v="FRO"/>
    <s v="Dexter"/>
    <s v="21CSDX"/>
    <s v="Dexter"/>
    <n v="0"/>
    <m/>
    <s v="RM 113.7"/>
    <n v="3"/>
    <s v="hard release"/>
    <x v="90"/>
    <s v=""/>
    <s v=""/>
    <m/>
    <n v="2021"/>
    <n v="113.7"/>
    <n v="34.236263000000001"/>
    <n v="-106.89851899999999"/>
  </r>
  <r>
    <x v="90"/>
    <s v="green"/>
    <s v="right"/>
    <s v="predorsal"/>
    <n v="10292"/>
    <s v="FRO"/>
    <s v="LLSMR"/>
    <m/>
    <s v="LLSMR"/>
    <n v="0"/>
    <m/>
    <s v="Alameda Bridge"/>
    <n v="1"/>
    <s v="hard release"/>
    <x v="91"/>
    <s v="G"/>
    <s v="R"/>
    <s v="D"/>
    <n v="2021"/>
    <n v="191.1"/>
    <n v="35.193578000000002"/>
    <n v="-106.64481499999999"/>
  </r>
  <r>
    <x v="90"/>
    <s v="green"/>
    <s v="right"/>
    <s v="predorsal"/>
    <n v="10290"/>
    <s v="FRO"/>
    <s v="LLSMR"/>
    <m/>
    <s v="LLSMR"/>
    <n v="0"/>
    <m/>
    <s v="Brown's Arroyo"/>
    <n v="3"/>
    <s v="hard release"/>
    <x v="91"/>
    <s v="G"/>
    <s v="R"/>
    <s v="D"/>
    <n v="2021"/>
    <n v="95.7"/>
    <n v="34.001404000000001"/>
    <n v="-106.870411"/>
  </r>
  <r>
    <x v="90"/>
    <s v="green"/>
    <s v="right"/>
    <s v="predorsal"/>
    <n v="10290"/>
    <s v="FRO"/>
    <s v="LLSMR"/>
    <m/>
    <s v="LLSMR"/>
    <n v="0"/>
    <m/>
    <s v="Peralta area"/>
    <n v="2"/>
    <s v="hard release"/>
    <x v="91"/>
    <s v="G"/>
    <s v="R"/>
    <s v="D"/>
    <n v="2021"/>
    <n v="154.5"/>
    <n v="34.713442000000001"/>
    <n v="-106.74720499999999"/>
  </r>
  <r>
    <x v="91"/>
    <s v="yellow"/>
    <s v="right"/>
    <s v="predorsal"/>
    <n v="14000"/>
    <s v="FRO"/>
    <s v="Abq"/>
    <s v="ABP20-3CS/ABP20-WI/APB21-2WS/APB214.5CS"/>
    <s v="BioPark"/>
    <s v="0-1"/>
    <m/>
    <s v="Central bridge"/>
    <n v="1"/>
    <s v="hard release"/>
    <x v="92"/>
    <s v="Y"/>
    <s v="R"/>
    <s v="D"/>
    <n v="2021"/>
    <n v="182.8"/>
    <n v="35.088991999999998"/>
    <n v="-106.680414"/>
  </r>
  <r>
    <x v="91"/>
    <s v="yellow"/>
    <s v="right"/>
    <s v="predorsal"/>
    <n v="14000"/>
    <s v="FRO"/>
    <s v="Abq"/>
    <s v="ABP20-3CS/ABP20-WI/APB21-2WS/APB214.5CS"/>
    <s v="BioPark"/>
    <s v="0-1"/>
    <m/>
    <s v="Jarales Bridge"/>
    <n v="2"/>
    <s v="hard release"/>
    <x v="92"/>
    <s v="Y"/>
    <s v="R"/>
    <s v="D"/>
    <n v="2021"/>
    <n v="141.30000000000001"/>
    <n v="34.544046999999999"/>
    <n v="-106.76367500000001"/>
  </r>
  <r>
    <x v="92"/>
    <s v="yellow"/>
    <s v="right"/>
    <s v="predorsal"/>
    <n v="14000"/>
    <s v="FRO"/>
    <s v="Abq"/>
    <s v="ABP20-3CS/ABP20-WI/APB21-2WS/APB214.5CS"/>
    <s v="BioPark"/>
    <s v="0-1"/>
    <m/>
    <s v="North Boundary BDANWR"/>
    <n v="3"/>
    <s v="hard release"/>
    <x v="92"/>
    <s v="Y"/>
    <s v="R"/>
    <s v="D"/>
    <n v="2021"/>
    <n v="86.3"/>
    <n v="33.869732999999997"/>
    <n v="-106.847961"/>
  </r>
  <r>
    <x v="93"/>
    <s v="blue"/>
    <s v="right"/>
    <s v="predorsal"/>
    <n v="3402"/>
    <s v="FRO"/>
    <s v="Dexter"/>
    <s v="20CSDX"/>
    <s v="Dexter"/>
    <n v="1"/>
    <m/>
    <s v="RM 113.7"/>
    <n v="3"/>
    <s v="hard release"/>
    <x v="88"/>
    <s v="B"/>
    <s v="R"/>
    <s v="D"/>
    <n v="2021"/>
    <n v="113.7"/>
    <n v="34.236263000000001"/>
    <n v="-106.89851899999999"/>
  </r>
  <r>
    <x v="93"/>
    <s v="blue"/>
    <s v="right"/>
    <s v="predorsal"/>
    <n v="2105"/>
    <s v="FRO"/>
    <s v="Dexter"/>
    <s v="20CSDX"/>
    <s v="Dexter"/>
    <n v="1"/>
    <m/>
    <s v="RM 119"/>
    <n v="2"/>
    <s v="hard release"/>
    <x v="88"/>
    <s v="B"/>
    <s v="R"/>
    <s v="D"/>
    <n v="2021"/>
    <n v="118.9"/>
    <n v="34.275162000000002"/>
    <n v="-106.855906"/>
  </r>
  <r>
    <x v="93"/>
    <s v="blue"/>
    <s v="right"/>
    <s v="predorsal"/>
    <n v="1974"/>
    <s v="FRO"/>
    <s v="Dexter"/>
    <s v="20CSDX"/>
    <s v="Dexter"/>
    <n v="1"/>
    <m/>
    <s v="RM 141.3"/>
    <n v="2"/>
    <s v="hard release"/>
    <x v="88"/>
    <s v="B"/>
    <s v="R"/>
    <s v="D"/>
    <n v="2021"/>
    <n v="141.30000000000001"/>
    <n v="34.544046999999999"/>
    <n v="-106.76367500000001"/>
  </r>
  <r>
    <x v="93"/>
    <s v="blue"/>
    <s v="right"/>
    <s v="predorsal"/>
    <n v="1857"/>
    <s v="FRO"/>
    <s v="Dexter"/>
    <s v="20CSDX"/>
    <s v="Dexter"/>
    <n v="1"/>
    <m/>
    <s v="Peralta area"/>
    <n v="2"/>
    <s v="hard release"/>
    <x v="88"/>
    <s v="B"/>
    <s v="R"/>
    <s v="D"/>
    <n v="2021"/>
    <n v="154.5"/>
    <n v="34.713442000000001"/>
    <n v="-106.74720499999999"/>
  </r>
  <r>
    <x v="94"/>
    <s v="double green"/>
    <s v="right"/>
    <s v="predorsal"/>
    <n v="512"/>
    <s v="FRO"/>
    <s v="LLSMR"/>
    <s v="Retired broodstock; mixed wildcaught lot, 2018, 2019, 2020"/>
    <s v="LLSMR"/>
    <s v="1-3"/>
    <m/>
    <s v="Brown's Arroyo"/>
    <n v="3"/>
    <s v="hard release"/>
    <x v="93"/>
    <s v="D"/>
    <s v="R"/>
    <s v="D"/>
    <n v="2021"/>
    <n v="95.7"/>
    <n v="34.001404000000001"/>
    <n v="-106.870411"/>
  </r>
  <r>
    <x v="94"/>
    <s v="none"/>
    <m/>
    <m/>
    <n v="664"/>
    <s v="FRO"/>
    <s v="LLSMR"/>
    <s v="unspawned wildcaught as eggs 2020"/>
    <s v="LLSMR"/>
    <s v="1"/>
    <m/>
    <s v="Brown's Arroyo"/>
    <n v="3"/>
    <s v="hard release"/>
    <x v="94"/>
    <s v="N"/>
    <m/>
    <m/>
    <n v="2021"/>
    <n v="95.7"/>
    <n v="34.001404000000001"/>
    <n v="-106.870411"/>
  </r>
  <r>
    <x v="95"/>
    <s v="none"/>
    <m/>
    <m/>
    <n v="1042"/>
    <s v="FRO"/>
    <s v="Dexter"/>
    <s v="PIT tagged, no VIE"/>
    <s v="Dexter"/>
    <s v="1-2"/>
    <n v="62"/>
    <s v="RM 118.9"/>
    <n v="2"/>
    <s v="hard release"/>
    <x v="95"/>
    <s v="N"/>
    <m/>
    <m/>
    <n v="2022"/>
    <n v="118.9"/>
    <n v="34.275162000000002"/>
    <n v="-106.855906"/>
  </r>
  <r>
    <x v="95"/>
    <s v="none"/>
    <m/>
    <m/>
    <n v="1011"/>
    <s v="FRO"/>
    <s v="Dexter"/>
    <s v="PIT tagged, no VIE"/>
    <s v="Dexter"/>
    <s v="1-2"/>
    <n v="62"/>
    <s v="Jarales Bridge"/>
    <n v="2"/>
    <s v="hard release"/>
    <x v="95"/>
    <s v="N"/>
    <m/>
    <m/>
    <n v="2022"/>
    <n v="141.30000000000001"/>
    <n v="34.544046999999999"/>
    <n v="-106.76367500000001"/>
  </r>
  <r>
    <x v="95"/>
    <s v="none"/>
    <m/>
    <m/>
    <n v="940"/>
    <s v="FRO"/>
    <s v="Dexter"/>
    <s v="PIT tagged, no VIE"/>
    <s v="Dexter"/>
    <s v="1-2"/>
    <n v="62"/>
    <s v="Peralta area"/>
    <n v="2"/>
    <s v="hard release"/>
    <x v="95"/>
    <s v="N"/>
    <m/>
    <m/>
    <n v="2022"/>
    <n v="154.5"/>
    <n v="34.713442000000001"/>
    <n v="-106.74720499999999"/>
  </r>
  <r>
    <x v="96"/>
    <s v="red"/>
    <s v="left"/>
    <s v="predorsal"/>
    <n v="35990"/>
    <s v="FRO"/>
    <s v="Dexter"/>
    <s v="CS2022"/>
    <s v="Dexter"/>
    <n v="0"/>
    <n v="47"/>
    <s v="Alameda Bridge"/>
    <n v="1"/>
    <s v="hard release"/>
    <x v="96"/>
    <s v="R"/>
    <s v="L"/>
    <s v="D"/>
    <n v="2022"/>
    <n v="191.1"/>
    <n v="35.193578000000002"/>
    <n v="-106.64481499999999"/>
  </r>
  <r>
    <x v="96"/>
    <s v="red"/>
    <s v="left"/>
    <s v="predorsal"/>
    <n v="28690"/>
    <s v="FRO"/>
    <s v="LLSMR"/>
    <s v="CS2022"/>
    <s v="LLSMR"/>
    <n v="0"/>
    <n v="44"/>
    <s v="Upstream of Belen"/>
    <n v="2"/>
    <s v="hard release"/>
    <x v="96"/>
    <s v="R"/>
    <s v="L"/>
    <s v="D"/>
    <n v="2022"/>
    <n v="151.19999999999999"/>
    <n v="34.668548999999999"/>
    <n v="-106.745165"/>
  </r>
  <r>
    <x v="96"/>
    <s v="red"/>
    <s v="left"/>
    <s v="predorsal"/>
    <n v="39324"/>
    <s v="FRO"/>
    <s v="Dexter"/>
    <s v="CS2022"/>
    <s v="Dexter"/>
    <n v="0"/>
    <n v="47"/>
    <s v="Neal Cupp"/>
    <n v="3"/>
    <s v="hard release"/>
    <x v="96"/>
    <s v="R"/>
    <s v="L"/>
    <s v="D"/>
    <n v="2022"/>
    <n v="92.3"/>
    <n v="33.956237999999999"/>
    <n v="-106.850281"/>
  </r>
  <r>
    <x v="97"/>
    <s v="red"/>
    <s v="left"/>
    <s v="predorsal"/>
    <n v="22500"/>
    <s v="FRO"/>
    <s v="BioPark"/>
    <m/>
    <s v="BioPark"/>
    <n v="0"/>
    <n v="35"/>
    <s v="Central bridge"/>
    <n v="1"/>
    <s v="hard release"/>
    <x v="96"/>
    <s v="R"/>
    <s v="L"/>
    <s v="D"/>
    <n v="2022"/>
    <n v="182.8"/>
    <n v="35.088991999999998"/>
    <n v="-106.680414"/>
  </r>
  <r>
    <x v="98"/>
    <s v="red"/>
    <s v="left"/>
    <s v="predorsal"/>
    <n v="13750"/>
    <s v="FRO"/>
    <s v="BioPark"/>
    <m/>
    <s v="BioPark"/>
    <n v="0"/>
    <n v="35"/>
    <s v="Sevilleta"/>
    <n v="2"/>
    <s v="hard release"/>
    <x v="97"/>
    <s v="R"/>
    <s v="L"/>
    <s v="D"/>
    <n v="2023"/>
    <n v="118.7"/>
    <n v="34.273510999999999"/>
    <n v="-106.85807699999999"/>
  </r>
  <r>
    <x v="99"/>
    <s v="red"/>
    <s v="left"/>
    <s v="predorsal"/>
    <n v="4736"/>
    <s v="FRO"/>
    <s v="LLSMR"/>
    <s v="Produced at BioPark, tranferred in July"/>
    <s v="BioPark"/>
    <n v="0"/>
    <m/>
    <s v="4 miles below SADD"/>
    <n v="3"/>
    <s v="h"/>
    <x v="97"/>
    <s v="R"/>
    <s v="L"/>
    <s v="D"/>
    <n v="2023"/>
    <n v="111.9"/>
    <n v="34.216020999999998"/>
    <n v="-106.88637"/>
  </r>
  <r>
    <x v="100"/>
    <s v="red"/>
    <s v="left"/>
    <s v="predorsal"/>
    <n v="13750"/>
    <s v="FRO"/>
    <s v="BioPark"/>
    <m/>
    <s v="BioPark"/>
    <n v="0"/>
    <n v="35"/>
    <s v="4 miles below SADD"/>
    <n v="3"/>
    <s v="hard"/>
    <x v="97"/>
    <s v="R"/>
    <s v="L"/>
    <s v="D"/>
    <n v="2023"/>
    <n v="111.9"/>
    <n v="34.216020999999998"/>
    <n v="-106.88637"/>
  </r>
  <r>
    <x v="101"/>
    <s v="red"/>
    <s v="right"/>
    <s v="predorsal"/>
    <n v="10484"/>
    <s v="FRO"/>
    <s v="Dexter"/>
    <m/>
    <s v="Dexter"/>
    <n v="0"/>
    <n v="45"/>
    <s v="North Boundary BDANWR"/>
    <n v="3"/>
    <s v="hard"/>
    <x v="98"/>
    <s v="R"/>
    <s v="R"/>
    <s v="D"/>
    <n v="2023"/>
    <n v="86.3"/>
    <n v="33.869732999999997"/>
    <n v="-106.847961"/>
  </r>
  <r>
    <x v="102"/>
    <s v="red"/>
    <s v="right"/>
    <s v="predorsal"/>
    <n v="562"/>
    <s v="FRO"/>
    <s v="BioPark"/>
    <m/>
    <s v="BioPark"/>
    <n v="0"/>
    <n v="40"/>
    <s v="North Boundary BDANWR"/>
    <n v="3"/>
    <s v="hard"/>
    <x v="98"/>
    <s v="R"/>
    <s v="R"/>
    <s v="D"/>
    <n v="2023"/>
    <n v="86.3"/>
    <n v="33.869732999999997"/>
    <n v="-106.847961"/>
  </r>
  <r>
    <x v="103"/>
    <s v="red"/>
    <s v="right"/>
    <s v="predorsal"/>
    <n v="35438"/>
    <s v="FRO"/>
    <s v="BioPark"/>
    <m/>
    <s v="BioPark"/>
    <n v="0"/>
    <n v="40"/>
    <s v="North Boundary BDANWR"/>
    <n v="3"/>
    <s v="hard"/>
    <x v="98"/>
    <s v="R"/>
    <s v="R"/>
    <s v="D"/>
    <n v="2023"/>
    <n v="86.3"/>
    <n v="33.869732999999997"/>
    <n v="-106.847961"/>
  </r>
  <r>
    <x v="104"/>
    <s v="red"/>
    <s v="left"/>
    <s v="predorsal"/>
    <n v="25000"/>
    <s v="FRO"/>
    <s v="BioPark"/>
    <s v="ABP24-2CS"/>
    <s v="BioPark"/>
    <n v="0"/>
    <n v="45"/>
    <s v="Central bridge"/>
    <n v="1"/>
    <s v="hard"/>
    <x v="99"/>
    <s v="R"/>
    <s v="L"/>
    <s v="D"/>
    <n v="2024"/>
    <n v="182.8"/>
    <n v="35.088991999999998"/>
    <n v="-106.680414"/>
  </r>
  <r>
    <x v="105"/>
    <s v="red"/>
    <s v="left"/>
    <s v="predorsal"/>
    <n v="25145"/>
    <s v="FRO"/>
    <s v="Dexter"/>
    <s v="24CSDX"/>
    <s v="Dexter"/>
    <n v="0"/>
    <n v="49"/>
    <s v="Alameda Bridge"/>
    <n v="1"/>
    <s v="hard"/>
    <x v="99"/>
    <s v="R"/>
    <s v="L"/>
    <s v="D"/>
    <n v="2024"/>
    <n v="191.1"/>
    <n v="35.193578000000002"/>
    <n v="-106.64481499999999"/>
  </r>
  <r>
    <x v="105"/>
    <s v="red"/>
    <s v="left"/>
    <s v="predorsal"/>
    <n v="65344"/>
    <s v="FRO"/>
    <s v="Dexter"/>
    <s v="24CSDX"/>
    <s v="Dexter"/>
    <n v="0"/>
    <n v="49"/>
    <s v="Sevilleta"/>
    <n v="2"/>
    <s v="hard"/>
    <x v="99"/>
    <s v="R"/>
    <s v="L"/>
    <s v="D"/>
    <n v="2024"/>
    <n v="118.7"/>
    <n v="34.273510999999999"/>
    <n v="-106.85807699999999"/>
  </r>
  <r>
    <x v="106"/>
    <s v="red"/>
    <s v="left"/>
    <s v="predorsal"/>
    <n v="25000"/>
    <s v="FRO"/>
    <s v="BioPark"/>
    <s v="APB24-2CS"/>
    <s v="BioPark"/>
    <n v="0"/>
    <n v="45"/>
    <s v="Los Chaves"/>
    <n v="2"/>
    <s v="hard"/>
    <x v="99"/>
    <s v="R"/>
    <s v="L"/>
    <s v="D"/>
    <n v="2024"/>
    <n v="155.6"/>
    <n v="34.727403000000002"/>
    <n v="-106.73839599999999"/>
  </r>
  <r>
    <x v="107"/>
    <s v="red"/>
    <s v="left"/>
    <s v="predorsal"/>
    <n v="9694"/>
    <s v="FRO"/>
    <s v="LLSMR"/>
    <s v="LLSMR24"/>
    <s v="LLSMR"/>
    <n v="0"/>
    <n v="45"/>
    <s v="Jarales Bridge"/>
    <n v="2"/>
    <s v="hard"/>
    <x v="99"/>
    <s v="R"/>
    <s v="L"/>
    <s v="D"/>
    <n v="2024"/>
    <n v="141.30000000000001"/>
    <n v="34.544046999999999"/>
    <n v="-106.76367500000001"/>
  </r>
  <r>
    <x v="107"/>
    <s v="red"/>
    <s v="left"/>
    <s v="predorsal"/>
    <n v="13023"/>
    <s v="FRO"/>
    <s v="LLSMR"/>
    <s v="LLSMR23"/>
    <s v="LLSMR"/>
    <n v="1"/>
    <n v="55"/>
    <s v="Jarales Bridge"/>
    <n v="2"/>
    <s v="hard"/>
    <x v="99"/>
    <s v="R"/>
    <s v="L"/>
    <s v="D"/>
    <n v="2024"/>
    <n v="141.30000000000001"/>
    <n v="34.544046999999999"/>
    <n v="-106.76367500000001"/>
  </r>
  <r>
    <x v="108"/>
    <m/>
    <m/>
    <m/>
    <m/>
    <m/>
    <m/>
    <m/>
    <m/>
    <m/>
    <m/>
    <m/>
    <m/>
    <m/>
    <x v="10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>
  <location ref="A1:E103" firstHeaderRow="0" firstDataRow="1" firstDataCol="1"/>
  <pivotFields count="24">
    <pivotField dataFiel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05">
        <item m="1" x="103"/>
        <item m="1" x="102"/>
        <item x="27"/>
        <item x="32"/>
        <item x="84"/>
        <item x="26"/>
        <item x="35"/>
        <item x="72"/>
        <item x="79"/>
        <item x="88"/>
        <item x="19"/>
        <item x="1"/>
        <item x="4"/>
        <item x="28"/>
        <item x="41"/>
        <item x="59"/>
        <item x="66"/>
        <item x="69"/>
        <item x="86"/>
        <item x="17"/>
        <item x="9"/>
        <item x="37"/>
        <item x="50"/>
        <item x="57"/>
        <item x="67"/>
        <item x="91"/>
        <item m="1" x="101"/>
        <item x="18"/>
        <item x="3"/>
        <item x="29"/>
        <item x="43"/>
        <item x="74"/>
        <item x="16"/>
        <item x="2"/>
        <item x="10"/>
        <item x="21"/>
        <item x="38"/>
        <item x="49"/>
        <item x="61"/>
        <item x="78"/>
        <item x="25"/>
        <item x="31"/>
        <item x="47"/>
        <item x="53"/>
        <item x="65"/>
        <item x="82"/>
        <item x="23"/>
        <item x="34"/>
        <item x="45"/>
        <item x="56"/>
        <item x="81"/>
        <item x="55"/>
        <item x="15"/>
        <item x="5"/>
        <item x="40"/>
        <item x="64"/>
        <item x="70"/>
        <item x="83"/>
        <item x="13"/>
        <item x="8"/>
        <item x="36"/>
        <item x="51"/>
        <item x="68"/>
        <item x="80"/>
        <item x="89"/>
        <item x="24"/>
        <item x="30"/>
        <item x="60"/>
        <item x="75"/>
        <item x="22"/>
        <item x="33"/>
        <item x="63"/>
        <item x="77"/>
        <item x="14"/>
        <item x="0"/>
        <item x="11"/>
        <item x="20"/>
        <item x="44"/>
        <item x="48"/>
        <item x="54"/>
        <item x="58"/>
        <item x="73"/>
        <item x="85"/>
        <item x="12"/>
        <item x="7"/>
        <item x="39"/>
        <item x="52"/>
        <item x="62"/>
        <item x="76"/>
        <item x="92"/>
        <item x="100"/>
        <item x="6"/>
        <item x="42"/>
        <item x="46"/>
        <item x="87"/>
        <item x="90"/>
        <item x="71"/>
        <item x="94"/>
        <item x="95"/>
        <item x="96"/>
        <item x="93"/>
        <item x="97"/>
        <item x="98"/>
        <item x="99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x="21"/>
        <item x="22"/>
        <item x="23"/>
        <item x="24"/>
        <item t="default"/>
      </items>
    </pivotField>
  </pivotFields>
  <rowFields count="1">
    <field x="14"/>
  </rowFields>
  <rowItems count="102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Number" fld="4" baseField="0" baseItem="0"/>
    <dataField name="Average of Date" fld="0" subtotal="average" baseField="14" baseItem="0" numFmtId="14"/>
    <dataField name="Max of RM" fld="19" subtotal="max" baseField="14" baseItem="0"/>
    <dataField name="Min of RM" fld="19" subtotal="min" baseField="14" baseItem="73"/>
  </dataFields>
  <formats count="2">
    <format dxfId="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2"/>
  <sheetViews>
    <sheetView zoomScale="81" zoomScaleNormal="81" workbookViewId="0">
      <pane ySplit="1" topLeftCell="A309" activePane="bottomLeft" state="frozen"/>
      <selection pane="bottomLeft" sqref="A1:XFD1"/>
    </sheetView>
  </sheetViews>
  <sheetFormatPr defaultRowHeight="15" x14ac:dyDescent="0.25"/>
  <cols>
    <col min="1" max="1" width="12.5703125" style="21" customWidth="1"/>
    <col min="3" max="4" width="17.28515625" customWidth="1"/>
    <col min="8" max="8" width="61.7109375" customWidth="1"/>
    <col min="9" max="9" width="10.5703125" customWidth="1"/>
    <col min="10" max="10" width="9.140625" style="9"/>
    <col min="12" max="12" width="24.42578125" customWidth="1"/>
    <col min="14" max="14" width="57.7109375" bestFit="1" customWidth="1"/>
    <col min="15" max="15" width="10.7109375" bestFit="1" customWidth="1"/>
    <col min="23" max="23" width="17.28515625" bestFit="1" customWidth="1"/>
    <col min="24" max="24" width="28" bestFit="1" customWidth="1"/>
  </cols>
  <sheetData>
    <row r="1" spans="1:24" x14ac:dyDescent="0.25">
      <c r="A1" s="83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1" t="s">
        <v>8</v>
      </c>
      <c r="J1" s="16" t="s">
        <v>9</v>
      </c>
      <c r="K1" s="16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x14ac:dyDescent="0.25">
      <c r="A2" s="84">
        <v>37257</v>
      </c>
      <c r="B2" s="3" t="s">
        <v>24</v>
      </c>
      <c r="C2" s="3" t="s">
        <v>25</v>
      </c>
      <c r="D2" s="3" t="s">
        <v>26</v>
      </c>
      <c r="E2" s="4">
        <v>4600</v>
      </c>
      <c r="F2" s="3" t="s">
        <v>27</v>
      </c>
      <c r="G2" s="3" t="s">
        <v>28</v>
      </c>
      <c r="H2" s="12"/>
      <c r="I2" s="13"/>
      <c r="J2" s="17"/>
      <c r="K2" s="17"/>
      <c r="L2" s="12" t="s">
        <v>29</v>
      </c>
      <c r="M2" s="3">
        <v>3</v>
      </c>
      <c r="N2" s="12"/>
      <c r="O2" t="str">
        <f t="shared" ref="O2:O6" si="0">CONCATENATE(P2,Q2,R2, " ", YEAR(A2))</f>
        <v>YLD 2002</v>
      </c>
      <c r="P2" t="str">
        <f t="shared" ref="P2:P6" si="1">UPPER(LEFT(B2))</f>
        <v>Y</v>
      </c>
      <c r="Q2" t="str">
        <f t="shared" ref="Q2:Q6" si="2">UPPER(LEFT(C2))</f>
        <v>L</v>
      </c>
      <c r="R2" t="str">
        <f t="shared" ref="R2:R6" si="3">IF(LEFT(D2) = "p", "D", "A")</f>
        <v>D</v>
      </c>
      <c r="S2">
        <f t="shared" ref="S2:S6" si="4">YEAR(A2)</f>
        <v>2002</v>
      </c>
      <c r="T2">
        <f>VLOOKUP(L2, Metadata!E$3:F$101, 2, FALSE)</f>
        <v>67.5</v>
      </c>
      <c r="U2">
        <f>VLOOKUP(T2,Metadata!$H:$J,2,FALSE)</f>
        <v>33.680714000000002</v>
      </c>
      <c r="V2">
        <f>VLOOKUP(T2,Metadata!$H:$J,3,FALSE)</f>
        <v>-106.99297900000001</v>
      </c>
    </row>
    <row r="3" spans="1:24" x14ac:dyDescent="0.25">
      <c r="A3" s="84">
        <v>37258</v>
      </c>
      <c r="B3" s="3" t="s">
        <v>30</v>
      </c>
      <c r="C3" s="3" t="s">
        <v>25</v>
      </c>
      <c r="D3" s="3" t="s">
        <v>26</v>
      </c>
      <c r="E3" s="4">
        <v>7300</v>
      </c>
      <c r="F3" s="3" t="s">
        <v>27</v>
      </c>
      <c r="G3" s="3" t="s">
        <v>28</v>
      </c>
      <c r="H3" s="12"/>
      <c r="I3" s="13"/>
      <c r="J3" s="17"/>
      <c r="K3" s="17"/>
      <c r="L3" s="12" t="s">
        <v>31</v>
      </c>
      <c r="M3" s="3">
        <v>3</v>
      </c>
      <c r="N3" s="12"/>
      <c r="O3" t="str">
        <f t="shared" si="0"/>
        <v>GLD 2002</v>
      </c>
      <c r="P3" t="str">
        <f t="shared" si="1"/>
        <v>G</v>
      </c>
      <c r="Q3" t="str">
        <f t="shared" si="2"/>
        <v>L</v>
      </c>
      <c r="R3" t="str">
        <f t="shared" si="3"/>
        <v>D</v>
      </c>
      <c r="S3">
        <f t="shared" si="4"/>
        <v>2002</v>
      </c>
      <c r="T3">
        <f>VLOOKUP(L3, Metadata!E$3:F$101, 2, FALSE)</f>
        <v>101.6</v>
      </c>
      <c r="U3">
        <f>VLOOKUP(T3,Metadata!H:J,2,FALSE)</f>
        <v>34.079163000000001</v>
      </c>
      <c r="V3">
        <f>VLOOKUP(T3,Metadata!$H:$J,3,FALSE)</f>
        <v>-106.867126</v>
      </c>
    </row>
    <row r="4" spans="1:24" x14ac:dyDescent="0.25">
      <c r="A4" s="84">
        <v>37409</v>
      </c>
      <c r="B4" s="3" t="s">
        <v>32</v>
      </c>
      <c r="C4" s="3" t="s">
        <v>33</v>
      </c>
      <c r="D4" s="3" t="s">
        <v>26</v>
      </c>
      <c r="E4" s="4">
        <v>2082</v>
      </c>
      <c r="F4" s="3" t="s">
        <v>34</v>
      </c>
      <c r="G4" s="3" t="s">
        <v>35</v>
      </c>
      <c r="H4" s="12"/>
      <c r="I4" s="13"/>
      <c r="J4" s="17"/>
      <c r="K4" s="17"/>
      <c r="L4" s="12" t="s">
        <v>36</v>
      </c>
      <c r="M4" s="3">
        <v>1</v>
      </c>
      <c r="N4" s="12"/>
      <c r="O4" t="str">
        <f t="shared" si="0"/>
        <v>ORD 2002</v>
      </c>
      <c r="P4" t="str">
        <f t="shared" si="1"/>
        <v>O</v>
      </c>
      <c r="Q4" t="str">
        <f t="shared" si="2"/>
        <v>R</v>
      </c>
      <c r="R4" t="str">
        <f t="shared" si="3"/>
        <v>D</v>
      </c>
      <c r="S4">
        <f t="shared" si="4"/>
        <v>2002</v>
      </c>
      <c r="T4">
        <f>VLOOKUP(L4, Metadata!E$3:F$101, 2, FALSE)</f>
        <v>191.1</v>
      </c>
      <c r="U4">
        <f>VLOOKUP(T4,Metadata!H:J,2,FALSE)</f>
        <v>35.193578000000002</v>
      </c>
      <c r="V4">
        <f>VLOOKUP(T4,Metadata!$H:$J,3,FALSE)</f>
        <v>-106.64481499999999</v>
      </c>
    </row>
    <row r="5" spans="1:24" x14ac:dyDescent="0.25">
      <c r="A5" s="84">
        <v>37599</v>
      </c>
      <c r="B5" s="3" t="s">
        <v>32</v>
      </c>
      <c r="C5" s="3" t="s">
        <v>25</v>
      </c>
      <c r="D5" s="3" t="s">
        <v>26</v>
      </c>
      <c r="E5" s="4">
        <v>41500</v>
      </c>
      <c r="F5" s="3" t="s">
        <v>34</v>
      </c>
      <c r="G5" s="3" t="s">
        <v>28</v>
      </c>
      <c r="H5" s="12"/>
      <c r="I5" s="13"/>
      <c r="J5" s="17"/>
      <c r="K5" s="17"/>
      <c r="L5" s="12" t="s">
        <v>37</v>
      </c>
      <c r="M5" s="3">
        <v>1</v>
      </c>
      <c r="N5" s="12"/>
      <c r="O5" t="str">
        <f t="shared" si="0"/>
        <v>OLD 2002</v>
      </c>
      <c r="P5" t="str">
        <f t="shared" si="1"/>
        <v>O</v>
      </c>
      <c r="Q5" t="str">
        <f t="shared" si="2"/>
        <v>L</v>
      </c>
      <c r="R5" t="str">
        <f t="shared" si="3"/>
        <v>D</v>
      </c>
      <c r="S5">
        <f t="shared" si="4"/>
        <v>2002</v>
      </c>
      <c r="T5">
        <f>VLOOKUP(L5, Metadata!E$3:F$101, 2, FALSE)</f>
        <v>195</v>
      </c>
      <c r="U5">
        <f>VLOOKUP(T5,Metadata!H:J,2,FALSE)</f>
        <v>35.226103999999999</v>
      </c>
      <c r="V5">
        <f>VLOOKUP(T5,Metadata!$H:$J,3,FALSE)</f>
        <v>-106.596474</v>
      </c>
    </row>
    <row r="6" spans="1:24" x14ac:dyDescent="0.25">
      <c r="A6" s="84">
        <v>37623</v>
      </c>
      <c r="B6" s="3" t="s">
        <v>30</v>
      </c>
      <c r="C6" s="3" t="s">
        <v>25</v>
      </c>
      <c r="D6" s="3" t="s">
        <v>26</v>
      </c>
      <c r="E6" s="4">
        <v>61118</v>
      </c>
      <c r="F6" s="3" t="s">
        <v>34</v>
      </c>
      <c r="G6" s="3" t="s">
        <v>28</v>
      </c>
      <c r="H6" s="12"/>
      <c r="I6" s="13"/>
      <c r="J6" s="17"/>
      <c r="K6" s="17"/>
      <c r="L6" s="12" t="s">
        <v>38</v>
      </c>
      <c r="M6" s="3">
        <v>1</v>
      </c>
      <c r="N6" s="12" t="s">
        <v>39</v>
      </c>
      <c r="O6" t="str">
        <f t="shared" si="0"/>
        <v>GLD 2003</v>
      </c>
      <c r="P6" t="str">
        <f t="shared" si="1"/>
        <v>G</v>
      </c>
      <c r="Q6" t="str">
        <f t="shared" si="2"/>
        <v>L</v>
      </c>
      <c r="R6" t="str">
        <f t="shared" si="3"/>
        <v>D</v>
      </c>
      <c r="S6">
        <f t="shared" si="4"/>
        <v>2003</v>
      </c>
      <c r="T6">
        <f>VLOOKUP(L6, Metadata!E$3:F$101, 2, FALSE)</f>
        <v>203.2</v>
      </c>
      <c r="U6">
        <f>VLOOKUP(T6,Metadata!H:J,2,FALSE)</f>
        <v>35.322184</v>
      </c>
      <c r="V6">
        <f>VLOOKUP(T6,Metadata!$H:$J,3,FALSE)</f>
        <v>-106.55747700000001</v>
      </c>
    </row>
    <row r="7" spans="1:24" x14ac:dyDescent="0.25">
      <c r="A7" s="84">
        <v>37714</v>
      </c>
      <c r="B7" s="3" t="s">
        <v>40</v>
      </c>
      <c r="C7" s="3" t="s">
        <v>25</v>
      </c>
      <c r="D7" s="3" t="s">
        <v>26</v>
      </c>
      <c r="E7" s="4">
        <v>22266</v>
      </c>
      <c r="F7" s="3" t="s">
        <v>34</v>
      </c>
      <c r="G7" s="3" t="s">
        <v>28</v>
      </c>
      <c r="H7" s="12"/>
      <c r="I7" s="13"/>
      <c r="J7" s="17"/>
      <c r="K7" s="17"/>
      <c r="L7" s="12" t="s">
        <v>41</v>
      </c>
      <c r="M7" s="3">
        <v>1</v>
      </c>
      <c r="N7" s="12"/>
      <c r="O7" t="str">
        <f>CONCATENATE(P7,Q7,R7, " ", YEAR(A7))</f>
        <v>RLD 2003</v>
      </c>
      <c r="P7" t="str">
        <f>UPPER(LEFT(B7))</f>
        <v>R</v>
      </c>
      <c r="Q7" t="str">
        <f>UPPER(LEFT(C7))</f>
        <v>L</v>
      </c>
      <c r="R7" t="str">
        <f>IF(LEFT(D7) = "p", "D", "A")</f>
        <v>D</v>
      </c>
      <c r="S7">
        <f t="shared" ref="S7:S70" si="5">YEAR(A7)</f>
        <v>2003</v>
      </c>
      <c r="T7">
        <f>VLOOKUP(L7, Metadata!E$3:F$101, 2, FALSE)</f>
        <v>197.8</v>
      </c>
      <c r="U7">
        <f>VLOOKUP(T7,Metadata!H:J,2,FALSE)</f>
        <v>35.263283999999999</v>
      </c>
      <c r="V7">
        <f>VLOOKUP(T7,Metadata!$H:$J,3,FALSE)</f>
        <v>-106.59520500000001</v>
      </c>
    </row>
    <row r="8" spans="1:24" x14ac:dyDescent="0.25">
      <c r="A8" s="84">
        <v>37989</v>
      </c>
      <c r="B8" s="3"/>
      <c r="C8" s="3"/>
      <c r="D8" s="3"/>
      <c r="E8" s="4">
        <v>43206</v>
      </c>
      <c r="F8" s="3" t="s">
        <v>34</v>
      </c>
      <c r="G8" s="3" t="s">
        <v>28</v>
      </c>
      <c r="H8" s="12"/>
      <c r="I8" s="13"/>
      <c r="J8" s="17"/>
      <c r="K8" s="17"/>
      <c r="L8" s="12" t="s">
        <v>41</v>
      </c>
      <c r="M8" s="3">
        <v>1</v>
      </c>
      <c r="N8" s="12"/>
      <c r="O8" t="s">
        <v>42</v>
      </c>
      <c r="S8">
        <f t="shared" si="5"/>
        <v>2004</v>
      </c>
      <c r="T8">
        <v>197.8</v>
      </c>
      <c r="U8">
        <f>VLOOKUP(T8,Metadata!H:J,2,FALSE)</f>
        <v>35.263283999999999</v>
      </c>
      <c r="V8">
        <f>VLOOKUP(T8,Metadata!$H:$J,3,FALSE)</f>
        <v>-106.59520500000001</v>
      </c>
    </row>
    <row r="9" spans="1:24" x14ac:dyDescent="0.25">
      <c r="A9" s="85">
        <v>37989</v>
      </c>
      <c r="B9" s="3" t="s">
        <v>24</v>
      </c>
      <c r="C9" s="3" t="s">
        <v>33</v>
      </c>
      <c r="D9" s="3" t="s">
        <v>26</v>
      </c>
      <c r="E9" s="5">
        <v>5307</v>
      </c>
      <c r="F9" s="3" t="s">
        <v>34</v>
      </c>
      <c r="G9" s="3" t="s">
        <v>28</v>
      </c>
      <c r="H9" s="12"/>
      <c r="I9" s="13"/>
      <c r="J9" s="17"/>
      <c r="K9" s="17"/>
      <c r="L9" s="12" t="s">
        <v>41</v>
      </c>
      <c r="M9" s="3">
        <v>1</v>
      </c>
      <c r="N9" s="12" t="s">
        <v>43</v>
      </c>
      <c r="O9" t="str">
        <f>CONCATENATE(P9,Q9,R9, " ", YEAR(A9))</f>
        <v>YRD 2004</v>
      </c>
      <c r="P9" t="str">
        <f>UPPER(LEFT(B9))</f>
        <v>Y</v>
      </c>
      <c r="Q9" t="str">
        <f>UPPER(LEFT(C9))</f>
        <v>R</v>
      </c>
      <c r="R9" t="str">
        <f>IF(LEFT(D9) = "p", "D", "A")</f>
        <v>D</v>
      </c>
      <c r="S9">
        <f t="shared" si="5"/>
        <v>2004</v>
      </c>
      <c r="T9">
        <f>VLOOKUP(L9, Metadata!E$3:F$101, 2, FALSE)</f>
        <v>197.8</v>
      </c>
      <c r="U9">
        <f>VLOOKUP(T9,Metadata!H:J,2,FALSE)</f>
        <v>35.263283999999999</v>
      </c>
      <c r="V9">
        <f>VLOOKUP(T9,Metadata!$H:$J,3,FALSE)</f>
        <v>-106.59520500000001</v>
      </c>
    </row>
    <row r="10" spans="1:24" x14ac:dyDescent="0.25">
      <c r="A10" s="85">
        <v>38081</v>
      </c>
      <c r="B10" s="3"/>
      <c r="C10" s="3"/>
      <c r="D10" s="3"/>
      <c r="E10" s="5">
        <v>41445</v>
      </c>
      <c r="F10" s="3" t="s">
        <v>34</v>
      </c>
      <c r="G10" s="3" t="s">
        <v>28</v>
      </c>
      <c r="H10" s="12"/>
      <c r="I10" s="13"/>
      <c r="J10" s="17"/>
      <c r="K10" s="17"/>
      <c r="L10" s="12" t="s">
        <v>44</v>
      </c>
      <c r="M10" s="3">
        <v>1</v>
      </c>
      <c r="N10" s="12"/>
      <c r="O10" t="s">
        <v>42</v>
      </c>
      <c r="S10">
        <f t="shared" si="5"/>
        <v>2004</v>
      </c>
      <c r="T10" t="s">
        <v>45</v>
      </c>
      <c r="U10" t="e">
        <f>VLOOKUP(T10,Metadata!H:J,2,FALSE)</f>
        <v>#N/A</v>
      </c>
      <c r="V10" t="e">
        <f>VLOOKUP(T10,Metadata!$H:$J,3,FALSE)</f>
        <v>#N/A</v>
      </c>
    </row>
    <row r="11" spans="1:24" x14ac:dyDescent="0.25">
      <c r="A11" s="85">
        <v>38081</v>
      </c>
      <c r="B11" s="3" t="s">
        <v>40</v>
      </c>
      <c r="C11" s="3" t="s">
        <v>33</v>
      </c>
      <c r="D11" s="3" t="s">
        <v>26</v>
      </c>
      <c r="E11" s="5">
        <v>5100</v>
      </c>
      <c r="F11" s="3" t="s">
        <v>34</v>
      </c>
      <c r="G11" s="3" t="s">
        <v>28</v>
      </c>
      <c r="H11" s="12"/>
      <c r="I11" s="13" t="s">
        <v>46</v>
      </c>
      <c r="J11" s="17" t="s">
        <v>47</v>
      </c>
      <c r="K11" s="12">
        <v>30</v>
      </c>
      <c r="L11" s="12" t="s">
        <v>44</v>
      </c>
      <c r="M11" s="3">
        <v>1</v>
      </c>
      <c r="N11" s="12" t="s">
        <v>48</v>
      </c>
      <c r="O11" t="str">
        <f t="shared" ref="O11:O42" si="6">CONCATENATE(P11,Q11,R11, " ", YEAR(A11))</f>
        <v>RRD 2004</v>
      </c>
      <c r="P11" t="str">
        <f t="shared" ref="P11:P42" si="7">UPPER(LEFT(B11))</f>
        <v>R</v>
      </c>
      <c r="Q11" t="str">
        <f t="shared" ref="Q11:Q42" si="8">UPPER(LEFT(C11))</f>
        <v>R</v>
      </c>
      <c r="R11" t="str">
        <f t="shared" ref="R11:R54" si="9">IF(LEFT(D11) = "p", "D", "A")</f>
        <v>D</v>
      </c>
      <c r="S11">
        <f t="shared" si="5"/>
        <v>2004</v>
      </c>
      <c r="T11" t="str">
        <f>VLOOKUP(L11, Metadata!E$3:F$101, 2, FALSE)</f>
        <v>203-193</v>
      </c>
      <c r="U11" t="e">
        <f>VLOOKUP(T11,Metadata!H:J,2,FALSE)</f>
        <v>#N/A</v>
      </c>
      <c r="V11" t="e">
        <f>VLOOKUP(T11,Metadata!$H:$J,3,FALSE)</f>
        <v>#N/A</v>
      </c>
    </row>
    <row r="12" spans="1:24" x14ac:dyDescent="0.25">
      <c r="A12" s="85">
        <v>38081</v>
      </c>
      <c r="B12" s="3" t="s">
        <v>40</v>
      </c>
      <c r="C12" s="3" t="s">
        <v>33</v>
      </c>
      <c r="D12" s="3" t="s">
        <v>26</v>
      </c>
      <c r="E12" s="5">
        <v>10099</v>
      </c>
      <c r="F12" s="3" t="s">
        <v>34</v>
      </c>
      <c r="G12" s="3" t="s">
        <v>49</v>
      </c>
      <c r="H12" s="12"/>
      <c r="I12" s="13" t="s">
        <v>50</v>
      </c>
      <c r="J12" s="17" t="s">
        <v>47</v>
      </c>
      <c r="K12" s="12">
        <v>31</v>
      </c>
      <c r="L12" s="12" t="s">
        <v>44</v>
      </c>
      <c r="M12" s="3">
        <v>1</v>
      </c>
      <c r="N12" s="12" t="s">
        <v>51</v>
      </c>
      <c r="O12" t="str">
        <f t="shared" si="6"/>
        <v>RRD 2004</v>
      </c>
      <c r="P12" t="str">
        <f t="shared" si="7"/>
        <v>R</v>
      </c>
      <c r="Q12" t="str">
        <f t="shared" si="8"/>
        <v>R</v>
      </c>
      <c r="R12" t="str">
        <f t="shared" si="9"/>
        <v>D</v>
      </c>
      <c r="S12">
        <f t="shared" si="5"/>
        <v>2004</v>
      </c>
      <c r="T12" t="str">
        <f>VLOOKUP(L12, Metadata!E$3:F$101, 2, FALSE)</f>
        <v>203-193</v>
      </c>
      <c r="U12" t="e">
        <f>VLOOKUP(T12,Metadata!H:J,2,FALSE)</f>
        <v>#N/A</v>
      </c>
      <c r="V12" t="e">
        <f>VLOOKUP(T12,Metadata!$H:$J,3,FALSE)</f>
        <v>#N/A</v>
      </c>
    </row>
    <row r="13" spans="1:24" x14ac:dyDescent="0.25">
      <c r="A13" s="85">
        <v>38081</v>
      </c>
      <c r="B13" s="3" t="s">
        <v>30</v>
      </c>
      <c r="C13" s="3" t="s">
        <v>33</v>
      </c>
      <c r="D13" s="3" t="s">
        <v>26</v>
      </c>
      <c r="E13" s="5">
        <v>8500</v>
      </c>
      <c r="F13" s="3" t="s">
        <v>34</v>
      </c>
      <c r="G13" s="3" t="s">
        <v>35</v>
      </c>
      <c r="H13" s="12" t="s">
        <v>52</v>
      </c>
      <c r="I13" s="13" t="s">
        <v>53</v>
      </c>
      <c r="J13" s="12">
        <v>1</v>
      </c>
      <c r="K13" s="17"/>
      <c r="L13" s="12" t="s">
        <v>44</v>
      </c>
      <c r="M13" s="3">
        <v>1</v>
      </c>
      <c r="N13" s="12" t="s">
        <v>54</v>
      </c>
      <c r="O13" t="str">
        <f t="shared" si="6"/>
        <v>GRD 2004</v>
      </c>
      <c r="P13" t="str">
        <f t="shared" si="7"/>
        <v>G</v>
      </c>
      <c r="Q13" t="str">
        <f t="shared" si="8"/>
        <v>R</v>
      </c>
      <c r="R13" t="str">
        <f t="shared" si="9"/>
        <v>D</v>
      </c>
      <c r="S13">
        <f t="shared" si="5"/>
        <v>2004</v>
      </c>
      <c r="T13" t="str">
        <f>VLOOKUP(L13, Metadata!E$3:F$101, 2, FALSE)</f>
        <v>203-193</v>
      </c>
      <c r="U13" t="e">
        <f>VLOOKUP(T13,Metadata!H:J,2,FALSE)</f>
        <v>#N/A</v>
      </c>
      <c r="V13" t="e">
        <f>VLOOKUP(T13,Metadata!$H:$J,3,FALSE)</f>
        <v>#N/A</v>
      </c>
    </row>
    <row r="14" spans="1:24" x14ac:dyDescent="0.25">
      <c r="A14" s="85">
        <v>38092</v>
      </c>
      <c r="B14" s="3" t="s">
        <v>32</v>
      </c>
      <c r="C14" s="3" t="s">
        <v>33</v>
      </c>
      <c r="D14" s="3" t="s">
        <v>26</v>
      </c>
      <c r="E14" s="5">
        <v>1500</v>
      </c>
      <c r="F14" s="3" t="s">
        <v>34</v>
      </c>
      <c r="G14" s="3" t="s">
        <v>35</v>
      </c>
      <c r="H14" s="12" t="s">
        <v>52</v>
      </c>
      <c r="I14" s="13" t="s">
        <v>55</v>
      </c>
      <c r="J14" s="12">
        <v>1</v>
      </c>
      <c r="K14" s="17"/>
      <c r="L14" s="12" t="s">
        <v>38</v>
      </c>
      <c r="M14" s="3">
        <v>1</v>
      </c>
      <c r="N14" s="12" t="s">
        <v>56</v>
      </c>
      <c r="O14" t="str">
        <f t="shared" si="6"/>
        <v>ORD 2004</v>
      </c>
      <c r="P14" t="str">
        <f t="shared" si="7"/>
        <v>O</v>
      </c>
      <c r="Q14" t="str">
        <f t="shared" si="8"/>
        <v>R</v>
      </c>
      <c r="R14" t="str">
        <f t="shared" si="9"/>
        <v>D</v>
      </c>
      <c r="S14">
        <f t="shared" si="5"/>
        <v>2004</v>
      </c>
      <c r="T14">
        <f>VLOOKUP(L14, Metadata!E$3:F$101, 2, FALSE)</f>
        <v>203.2</v>
      </c>
      <c r="U14">
        <f>VLOOKUP(T14,Metadata!H:J,2,FALSE)</f>
        <v>35.322184</v>
      </c>
      <c r="V14">
        <f>VLOOKUP(T14,Metadata!$H:$J,3,FALSE)</f>
        <v>-106.55747700000001</v>
      </c>
    </row>
    <row r="15" spans="1:24" x14ac:dyDescent="0.25">
      <c r="A15" s="85">
        <v>38280</v>
      </c>
      <c r="B15" s="3" t="s">
        <v>24</v>
      </c>
      <c r="C15" s="3" t="s">
        <v>25</v>
      </c>
      <c r="D15" s="3" t="s">
        <v>26</v>
      </c>
      <c r="E15" s="5">
        <v>570</v>
      </c>
      <c r="F15" s="3" t="s">
        <v>57</v>
      </c>
      <c r="G15" s="3" t="s">
        <v>35</v>
      </c>
      <c r="H15" s="12" t="s">
        <v>58</v>
      </c>
      <c r="I15" s="13"/>
      <c r="J15" s="17"/>
      <c r="K15" s="17"/>
      <c r="L15" s="12" t="s">
        <v>59</v>
      </c>
      <c r="M15" s="3">
        <v>1</v>
      </c>
      <c r="N15" t="s">
        <v>60</v>
      </c>
      <c r="O15" t="str">
        <f t="shared" si="6"/>
        <v>YLD 2004</v>
      </c>
      <c r="P15" t="str">
        <f t="shared" si="7"/>
        <v>Y</v>
      </c>
      <c r="Q15" t="str">
        <f t="shared" si="8"/>
        <v>L</v>
      </c>
      <c r="R15" t="str">
        <f t="shared" si="9"/>
        <v>D</v>
      </c>
      <c r="S15">
        <f t="shared" si="5"/>
        <v>2004</v>
      </c>
      <c r="T15">
        <f>VLOOKUP(L15, Metadata!E$3:F$101, 2, FALSE)</f>
        <v>182.8</v>
      </c>
      <c r="U15">
        <f>VLOOKUP(T15,Metadata!H:J,2,FALSE)</f>
        <v>35.088991999999998</v>
      </c>
      <c r="V15">
        <f>VLOOKUP(T15,Metadata!$H:$J,3,FALSE)</f>
        <v>-106.680414</v>
      </c>
    </row>
    <row r="16" spans="1:24" x14ac:dyDescent="0.25">
      <c r="A16" s="85">
        <v>38294</v>
      </c>
      <c r="B16" s="3" t="s">
        <v>24</v>
      </c>
      <c r="C16" s="3" t="s">
        <v>33</v>
      </c>
      <c r="D16" s="3" t="s">
        <v>61</v>
      </c>
      <c r="E16" s="5">
        <v>9622</v>
      </c>
      <c r="F16" s="3" t="s">
        <v>34</v>
      </c>
      <c r="G16" s="3" t="s">
        <v>28</v>
      </c>
      <c r="H16" s="12"/>
      <c r="I16" s="13"/>
      <c r="J16" s="17">
        <v>0</v>
      </c>
      <c r="K16" s="17"/>
      <c r="L16" s="12" t="s">
        <v>62</v>
      </c>
      <c r="M16" s="3">
        <v>1</v>
      </c>
      <c r="O16" t="str">
        <f t="shared" si="6"/>
        <v>YRA 2004</v>
      </c>
      <c r="P16" t="str">
        <f t="shared" si="7"/>
        <v>Y</v>
      </c>
      <c r="Q16" t="str">
        <f t="shared" si="8"/>
        <v>R</v>
      </c>
      <c r="R16" t="str">
        <f t="shared" si="9"/>
        <v>A</v>
      </c>
      <c r="S16">
        <f t="shared" si="5"/>
        <v>2004</v>
      </c>
      <c r="T16" t="str">
        <f>VLOOKUP(L16, Metadata!E$3:F$101, 2, FALSE)</f>
        <v>203.2-193.6</v>
      </c>
      <c r="U16" t="e">
        <f>VLOOKUP(T16,Metadata!H:J,2,FALSE)</f>
        <v>#N/A</v>
      </c>
      <c r="V16" t="e">
        <f>VLOOKUP(T16,Metadata!$H:$J,3,FALSE)</f>
        <v>#N/A</v>
      </c>
    </row>
    <row r="17" spans="1:22" x14ac:dyDescent="0.25">
      <c r="A17" s="85">
        <v>38294</v>
      </c>
      <c r="B17" s="3" t="s">
        <v>40</v>
      </c>
      <c r="C17" s="3" t="s">
        <v>33</v>
      </c>
      <c r="D17" s="3" t="s">
        <v>61</v>
      </c>
      <c r="E17" s="5">
        <v>8639</v>
      </c>
      <c r="F17" s="3" t="s">
        <v>34</v>
      </c>
      <c r="G17" s="3" t="s">
        <v>28</v>
      </c>
      <c r="H17" s="12"/>
      <c r="I17" s="13"/>
      <c r="J17" s="17"/>
      <c r="K17" s="17"/>
      <c r="L17" s="12" t="s">
        <v>63</v>
      </c>
      <c r="M17" s="3">
        <v>1</v>
      </c>
      <c r="O17" t="str">
        <f t="shared" si="6"/>
        <v>RRA 2004</v>
      </c>
      <c r="P17" t="str">
        <f t="shared" si="7"/>
        <v>R</v>
      </c>
      <c r="Q17" t="str">
        <f t="shared" si="8"/>
        <v>R</v>
      </c>
      <c r="R17" t="str">
        <f t="shared" si="9"/>
        <v>A</v>
      </c>
      <c r="S17">
        <f t="shared" si="5"/>
        <v>2004</v>
      </c>
      <c r="T17" t="str">
        <f>VLOOKUP(L17, Metadata!E$3:F$101, 2, FALSE)</f>
        <v>204-193.6</v>
      </c>
      <c r="U17" t="e">
        <f>VLOOKUP(T17,Metadata!H:J,2,FALSE)</f>
        <v>#N/A</v>
      </c>
      <c r="V17" t="e">
        <f>VLOOKUP(T17,Metadata!$H:$J,3,FALSE)</f>
        <v>#N/A</v>
      </c>
    </row>
    <row r="18" spans="1:22" x14ac:dyDescent="0.25">
      <c r="A18" s="85">
        <v>38294</v>
      </c>
      <c r="B18" s="3" t="s">
        <v>24</v>
      </c>
      <c r="C18" s="3" t="s">
        <v>25</v>
      </c>
      <c r="D18" s="3" t="s">
        <v>61</v>
      </c>
      <c r="E18" s="5">
        <v>3021</v>
      </c>
      <c r="F18" s="3" t="s">
        <v>34</v>
      </c>
      <c r="G18" s="3" t="s">
        <v>35</v>
      </c>
      <c r="H18" s="12" t="s">
        <v>64</v>
      </c>
      <c r="I18" s="13" t="s">
        <v>65</v>
      </c>
      <c r="J18" s="12">
        <v>0</v>
      </c>
      <c r="K18" s="17"/>
      <c r="L18" s="12" t="s">
        <v>62</v>
      </c>
      <c r="M18" s="3">
        <v>1</v>
      </c>
      <c r="O18" t="str">
        <f t="shared" si="6"/>
        <v>YLA 2004</v>
      </c>
      <c r="P18" t="str">
        <f t="shared" si="7"/>
        <v>Y</v>
      </c>
      <c r="Q18" t="str">
        <f t="shared" si="8"/>
        <v>L</v>
      </c>
      <c r="R18" t="str">
        <f t="shared" si="9"/>
        <v>A</v>
      </c>
      <c r="S18">
        <f t="shared" si="5"/>
        <v>2004</v>
      </c>
      <c r="T18" t="str">
        <f>VLOOKUP(L18, Metadata!E$3:F$101, 2, FALSE)</f>
        <v>203.2-193.6</v>
      </c>
      <c r="U18" t="e">
        <f>VLOOKUP(T18,Metadata!H:J,2,FALSE)</f>
        <v>#N/A</v>
      </c>
      <c r="V18" t="e">
        <f>VLOOKUP(T18,Metadata!$H:$J,3,FALSE)</f>
        <v>#N/A</v>
      </c>
    </row>
    <row r="19" spans="1:22" x14ac:dyDescent="0.25">
      <c r="A19" s="85">
        <v>38294</v>
      </c>
      <c r="B19" s="3" t="s">
        <v>24</v>
      </c>
      <c r="C19" s="3" t="s">
        <v>25</v>
      </c>
      <c r="D19" s="3" t="s">
        <v>61</v>
      </c>
      <c r="E19" s="5">
        <v>2791</v>
      </c>
      <c r="F19" s="3" t="s">
        <v>34</v>
      </c>
      <c r="G19" s="3" t="s">
        <v>35</v>
      </c>
      <c r="H19" s="12" t="s">
        <v>52</v>
      </c>
      <c r="I19" s="13" t="s">
        <v>66</v>
      </c>
      <c r="J19" s="12">
        <v>1</v>
      </c>
      <c r="K19" s="17"/>
      <c r="L19" s="12" t="s">
        <v>62</v>
      </c>
      <c r="M19" s="3">
        <v>1</v>
      </c>
      <c r="O19" t="str">
        <f t="shared" si="6"/>
        <v>YLA 2004</v>
      </c>
      <c r="P19" t="str">
        <f t="shared" si="7"/>
        <v>Y</v>
      </c>
      <c r="Q19" t="str">
        <f t="shared" si="8"/>
        <v>L</v>
      </c>
      <c r="R19" t="str">
        <f t="shared" si="9"/>
        <v>A</v>
      </c>
      <c r="S19">
        <f t="shared" si="5"/>
        <v>2004</v>
      </c>
      <c r="T19" t="str">
        <f>VLOOKUP(L19, Metadata!E$3:F$101, 2, FALSE)</f>
        <v>203.2-193.6</v>
      </c>
      <c r="U19" t="e">
        <f>VLOOKUP(T19,Metadata!H:J,2,FALSE)</f>
        <v>#N/A</v>
      </c>
      <c r="V19" t="e">
        <f>VLOOKUP(T19,Metadata!$H:$J,3,FALSE)</f>
        <v>#N/A</v>
      </c>
    </row>
    <row r="20" spans="1:22" x14ac:dyDescent="0.25">
      <c r="A20" s="85">
        <v>38294</v>
      </c>
      <c r="B20" s="3" t="s">
        <v>24</v>
      </c>
      <c r="C20" s="3" t="s">
        <v>25</v>
      </c>
      <c r="D20" s="3" t="s">
        <v>61</v>
      </c>
      <c r="E20" s="5">
        <v>433</v>
      </c>
      <c r="F20" s="3" t="s">
        <v>34</v>
      </c>
      <c r="G20" s="3" t="s">
        <v>35</v>
      </c>
      <c r="H20" s="12" t="s">
        <v>67</v>
      </c>
      <c r="I20" s="13" t="s">
        <v>68</v>
      </c>
      <c r="J20" s="12">
        <v>1</v>
      </c>
      <c r="K20" s="17"/>
      <c r="L20" s="12" t="s">
        <v>62</v>
      </c>
      <c r="M20" s="3">
        <v>1</v>
      </c>
      <c r="O20" t="str">
        <f t="shared" si="6"/>
        <v>YLA 2004</v>
      </c>
      <c r="P20" t="str">
        <f t="shared" si="7"/>
        <v>Y</v>
      </c>
      <c r="Q20" t="str">
        <f t="shared" si="8"/>
        <v>L</v>
      </c>
      <c r="R20" t="str">
        <f t="shared" si="9"/>
        <v>A</v>
      </c>
      <c r="S20">
        <f t="shared" si="5"/>
        <v>2004</v>
      </c>
      <c r="T20" t="str">
        <f>VLOOKUP(L20, Metadata!E$3:F$101, 2, FALSE)</f>
        <v>203.2-193.6</v>
      </c>
      <c r="U20" t="e">
        <f>VLOOKUP(T20,Metadata!H:J,2,FALSE)</f>
        <v>#N/A</v>
      </c>
      <c r="V20" t="e">
        <f>VLOOKUP(T20,Metadata!$H:$J,3,FALSE)</f>
        <v>#N/A</v>
      </c>
    </row>
    <row r="21" spans="1:22" x14ac:dyDescent="0.25">
      <c r="A21" s="85">
        <v>38294</v>
      </c>
      <c r="B21" s="3" t="s">
        <v>40</v>
      </c>
      <c r="C21" s="3" t="s">
        <v>25</v>
      </c>
      <c r="D21" s="3" t="s">
        <v>61</v>
      </c>
      <c r="E21" s="5">
        <v>2638</v>
      </c>
      <c r="F21" s="3" t="s">
        <v>34</v>
      </c>
      <c r="G21" s="3" t="s">
        <v>35</v>
      </c>
      <c r="H21" s="12" t="s">
        <v>69</v>
      </c>
      <c r="I21" s="13"/>
      <c r="J21" s="12">
        <v>1</v>
      </c>
      <c r="K21" s="17"/>
      <c r="L21" s="12" t="s">
        <v>63</v>
      </c>
      <c r="M21" s="3">
        <v>1</v>
      </c>
      <c r="O21" t="str">
        <f t="shared" si="6"/>
        <v>RLA 2004</v>
      </c>
      <c r="P21" t="str">
        <f t="shared" si="7"/>
        <v>R</v>
      </c>
      <c r="Q21" t="str">
        <f t="shared" si="8"/>
        <v>L</v>
      </c>
      <c r="R21" t="str">
        <f t="shared" si="9"/>
        <v>A</v>
      </c>
      <c r="S21">
        <f t="shared" si="5"/>
        <v>2004</v>
      </c>
      <c r="T21" t="str">
        <f>VLOOKUP(L21, Metadata!E$3:F$101, 2, FALSE)</f>
        <v>204-193.6</v>
      </c>
      <c r="U21" t="e">
        <f>VLOOKUP(T21,Metadata!H:J,2,FALSE)</f>
        <v>#N/A</v>
      </c>
      <c r="V21" t="e">
        <f>VLOOKUP(T21,Metadata!$H:$J,3,FALSE)</f>
        <v>#N/A</v>
      </c>
    </row>
    <row r="22" spans="1:22" x14ac:dyDescent="0.25">
      <c r="A22" s="85">
        <v>38294</v>
      </c>
      <c r="B22" s="3" t="s">
        <v>40</v>
      </c>
      <c r="C22" s="3" t="s">
        <v>25</v>
      </c>
      <c r="D22" s="3" t="s">
        <v>61</v>
      </c>
      <c r="E22" s="5">
        <v>715</v>
      </c>
      <c r="F22" s="3" t="s">
        <v>34</v>
      </c>
      <c r="G22" s="3" t="s">
        <v>35</v>
      </c>
      <c r="H22" s="12" t="s">
        <v>70</v>
      </c>
      <c r="I22" s="13" t="s">
        <v>71</v>
      </c>
      <c r="J22" s="12">
        <v>1</v>
      </c>
      <c r="K22" s="17"/>
      <c r="L22" s="12" t="s">
        <v>63</v>
      </c>
      <c r="M22" s="3">
        <v>1</v>
      </c>
      <c r="O22" t="str">
        <f t="shared" si="6"/>
        <v>RLA 2004</v>
      </c>
      <c r="P22" t="str">
        <f t="shared" si="7"/>
        <v>R</v>
      </c>
      <c r="Q22" t="str">
        <f t="shared" si="8"/>
        <v>L</v>
      </c>
      <c r="R22" t="str">
        <f t="shared" si="9"/>
        <v>A</v>
      </c>
      <c r="S22">
        <f t="shared" si="5"/>
        <v>2004</v>
      </c>
      <c r="T22" t="str">
        <f>VLOOKUP(L22, Metadata!E$3:F$101, 2, FALSE)</f>
        <v>204-193.6</v>
      </c>
      <c r="U22" t="e">
        <f>VLOOKUP(T22,Metadata!H:J,2,FALSE)</f>
        <v>#N/A</v>
      </c>
      <c r="V22" t="e">
        <f>VLOOKUP(T22,Metadata!$H:$J,3,FALSE)</f>
        <v>#N/A</v>
      </c>
    </row>
    <row r="23" spans="1:22" x14ac:dyDescent="0.25">
      <c r="A23" s="85">
        <v>38294</v>
      </c>
      <c r="B23" s="3" t="s">
        <v>40</v>
      </c>
      <c r="C23" s="3" t="s">
        <v>25</v>
      </c>
      <c r="D23" s="3" t="s">
        <v>61</v>
      </c>
      <c r="E23" s="5">
        <v>357</v>
      </c>
      <c r="F23" s="3" t="s">
        <v>34</v>
      </c>
      <c r="G23" s="3" t="s">
        <v>35</v>
      </c>
      <c r="H23" s="12" t="s">
        <v>52</v>
      </c>
      <c r="I23" s="13" t="s">
        <v>72</v>
      </c>
      <c r="J23" s="12">
        <v>1</v>
      </c>
      <c r="K23" s="17"/>
      <c r="L23" s="12" t="s">
        <v>63</v>
      </c>
      <c r="M23" s="3">
        <v>1</v>
      </c>
      <c r="O23" t="str">
        <f t="shared" si="6"/>
        <v>RLA 2004</v>
      </c>
      <c r="P23" t="str">
        <f t="shared" si="7"/>
        <v>R</v>
      </c>
      <c r="Q23" t="str">
        <f t="shared" si="8"/>
        <v>L</v>
      </c>
      <c r="R23" t="str">
        <f t="shared" si="9"/>
        <v>A</v>
      </c>
      <c r="S23">
        <f t="shared" si="5"/>
        <v>2004</v>
      </c>
      <c r="T23" t="str">
        <f>VLOOKUP(L23, Metadata!E$3:F$101, 2, FALSE)</f>
        <v>204-193.6</v>
      </c>
      <c r="U23" t="e">
        <f>VLOOKUP(T23,Metadata!H:J,2,FALSE)</f>
        <v>#N/A</v>
      </c>
      <c r="V23" t="e">
        <f>VLOOKUP(T23,Metadata!$H:$J,3,FALSE)</f>
        <v>#N/A</v>
      </c>
    </row>
    <row r="24" spans="1:22" x14ac:dyDescent="0.25">
      <c r="A24" s="85">
        <v>38294</v>
      </c>
      <c r="B24" s="3" t="s">
        <v>40</v>
      </c>
      <c r="C24" s="3" t="s">
        <v>25</v>
      </c>
      <c r="D24" s="3" t="s">
        <v>61</v>
      </c>
      <c r="E24" s="5">
        <v>2792</v>
      </c>
      <c r="F24" s="3" t="s">
        <v>34</v>
      </c>
      <c r="G24" s="3" t="s">
        <v>35</v>
      </c>
      <c r="H24" s="12" t="s">
        <v>73</v>
      </c>
      <c r="I24" s="13" t="s">
        <v>74</v>
      </c>
      <c r="J24" s="12">
        <v>2</v>
      </c>
      <c r="K24" s="17"/>
      <c r="L24" s="12" t="s">
        <v>63</v>
      </c>
      <c r="M24" s="3">
        <v>1</v>
      </c>
      <c r="O24" t="str">
        <f t="shared" si="6"/>
        <v>RLA 2004</v>
      </c>
      <c r="P24" t="str">
        <f t="shared" si="7"/>
        <v>R</v>
      </c>
      <c r="Q24" t="str">
        <f t="shared" si="8"/>
        <v>L</v>
      </c>
      <c r="R24" t="str">
        <f t="shared" si="9"/>
        <v>A</v>
      </c>
      <c r="S24">
        <f t="shared" si="5"/>
        <v>2004</v>
      </c>
      <c r="T24" t="str">
        <f>VLOOKUP(L24, Metadata!E$3:F$101, 2, FALSE)</f>
        <v>204-193.6</v>
      </c>
      <c r="U24" t="e">
        <f>VLOOKUP(T24,Metadata!H:J,2,FALSE)</f>
        <v>#N/A</v>
      </c>
      <c r="V24" t="e">
        <f>VLOOKUP(T24,Metadata!$H:$J,3,FALSE)</f>
        <v>#N/A</v>
      </c>
    </row>
    <row r="25" spans="1:22" x14ac:dyDescent="0.25">
      <c r="A25" s="85">
        <v>38296</v>
      </c>
      <c r="B25" s="3" t="s">
        <v>32</v>
      </c>
      <c r="C25" s="3" t="s">
        <v>33</v>
      </c>
      <c r="D25" s="3" t="s">
        <v>61</v>
      </c>
      <c r="E25" s="5">
        <v>7845</v>
      </c>
      <c r="F25" s="3" t="s">
        <v>34</v>
      </c>
      <c r="G25" s="3" t="s">
        <v>28</v>
      </c>
      <c r="H25" s="12"/>
      <c r="I25" s="13"/>
      <c r="J25" s="17"/>
      <c r="K25" s="12">
        <v>50</v>
      </c>
      <c r="L25" s="12" t="s">
        <v>75</v>
      </c>
      <c r="M25" s="3">
        <v>1</v>
      </c>
      <c r="O25" t="str">
        <f t="shared" si="6"/>
        <v>ORA 2004</v>
      </c>
      <c r="P25" t="str">
        <f t="shared" si="7"/>
        <v>O</v>
      </c>
      <c r="Q25" t="str">
        <f t="shared" si="8"/>
        <v>R</v>
      </c>
      <c r="R25" t="str">
        <f t="shared" si="9"/>
        <v>A</v>
      </c>
      <c r="S25">
        <f t="shared" si="5"/>
        <v>2004</v>
      </c>
      <c r="T25" t="str">
        <f>VLOOKUP(L25, Metadata!E$3:F$101, 2, FALSE)</f>
        <v>203.2-193.6</v>
      </c>
      <c r="U25" t="e">
        <f>VLOOKUP(T25,Metadata!H:J,2,FALSE)</f>
        <v>#N/A</v>
      </c>
      <c r="V25" t="e">
        <f>VLOOKUP(T25,Metadata!$H:$J,3,FALSE)</f>
        <v>#N/A</v>
      </c>
    </row>
    <row r="26" spans="1:22" x14ac:dyDescent="0.25">
      <c r="A26" s="85">
        <v>38296</v>
      </c>
      <c r="B26" s="3" t="s">
        <v>30</v>
      </c>
      <c r="C26" s="3" t="s">
        <v>33</v>
      </c>
      <c r="D26" s="3" t="s">
        <v>61</v>
      </c>
      <c r="E26" s="5">
        <v>6956</v>
      </c>
      <c r="F26" s="3" t="s">
        <v>34</v>
      </c>
      <c r="G26" s="3" t="s">
        <v>28</v>
      </c>
      <c r="H26" s="12"/>
      <c r="I26" s="13"/>
      <c r="J26" s="17"/>
      <c r="K26" s="12">
        <v>50</v>
      </c>
      <c r="L26" s="12" t="s">
        <v>76</v>
      </c>
      <c r="M26" s="3">
        <v>1</v>
      </c>
      <c r="O26" t="str">
        <f t="shared" si="6"/>
        <v>GRA 2004</v>
      </c>
      <c r="P26" t="str">
        <f t="shared" si="7"/>
        <v>G</v>
      </c>
      <c r="Q26" t="str">
        <f t="shared" si="8"/>
        <v>R</v>
      </c>
      <c r="R26" t="str">
        <f t="shared" si="9"/>
        <v>A</v>
      </c>
      <c r="S26">
        <f t="shared" si="5"/>
        <v>2004</v>
      </c>
      <c r="T26" t="str">
        <f>VLOOKUP(L26, Metadata!E$3:F$101, 2, FALSE)</f>
        <v>204-193.6</v>
      </c>
      <c r="U26" t="e">
        <f>VLOOKUP(T26,Metadata!H:J,2,FALSE)</f>
        <v>#N/A</v>
      </c>
      <c r="V26" t="e">
        <f>VLOOKUP(T26,Metadata!$H:$J,3,FALSE)</f>
        <v>#N/A</v>
      </c>
    </row>
    <row r="27" spans="1:22" x14ac:dyDescent="0.25">
      <c r="A27" s="85">
        <v>38296</v>
      </c>
      <c r="B27" s="3" t="s">
        <v>32</v>
      </c>
      <c r="C27" s="3" t="s">
        <v>25</v>
      </c>
      <c r="D27" s="3" t="s">
        <v>61</v>
      </c>
      <c r="E27" s="5">
        <v>3245</v>
      </c>
      <c r="F27" s="3" t="s">
        <v>34</v>
      </c>
      <c r="G27" s="3" t="s">
        <v>35</v>
      </c>
      <c r="H27" s="12" t="s">
        <v>64</v>
      </c>
      <c r="I27" s="13" t="s">
        <v>77</v>
      </c>
      <c r="J27" s="12">
        <v>1</v>
      </c>
      <c r="K27" s="17"/>
      <c r="L27" s="12" t="s">
        <v>75</v>
      </c>
      <c r="M27" s="3">
        <v>1</v>
      </c>
      <c r="O27" t="str">
        <f t="shared" si="6"/>
        <v>OLA 2004</v>
      </c>
      <c r="P27" t="str">
        <f t="shared" si="7"/>
        <v>O</v>
      </c>
      <c r="Q27" t="str">
        <f t="shared" si="8"/>
        <v>L</v>
      </c>
      <c r="R27" t="str">
        <f t="shared" si="9"/>
        <v>A</v>
      </c>
      <c r="S27">
        <f t="shared" si="5"/>
        <v>2004</v>
      </c>
      <c r="T27" t="str">
        <f>VLOOKUP(L27, Metadata!E$3:F$101, 2, FALSE)</f>
        <v>203.2-193.6</v>
      </c>
      <c r="U27" t="e">
        <f>VLOOKUP(T27,Metadata!H:J,2,FALSE)</f>
        <v>#N/A</v>
      </c>
      <c r="V27" t="e">
        <f>VLOOKUP(T27,Metadata!$H:$J,3,FALSE)</f>
        <v>#N/A</v>
      </c>
    </row>
    <row r="28" spans="1:22" x14ac:dyDescent="0.25">
      <c r="A28" s="85">
        <v>38296</v>
      </c>
      <c r="B28" s="3" t="s">
        <v>32</v>
      </c>
      <c r="C28" s="3" t="s">
        <v>25</v>
      </c>
      <c r="D28" s="3" t="s">
        <v>61</v>
      </c>
      <c r="E28" s="5">
        <v>834</v>
      </c>
      <c r="F28" s="3" t="s">
        <v>34</v>
      </c>
      <c r="G28" s="3" t="s">
        <v>35</v>
      </c>
      <c r="H28" s="12" t="s">
        <v>78</v>
      </c>
      <c r="I28" s="13" t="s">
        <v>79</v>
      </c>
      <c r="J28" s="17"/>
      <c r="K28" s="17"/>
      <c r="L28" s="12" t="s">
        <v>75</v>
      </c>
      <c r="M28" s="3">
        <v>1</v>
      </c>
      <c r="O28" t="str">
        <f t="shared" si="6"/>
        <v>OLA 2004</v>
      </c>
      <c r="P28" t="str">
        <f t="shared" si="7"/>
        <v>O</v>
      </c>
      <c r="Q28" t="str">
        <f t="shared" si="8"/>
        <v>L</v>
      </c>
      <c r="R28" t="str">
        <f t="shared" si="9"/>
        <v>A</v>
      </c>
      <c r="S28">
        <f t="shared" si="5"/>
        <v>2004</v>
      </c>
      <c r="T28" t="str">
        <f>VLOOKUP(L28, Metadata!E$3:F$101, 2, FALSE)</f>
        <v>203.2-193.6</v>
      </c>
      <c r="U28" t="e">
        <f>VLOOKUP(T28,Metadata!H:J,2,FALSE)</f>
        <v>#N/A</v>
      </c>
      <c r="V28" t="e">
        <f>VLOOKUP(T28,Metadata!$H:$J,3,FALSE)</f>
        <v>#N/A</v>
      </c>
    </row>
    <row r="29" spans="1:22" x14ac:dyDescent="0.25">
      <c r="A29" s="85">
        <v>38296</v>
      </c>
      <c r="B29" s="3" t="s">
        <v>32</v>
      </c>
      <c r="C29" s="3" t="s">
        <v>25</v>
      </c>
      <c r="D29" s="3" t="s">
        <v>61</v>
      </c>
      <c r="E29" s="5">
        <v>1986</v>
      </c>
      <c r="F29" s="3" t="s">
        <v>34</v>
      </c>
      <c r="G29" s="3" t="s">
        <v>35</v>
      </c>
      <c r="H29" s="12" t="s">
        <v>73</v>
      </c>
      <c r="I29" s="13" t="s">
        <v>74</v>
      </c>
      <c r="J29" s="12">
        <v>2</v>
      </c>
      <c r="K29" s="17"/>
      <c r="L29" s="12" t="s">
        <v>75</v>
      </c>
      <c r="M29" s="3">
        <v>1</v>
      </c>
      <c r="O29" t="str">
        <f t="shared" si="6"/>
        <v>OLA 2004</v>
      </c>
      <c r="P29" t="str">
        <f t="shared" si="7"/>
        <v>O</v>
      </c>
      <c r="Q29" t="str">
        <f t="shared" si="8"/>
        <v>L</v>
      </c>
      <c r="R29" t="str">
        <f t="shared" si="9"/>
        <v>A</v>
      </c>
      <c r="S29">
        <f t="shared" si="5"/>
        <v>2004</v>
      </c>
      <c r="T29" t="str">
        <f>VLOOKUP(L29, Metadata!E$3:F$101, 2, FALSE)</f>
        <v>203.2-193.6</v>
      </c>
      <c r="U29" t="e">
        <f>VLOOKUP(T29,Metadata!H:J,2,FALSE)</f>
        <v>#N/A</v>
      </c>
      <c r="V29" t="e">
        <f>VLOOKUP(T29,Metadata!$H:$J,3,FALSE)</f>
        <v>#N/A</v>
      </c>
    </row>
    <row r="30" spans="1:22" x14ac:dyDescent="0.25">
      <c r="A30" s="85">
        <v>38296</v>
      </c>
      <c r="B30" s="3" t="s">
        <v>30</v>
      </c>
      <c r="C30" s="3" t="s">
        <v>25</v>
      </c>
      <c r="D30" s="3" t="s">
        <v>61</v>
      </c>
      <c r="E30" s="5">
        <v>4777</v>
      </c>
      <c r="F30" s="3" t="s">
        <v>34</v>
      </c>
      <c r="G30" s="3" t="s">
        <v>35</v>
      </c>
      <c r="H30" s="12" t="s">
        <v>80</v>
      </c>
      <c r="I30" s="13" t="s">
        <v>81</v>
      </c>
      <c r="J30" s="12">
        <v>0</v>
      </c>
      <c r="K30" s="17"/>
      <c r="L30" s="12" t="s">
        <v>76</v>
      </c>
      <c r="M30" s="3">
        <v>1</v>
      </c>
      <c r="N30" s="18">
        <f>SUM(E16:E30)</f>
        <v>56651</v>
      </c>
      <c r="O30" t="str">
        <f t="shared" si="6"/>
        <v>GLA 2004</v>
      </c>
      <c r="P30" t="str">
        <f t="shared" si="7"/>
        <v>G</v>
      </c>
      <c r="Q30" t="str">
        <f t="shared" si="8"/>
        <v>L</v>
      </c>
      <c r="R30" t="str">
        <f t="shared" si="9"/>
        <v>A</v>
      </c>
      <c r="S30">
        <f t="shared" si="5"/>
        <v>2004</v>
      </c>
      <c r="T30" t="str">
        <f>VLOOKUP(L30, Metadata!E$3:F$101, 2, FALSE)</f>
        <v>204-193.6</v>
      </c>
      <c r="U30" t="e">
        <f>VLOOKUP(T30,Metadata!H:J,2,FALSE)</f>
        <v>#N/A</v>
      </c>
      <c r="V30" t="e">
        <f>VLOOKUP(T30,Metadata!$H:$J,3,FALSE)</f>
        <v>#N/A</v>
      </c>
    </row>
    <row r="31" spans="1:22" x14ac:dyDescent="0.25">
      <c r="A31" s="85">
        <v>38296</v>
      </c>
      <c r="B31" s="3" t="s">
        <v>30</v>
      </c>
      <c r="C31" s="3" t="s">
        <v>25</v>
      </c>
      <c r="D31" s="3" t="s">
        <v>61</v>
      </c>
      <c r="E31" s="5">
        <v>773</v>
      </c>
      <c r="F31" s="3" t="s">
        <v>34</v>
      </c>
      <c r="G31" s="3" t="s">
        <v>35</v>
      </c>
      <c r="H31" s="12" t="s">
        <v>52</v>
      </c>
      <c r="I31" s="13" t="s">
        <v>72</v>
      </c>
      <c r="J31" s="12">
        <v>1</v>
      </c>
      <c r="K31" s="17"/>
      <c r="L31" s="12" t="s">
        <v>76</v>
      </c>
      <c r="M31" s="3">
        <v>1</v>
      </c>
      <c r="N31" s="18"/>
      <c r="O31" t="str">
        <f t="shared" si="6"/>
        <v>GLA 2004</v>
      </c>
      <c r="P31" t="str">
        <f t="shared" si="7"/>
        <v>G</v>
      </c>
      <c r="Q31" t="str">
        <f t="shared" si="8"/>
        <v>L</v>
      </c>
      <c r="R31" t="str">
        <f t="shared" si="9"/>
        <v>A</v>
      </c>
      <c r="S31">
        <f t="shared" si="5"/>
        <v>2004</v>
      </c>
      <c r="T31" t="str">
        <f>VLOOKUP(L31, Metadata!E$3:F$101, 2, FALSE)</f>
        <v>204-193.6</v>
      </c>
      <c r="U31" t="e">
        <f>VLOOKUP(T31,Metadata!H:J,2,FALSE)</f>
        <v>#N/A</v>
      </c>
      <c r="V31" t="e">
        <f>VLOOKUP(T31,Metadata!$H:$J,3,FALSE)</f>
        <v>#N/A</v>
      </c>
    </row>
    <row r="32" spans="1:22" x14ac:dyDescent="0.25">
      <c r="A32" s="85">
        <v>38296</v>
      </c>
      <c r="B32" s="3" t="s">
        <v>30</v>
      </c>
      <c r="C32" s="3" t="s">
        <v>25</v>
      </c>
      <c r="D32" s="3" t="s">
        <v>61</v>
      </c>
      <c r="E32" s="5">
        <v>297</v>
      </c>
      <c r="F32" s="3" t="s">
        <v>34</v>
      </c>
      <c r="G32" s="3" t="s">
        <v>35</v>
      </c>
      <c r="H32" s="12" t="s">
        <v>82</v>
      </c>
      <c r="I32" s="13"/>
      <c r="J32" s="12">
        <v>1</v>
      </c>
      <c r="K32" s="17"/>
      <c r="L32" s="12" t="s">
        <v>76</v>
      </c>
      <c r="M32" s="3">
        <v>1</v>
      </c>
      <c r="N32" s="18"/>
      <c r="O32" t="str">
        <f t="shared" si="6"/>
        <v>GLA 2004</v>
      </c>
      <c r="P32" t="str">
        <f t="shared" si="7"/>
        <v>G</v>
      </c>
      <c r="Q32" t="str">
        <f t="shared" si="8"/>
        <v>L</v>
      </c>
      <c r="R32" t="str">
        <f t="shared" si="9"/>
        <v>A</v>
      </c>
      <c r="S32">
        <f t="shared" si="5"/>
        <v>2004</v>
      </c>
      <c r="T32" t="str">
        <f>VLOOKUP(L32, Metadata!E$3:F$101, 2, FALSE)</f>
        <v>204-193.6</v>
      </c>
      <c r="U32" t="e">
        <f>VLOOKUP(T32,Metadata!H:J,2,FALSE)</f>
        <v>#N/A</v>
      </c>
      <c r="V32" t="e">
        <f>VLOOKUP(T32,Metadata!$H:$J,3,FALSE)</f>
        <v>#N/A</v>
      </c>
    </row>
    <row r="33" spans="1:22" x14ac:dyDescent="0.25">
      <c r="A33" s="85">
        <v>38296</v>
      </c>
      <c r="B33" s="3" t="s">
        <v>30</v>
      </c>
      <c r="C33" s="3" t="s">
        <v>25</v>
      </c>
      <c r="D33" s="3" t="s">
        <v>61</v>
      </c>
      <c r="E33" s="5">
        <v>1032</v>
      </c>
      <c r="F33" s="3" t="s">
        <v>34</v>
      </c>
      <c r="G33" s="3" t="s">
        <v>35</v>
      </c>
      <c r="H33" s="12" t="s">
        <v>83</v>
      </c>
      <c r="I33" s="13" t="s">
        <v>74</v>
      </c>
      <c r="J33" s="12"/>
      <c r="K33" s="17"/>
      <c r="L33" s="12" t="s">
        <v>76</v>
      </c>
      <c r="M33" s="3">
        <v>1</v>
      </c>
      <c r="N33" s="18"/>
      <c r="O33" t="str">
        <f t="shared" si="6"/>
        <v>GLA 2004</v>
      </c>
      <c r="P33" t="str">
        <f t="shared" si="7"/>
        <v>G</v>
      </c>
      <c r="Q33" t="str">
        <f t="shared" si="8"/>
        <v>L</v>
      </c>
      <c r="R33" t="str">
        <f t="shared" si="9"/>
        <v>A</v>
      </c>
      <c r="S33">
        <f t="shared" si="5"/>
        <v>2004</v>
      </c>
      <c r="T33" t="str">
        <f>VLOOKUP(L33, Metadata!E$3:F$101, 2, FALSE)</f>
        <v>204-193.6</v>
      </c>
      <c r="U33" t="e">
        <f>VLOOKUP(T33,Metadata!H:J,2,FALSE)</f>
        <v>#N/A</v>
      </c>
      <c r="V33" t="e">
        <f>VLOOKUP(T33,Metadata!$H:$J,3,FALSE)</f>
        <v>#N/A</v>
      </c>
    </row>
    <row r="34" spans="1:22" x14ac:dyDescent="0.25">
      <c r="A34" s="85">
        <v>38300</v>
      </c>
      <c r="B34" s="3" t="s">
        <v>24</v>
      </c>
      <c r="C34" s="3" t="s">
        <v>25</v>
      </c>
      <c r="D34" s="3" t="s">
        <v>26</v>
      </c>
      <c r="E34" s="5">
        <v>1318</v>
      </c>
      <c r="F34" s="3" t="s">
        <v>57</v>
      </c>
      <c r="G34" s="3" t="s">
        <v>35</v>
      </c>
      <c r="H34" s="12" t="s">
        <v>52</v>
      </c>
      <c r="I34" s="13" t="s">
        <v>72</v>
      </c>
      <c r="J34" s="12">
        <v>1</v>
      </c>
      <c r="K34" s="17"/>
      <c r="L34" s="12" t="s">
        <v>59</v>
      </c>
      <c r="M34" s="3">
        <v>1</v>
      </c>
      <c r="N34" s="12" t="s">
        <v>60</v>
      </c>
      <c r="O34" t="str">
        <f t="shared" si="6"/>
        <v>YLD 2004</v>
      </c>
      <c r="P34" t="str">
        <f t="shared" si="7"/>
        <v>Y</v>
      </c>
      <c r="Q34" t="str">
        <f t="shared" si="8"/>
        <v>L</v>
      </c>
      <c r="R34" t="str">
        <f t="shared" si="9"/>
        <v>D</v>
      </c>
      <c r="S34">
        <f t="shared" si="5"/>
        <v>2004</v>
      </c>
      <c r="T34">
        <f>VLOOKUP(L34, Metadata!E$3:F$101, 2, FALSE)</f>
        <v>182.8</v>
      </c>
      <c r="U34">
        <f>VLOOKUP(T34,Metadata!H:J,2,FALSE)</f>
        <v>35.088991999999998</v>
      </c>
      <c r="V34">
        <f>VLOOKUP(T34,Metadata!$H:$J,3,FALSE)</f>
        <v>-106.680414</v>
      </c>
    </row>
    <row r="35" spans="1:22" x14ac:dyDescent="0.25">
      <c r="A35" s="85">
        <v>38357</v>
      </c>
      <c r="B35" s="3" t="s">
        <v>24</v>
      </c>
      <c r="C35" s="3" t="s">
        <v>25</v>
      </c>
      <c r="D35" s="3" t="s">
        <v>26</v>
      </c>
      <c r="E35" s="5">
        <v>4349</v>
      </c>
      <c r="F35" s="3" t="s">
        <v>57</v>
      </c>
      <c r="G35" s="3" t="s">
        <v>35</v>
      </c>
      <c r="H35" s="12" t="s">
        <v>73</v>
      </c>
      <c r="I35" s="13" t="s">
        <v>74</v>
      </c>
      <c r="J35" s="12">
        <v>2</v>
      </c>
      <c r="K35" s="17"/>
      <c r="L35" s="12" t="s">
        <v>59</v>
      </c>
      <c r="M35" s="3">
        <v>1</v>
      </c>
      <c r="N35" s="12"/>
      <c r="O35" t="str">
        <f t="shared" si="6"/>
        <v>YLD 2005</v>
      </c>
      <c r="P35" t="str">
        <f t="shared" si="7"/>
        <v>Y</v>
      </c>
      <c r="Q35" t="str">
        <f t="shared" si="8"/>
        <v>L</v>
      </c>
      <c r="R35" t="str">
        <f t="shared" si="9"/>
        <v>D</v>
      </c>
      <c r="S35">
        <f t="shared" si="5"/>
        <v>2005</v>
      </c>
      <c r="T35">
        <f>VLOOKUP(L35, Metadata!E$3:F$101, 2, FALSE)</f>
        <v>182.8</v>
      </c>
      <c r="U35">
        <f>VLOOKUP(T35,Metadata!H:J,2,FALSE)</f>
        <v>35.088991999999998</v>
      </c>
      <c r="V35">
        <f>VLOOKUP(T35,Metadata!$H:$J,3,FALSE)</f>
        <v>-106.680414</v>
      </c>
    </row>
    <row r="36" spans="1:22" x14ac:dyDescent="0.25">
      <c r="A36" s="85">
        <v>38357</v>
      </c>
      <c r="B36" s="3" t="s">
        <v>24</v>
      </c>
      <c r="C36" s="3" t="s">
        <v>25</v>
      </c>
      <c r="D36" s="3" t="s">
        <v>26</v>
      </c>
      <c r="E36" s="5">
        <v>475</v>
      </c>
      <c r="F36" s="3" t="s">
        <v>34</v>
      </c>
      <c r="G36" s="3" t="s">
        <v>49</v>
      </c>
      <c r="H36" s="12"/>
      <c r="I36" s="13"/>
      <c r="J36" s="17"/>
      <c r="K36" s="17"/>
      <c r="L36" s="12" t="s">
        <v>84</v>
      </c>
      <c r="M36" s="3">
        <v>1</v>
      </c>
      <c r="N36" s="12" t="s">
        <v>60</v>
      </c>
      <c r="O36" t="str">
        <f t="shared" si="6"/>
        <v>YLD 2005</v>
      </c>
      <c r="P36" t="str">
        <f t="shared" si="7"/>
        <v>Y</v>
      </c>
      <c r="Q36" t="str">
        <f t="shared" si="8"/>
        <v>L</v>
      </c>
      <c r="R36" t="str">
        <f t="shared" si="9"/>
        <v>D</v>
      </c>
      <c r="S36">
        <f t="shared" si="5"/>
        <v>2005</v>
      </c>
      <c r="T36">
        <f>VLOOKUP(L36, Metadata!E$3:F$101, 2, FALSE)</f>
        <v>177.9</v>
      </c>
      <c r="U36">
        <f>VLOOKUP(T36,Metadata!H:J,2,FALSE)</f>
        <v>35.026359999999997</v>
      </c>
      <c r="V36">
        <f>VLOOKUP(T36,Metadata!$H:$J,3,FALSE)</f>
        <v>-106.67297000000001</v>
      </c>
    </row>
    <row r="37" spans="1:22" x14ac:dyDescent="0.25">
      <c r="A37" s="85">
        <v>38357</v>
      </c>
      <c r="B37" s="3" t="s">
        <v>32</v>
      </c>
      <c r="C37" s="3" t="s">
        <v>33</v>
      </c>
      <c r="D37" s="3" t="s">
        <v>26</v>
      </c>
      <c r="E37" s="5">
        <v>1540</v>
      </c>
      <c r="F37" s="3" t="s">
        <v>34</v>
      </c>
      <c r="G37" s="3" t="s">
        <v>34</v>
      </c>
      <c r="H37" s="12"/>
      <c r="I37" s="13"/>
      <c r="J37" s="17"/>
      <c r="K37" s="17"/>
      <c r="L37" s="12" t="s">
        <v>84</v>
      </c>
      <c r="M37" s="3">
        <v>1</v>
      </c>
      <c r="N37" s="12" t="s">
        <v>60</v>
      </c>
      <c r="O37" t="str">
        <f t="shared" si="6"/>
        <v>ORD 2005</v>
      </c>
      <c r="P37" t="str">
        <f t="shared" si="7"/>
        <v>O</v>
      </c>
      <c r="Q37" t="str">
        <f t="shared" si="8"/>
        <v>R</v>
      </c>
      <c r="R37" t="str">
        <f t="shared" si="9"/>
        <v>D</v>
      </c>
      <c r="S37">
        <f t="shared" si="5"/>
        <v>2005</v>
      </c>
      <c r="T37">
        <f>VLOOKUP(L37, Metadata!E$3:F$101, 2, FALSE)</f>
        <v>177.9</v>
      </c>
      <c r="U37">
        <f>VLOOKUP(T37,Metadata!H:J,2,FALSE)</f>
        <v>35.026359999999997</v>
      </c>
      <c r="V37">
        <f>VLOOKUP(T37,Metadata!$H:$J,3,FALSE)</f>
        <v>-106.67297000000001</v>
      </c>
    </row>
    <row r="38" spans="1:22" x14ac:dyDescent="0.25">
      <c r="A38" s="85">
        <v>38454</v>
      </c>
      <c r="B38" s="3" t="s">
        <v>85</v>
      </c>
      <c r="C38" s="3" t="s">
        <v>33</v>
      </c>
      <c r="D38" s="3" t="s">
        <v>61</v>
      </c>
      <c r="E38" s="5">
        <v>802</v>
      </c>
      <c r="F38" s="3" t="s">
        <v>34</v>
      </c>
      <c r="G38" s="3" t="s">
        <v>35</v>
      </c>
      <c r="H38" s="12" t="s">
        <v>86</v>
      </c>
      <c r="I38" s="13" t="s">
        <v>87</v>
      </c>
      <c r="J38" s="12">
        <v>1</v>
      </c>
      <c r="K38" s="17"/>
      <c r="L38" s="12" t="s">
        <v>63</v>
      </c>
      <c r="M38" s="3">
        <v>1</v>
      </c>
      <c r="N38" s="12"/>
      <c r="O38" t="str">
        <f t="shared" si="6"/>
        <v>WRA 2005</v>
      </c>
      <c r="P38" t="str">
        <f t="shared" si="7"/>
        <v>W</v>
      </c>
      <c r="Q38" t="str">
        <f t="shared" si="8"/>
        <v>R</v>
      </c>
      <c r="R38" t="str">
        <f t="shared" si="9"/>
        <v>A</v>
      </c>
      <c r="S38">
        <f t="shared" si="5"/>
        <v>2005</v>
      </c>
      <c r="T38" t="str">
        <f>VLOOKUP(L38, Metadata!E$3:F$101, 2, FALSE)</f>
        <v>204-193.6</v>
      </c>
      <c r="U38" t="e">
        <f>VLOOKUP(T38,Metadata!H:J,2,FALSE)</f>
        <v>#N/A</v>
      </c>
      <c r="V38" t="e">
        <f>VLOOKUP(T38,Metadata!$H:$J,3,FALSE)</f>
        <v>#N/A</v>
      </c>
    </row>
    <row r="39" spans="1:22" x14ac:dyDescent="0.25">
      <c r="A39" s="85">
        <v>38454</v>
      </c>
      <c r="B39" s="3" t="s">
        <v>85</v>
      </c>
      <c r="C39" s="3" t="s">
        <v>33</v>
      </c>
      <c r="D39" s="3" t="s">
        <v>61</v>
      </c>
      <c r="E39" s="5">
        <v>3858</v>
      </c>
      <c r="F39" s="3" t="s">
        <v>34</v>
      </c>
      <c r="G39" s="3" t="s">
        <v>35</v>
      </c>
      <c r="H39" s="12" t="s">
        <v>88</v>
      </c>
      <c r="I39" s="13" t="s">
        <v>89</v>
      </c>
      <c r="J39" s="12">
        <v>2</v>
      </c>
      <c r="K39" s="17"/>
      <c r="L39" s="12" t="s">
        <v>63</v>
      </c>
      <c r="M39" s="3">
        <v>1</v>
      </c>
      <c r="N39" s="12"/>
      <c r="O39" t="str">
        <f t="shared" si="6"/>
        <v>WRA 2005</v>
      </c>
      <c r="P39" t="str">
        <f t="shared" si="7"/>
        <v>W</v>
      </c>
      <c r="Q39" t="str">
        <f t="shared" si="8"/>
        <v>R</v>
      </c>
      <c r="R39" t="str">
        <f t="shared" si="9"/>
        <v>A</v>
      </c>
      <c r="S39">
        <f t="shared" si="5"/>
        <v>2005</v>
      </c>
      <c r="T39" t="str">
        <f>VLOOKUP(L39, Metadata!E$3:F$101, 2, FALSE)</f>
        <v>204-193.6</v>
      </c>
      <c r="U39" t="e">
        <f>VLOOKUP(T39,Metadata!H:J,2,FALSE)</f>
        <v>#N/A</v>
      </c>
      <c r="V39" t="e">
        <f>VLOOKUP(T39,Metadata!$H:$J,3,FALSE)</f>
        <v>#N/A</v>
      </c>
    </row>
    <row r="40" spans="1:22" x14ac:dyDescent="0.25">
      <c r="A40" s="85">
        <v>38454</v>
      </c>
      <c r="B40" s="3" t="s">
        <v>85</v>
      </c>
      <c r="C40" s="3" t="s">
        <v>33</v>
      </c>
      <c r="D40" s="3" t="s">
        <v>61</v>
      </c>
      <c r="E40" s="5">
        <v>143</v>
      </c>
      <c r="F40" s="3" t="s">
        <v>34</v>
      </c>
      <c r="G40" s="3" t="s">
        <v>35</v>
      </c>
      <c r="H40" s="12" t="s">
        <v>90</v>
      </c>
      <c r="I40" s="13" t="s">
        <v>91</v>
      </c>
      <c r="J40" s="12">
        <v>3</v>
      </c>
      <c r="K40" s="17"/>
      <c r="L40" s="12" t="s">
        <v>63</v>
      </c>
      <c r="M40" s="3">
        <v>1</v>
      </c>
      <c r="N40" s="12"/>
      <c r="O40" t="str">
        <f t="shared" si="6"/>
        <v>WRA 2005</v>
      </c>
      <c r="P40" t="str">
        <f t="shared" si="7"/>
        <v>W</v>
      </c>
      <c r="Q40" t="str">
        <f t="shared" si="8"/>
        <v>R</v>
      </c>
      <c r="R40" t="str">
        <f t="shared" si="9"/>
        <v>A</v>
      </c>
      <c r="S40">
        <f t="shared" si="5"/>
        <v>2005</v>
      </c>
      <c r="T40" t="str">
        <f>VLOOKUP(L40, Metadata!E$3:F$101, 2, FALSE)</f>
        <v>204-193.6</v>
      </c>
      <c r="U40" t="e">
        <f>VLOOKUP(T40,Metadata!H:J,2,FALSE)</f>
        <v>#N/A</v>
      </c>
      <c r="V40" t="e">
        <f>VLOOKUP(T40,Metadata!$H:$J,3,FALSE)</f>
        <v>#N/A</v>
      </c>
    </row>
    <row r="41" spans="1:22" x14ac:dyDescent="0.25">
      <c r="A41" s="85">
        <v>38454</v>
      </c>
      <c r="B41" s="3" t="s">
        <v>85</v>
      </c>
      <c r="C41" s="3" t="s">
        <v>33</v>
      </c>
      <c r="D41" s="3" t="s">
        <v>61</v>
      </c>
      <c r="E41" s="5">
        <v>197</v>
      </c>
      <c r="F41" s="3" t="s">
        <v>34</v>
      </c>
      <c r="G41" s="3" t="s">
        <v>35</v>
      </c>
      <c r="H41" s="12" t="s">
        <v>92</v>
      </c>
      <c r="I41" s="14" t="s">
        <v>93</v>
      </c>
      <c r="J41" s="12">
        <v>3</v>
      </c>
      <c r="K41" s="17"/>
      <c r="L41" s="12" t="s">
        <v>63</v>
      </c>
      <c r="M41" s="3">
        <v>1</v>
      </c>
      <c r="N41" s="12"/>
      <c r="O41" t="str">
        <f t="shared" si="6"/>
        <v>WRA 2005</v>
      </c>
      <c r="P41" t="str">
        <f t="shared" si="7"/>
        <v>W</v>
      </c>
      <c r="Q41" t="str">
        <f t="shared" si="8"/>
        <v>R</v>
      </c>
      <c r="R41" t="str">
        <f t="shared" si="9"/>
        <v>A</v>
      </c>
      <c r="S41">
        <f t="shared" si="5"/>
        <v>2005</v>
      </c>
      <c r="T41" t="str">
        <f>VLOOKUP(L41, Metadata!E$3:F$101, 2, FALSE)</f>
        <v>204-193.6</v>
      </c>
      <c r="U41" t="e">
        <f>VLOOKUP(T41,Metadata!H:J,2,FALSE)</f>
        <v>#N/A</v>
      </c>
      <c r="V41" t="e">
        <f>VLOOKUP(T41,Metadata!$H:$J,3,FALSE)</f>
        <v>#N/A</v>
      </c>
    </row>
    <row r="42" spans="1:22" x14ac:dyDescent="0.25">
      <c r="A42" s="85">
        <v>38454</v>
      </c>
      <c r="B42" s="3" t="s">
        <v>94</v>
      </c>
      <c r="C42" s="3" t="s">
        <v>33</v>
      </c>
      <c r="D42" s="3" t="s">
        <v>61</v>
      </c>
      <c r="E42" s="5">
        <v>4258</v>
      </c>
      <c r="F42" s="3" t="s">
        <v>34</v>
      </c>
      <c r="G42" s="3" t="s">
        <v>35</v>
      </c>
      <c r="H42" s="12" t="s">
        <v>95</v>
      </c>
      <c r="I42" s="13" t="s">
        <v>89</v>
      </c>
      <c r="J42" s="12">
        <v>2</v>
      </c>
      <c r="K42" s="17"/>
      <c r="L42" s="12" t="s">
        <v>62</v>
      </c>
      <c r="M42" s="3">
        <v>1</v>
      </c>
      <c r="N42" s="12"/>
      <c r="O42" t="str">
        <f t="shared" si="6"/>
        <v>PRA 2005</v>
      </c>
      <c r="P42" t="str">
        <f t="shared" si="7"/>
        <v>P</v>
      </c>
      <c r="Q42" t="str">
        <f t="shared" si="8"/>
        <v>R</v>
      </c>
      <c r="R42" t="str">
        <f t="shared" si="9"/>
        <v>A</v>
      </c>
      <c r="S42">
        <f t="shared" si="5"/>
        <v>2005</v>
      </c>
      <c r="T42" t="str">
        <f>VLOOKUP(L42, Metadata!E$3:F$101, 2, FALSE)</f>
        <v>203.2-193.6</v>
      </c>
      <c r="U42" t="e">
        <f>VLOOKUP(T42,Metadata!H:J,2,FALSE)</f>
        <v>#N/A</v>
      </c>
      <c r="V42" t="e">
        <f>VLOOKUP(T42,Metadata!$H:$J,3,FALSE)</f>
        <v>#N/A</v>
      </c>
    </row>
    <row r="43" spans="1:22" x14ac:dyDescent="0.25">
      <c r="A43" s="85">
        <v>38454</v>
      </c>
      <c r="B43" s="3" t="s">
        <v>94</v>
      </c>
      <c r="C43" s="3" t="s">
        <v>33</v>
      </c>
      <c r="D43" s="3" t="s">
        <v>61</v>
      </c>
      <c r="E43" s="5">
        <v>742</v>
      </c>
      <c r="F43" s="3" t="s">
        <v>34</v>
      </c>
      <c r="G43" s="3" t="s">
        <v>35</v>
      </c>
      <c r="H43" s="12" t="s">
        <v>96</v>
      </c>
      <c r="I43" s="13" t="s">
        <v>91</v>
      </c>
      <c r="J43" s="17" t="s">
        <v>47</v>
      </c>
      <c r="K43" s="17"/>
      <c r="L43" s="12" t="s">
        <v>62</v>
      </c>
      <c r="M43" s="3">
        <v>1</v>
      </c>
      <c r="N43" s="12"/>
      <c r="O43" t="str">
        <f t="shared" ref="O43:O74" si="10">CONCATENATE(P43,Q43,R43, " ", YEAR(A43))</f>
        <v>PRA 2005</v>
      </c>
      <c r="P43" t="str">
        <f t="shared" ref="P43:P74" si="11">UPPER(LEFT(B43))</f>
        <v>P</v>
      </c>
      <c r="Q43" t="str">
        <f t="shared" ref="Q43:Q74" si="12">UPPER(LEFT(C43))</f>
        <v>R</v>
      </c>
      <c r="R43" t="str">
        <f t="shared" si="9"/>
        <v>A</v>
      </c>
      <c r="S43">
        <f t="shared" si="5"/>
        <v>2005</v>
      </c>
      <c r="T43" t="str">
        <f>VLOOKUP(L43, Metadata!E$3:F$101, 2, FALSE)</f>
        <v>203.2-193.6</v>
      </c>
      <c r="U43" t="e">
        <f>VLOOKUP(T43,Metadata!H:J,2,FALSE)</f>
        <v>#N/A</v>
      </c>
      <c r="V43" t="e">
        <f>VLOOKUP(T43,Metadata!$H:$J,3,FALSE)</f>
        <v>#N/A</v>
      </c>
    </row>
    <row r="44" spans="1:22" x14ac:dyDescent="0.25">
      <c r="A44" s="85">
        <v>38454</v>
      </c>
      <c r="B44" s="3" t="s">
        <v>85</v>
      </c>
      <c r="C44" s="3" t="s">
        <v>25</v>
      </c>
      <c r="D44" s="3" t="s">
        <v>61</v>
      </c>
      <c r="E44" s="5">
        <v>11080</v>
      </c>
      <c r="F44" s="3" t="s">
        <v>34</v>
      </c>
      <c r="G44" s="3" t="s">
        <v>28</v>
      </c>
      <c r="H44" s="12"/>
      <c r="I44" s="13"/>
      <c r="J44" s="17"/>
      <c r="K44" s="17"/>
      <c r="L44" s="12" t="s">
        <v>63</v>
      </c>
      <c r="M44" s="3">
        <v>1</v>
      </c>
      <c r="N44" s="12"/>
      <c r="O44" t="str">
        <f t="shared" si="10"/>
        <v>WLA 2005</v>
      </c>
      <c r="P44" t="str">
        <f t="shared" si="11"/>
        <v>W</v>
      </c>
      <c r="Q44" t="str">
        <f t="shared" si="12"/>
        <v>L</v>
      </c>
      <c r="R44" t="str">
        <f t="shared" si="9"/>
        <v>A</v>
      </c>
      <c r="S44">
        <f t="shared" si="5"/>
        <v>2005</v>
      </c>
      <c r="T44" t="str">
        <f>VLOOKUP(L44, Metadata!E$3:F$101, 2, FALSE)</f>
        <v>204-193.6</v>
      </c>
      <c r="U44" t="e">
        <f>VLOOKUP(T44,Metadata!H:J,2,FALSE)</f>
        <v>#N/A</v>
      </c>
      <c r="V44" t="e">
        <f>VLOOKUP(T44,Metadata!$H:$J,3,FALSE)</f>
        <v>#N/A</v>
      </c>
    </row>
    <row r="45" spans="1:22" x14ac:dyDescent="0.25">
      <c r="A45" s="85">
        <v>38454</v>
      </c>
      <c r="B45" s="3" t="s">
        <v>94</v>
      </c>
      <c r="C45" s="3" t="s">
        <v>25</v>
      </c>
      <c r="D45" s="3" t="s">
        <v>61</v>
      </c>
      <c r="E45" s="5">
        <v>8800</v>
      </c>
      <c r="F45" s="3" t="s">
        <v>34</v>
      </c>
      <c r="G45" s="3" t="s">
        <v>28</v>
      </c>
      <c r="H45" s="12"/>
      <c r="I45" s="13"/>
      <c r="J45" s="17"/>
      <c r="K45" s="17"/>
      <c r="L45" s="12" t="s">
        <v>62</v>
      </c>
      <c r="M45" s="3">
        <v>1</v>
      </c>
      <c r="N45" s="12"/>
      <c r="O45" t="str">
        <f t="shared" si="10"/>
        <v>PLA 2005</v>
      </c>
      <c r="P45" t="str">
        <f t="shared" si="11"/>
        <v>P</v>
      </c>
      <c r="Q45" t="str">
        <f t="shared" si="12"/>
        <v>L</v>
      </c>
      <c r="R45" t="str">
        <f t="shared" si="9"/>
        <v>A</v>
      </c>
      <c r="S45">
        <f t="shared" si="5"/>
        <v>2005</v>
      </c>
      <c r="T45" t="str">
        <f>VLOOKUP(L45, Metadata!E$3:F$101, 2, FALSE)</f>
        <v>203.2-193.6</v>
      </c>
      <c r="U45" t="e">
        <f>VLOOKUP(T45,Metadata!H:J,2,FALSE)</f>
        <v>#N/A</v>
      </c>
      <c r="V45" t="e">
        <f>VLOOKUP(T45,Metadata!$H:$J,3,FALSE)</f>
        <v>#N/A</v>
      </c>
    </row>
    <row r="46" spans="1:22" x14ac:dyDescent="0.25">
      <c r="A46" s="85">
        <v>38455</v>
      </c>
      <c r="B46" s="3" t="s">
        <v>97</v>
      </c>
      <c r="C46" s="3" t="s">
        <v>33</v>
      </c>
      <c r="D46" s="3" t="s">
        <v>61</v>
      </c>
      <c r="E46" s="5">
        <v>500</v>
      </c>
      <c r="F46" s="3" t="s">
        <v>34</v>
      </c>
      <c r="G46" s="3" t="s">
        <v>35</v>
      </c>
      <c r="H46" s="12" t="s">
        <v>92</v>
      </c>
      <c r="I46" s="14" t="s">
        <v>93</v>
      </c>
      <c r="J46" s="12">
        <v>3</v>
      </c>
      <c r="K46" s="17"/>
      <c r="L46" s="12" t="s">
        <v>98</v>
      </c>
      <c r="M46" s="3">
        <v>1</v>
      </c>
      <c r="N46" s="12"/>
      <c r="O46" t="str">
        <f t="shared" si="10"/>
        <v>PRA 2005</v>
      </c>
      <c r="P46" t="str">
        <f t="shared" si="11"/>
        <v>P</v>
      </c>
      <c r="Q46" t="str">
        <f t="shared" si="12"/>
        <v>R</v>
      </c>
      <c r="R46" t="str">
        <f t="shared" si="9"/>
        <v>A</v>
      </c>
      <c r="S46">
        <f t="shared" si="5"/>
        <v>2005</v>
      </c>
      <c r="T46">
        <f>VLOOKUP(L46, Metadata!E$3:F$101, 2, FALSE)</f>
        <v>193.6</v>
      </c>
      <c r="U46">
        <f>VLOOKUP(T46,Metadata!H:J,2,FALSE)</f>
        <v>35.211824</v>
      </c>
      <c r="V46">
        <f>VLOOKUP(T46,Metadata!$H:$J,3,FALSE)</f>
        <v>-106.612909</v>
      </c>
    </row>
    <row r="47" spans="1:22" x14ac:dyDescent="0.25">
      <c r="A47" s="85">
        <v>38455</v>
      </c>
      <c r="B47" s="3" t="s">
        <v>97</v>
      </c>
      <c r="C47" s="3" t="s">
        <v>33</v>
      </c>
      <c r="D47" s="3" t="s">
        <v>61</v>
      </c>
      <c r="E47" s="5">
        <v>1940</v>
      </c>
      <c r="F47" s="3" t="s">
        <v>34</v>
      </c>
      <c r="G47" s="3" t="s">
        <v>35</v>
      </c>
      <c r="H47" s="12" t="s">
        <v>99</v>
      </c>
      <c r="I47" s="13" t="s">
        <v>87</v>
      </c>
      <c r="J47" s="12">
        <v>3</v>
      </c>
      <c r="K47" s="17"/>
      <c r="L47" s="12" t="s">
        <v>98</v>
      </c>
      <c r="M47" s="3">
        <v>1</v>
      </c>
      <c r="N47" s="12"/>
      <c r="O47" t="str">
        <f t="shared" si="10"/>
        <v>PRA 2005</v>
      </c>
      <c r="P47" t="str">
        <f t="shared" si="11"/>
        <v>P</v>
      </c>
      <c r="Q47" t="str">
        <f t="shared" si="12"/>
        <v>R</v>
      </c>
      <c r="R47" t="str">
        <f t="shared" si="9"/>
        <v>A</v>
      </c>
      <c r="S47">
        <f t="shared" si="5"/>
        <v>2005</v>
      </c>
      <c r="T47">
        <f>VLOOKUP(L47, Metadata!E$3:F$101, 2, FALSE)</f>
        <v>193.6</v>
      </c>
      <c r="U47">
        <f>VLOOKUP(T47,Metadata!H:J,2,FALSE)</f>
        <v>35.211824</v>
      </c>
      <c r="V47">
        <f>VLOOKUP(T47,Metadata!$H:$J,3,FALSE)</f>
        <v>-106.612909</v>
      </c>
    </row>
    <row r="48" spans="1:22" x14ac:dyDescent="0.25">
      <c r="A48" s="85">
        <v>38455</v>
      </c>
      <c r="B48" s="3" t="s">
        <v>97</v>
      </c>
      <c r="C48" s="3" t="s">
        <v>33</v>
      </c>
      <c r="D48" s="3" t="s">
        <v>61</v>
      </c>
      <c r="E48" s="5">
        <v>1088</v>
      </c>
      <c r="F48" s="3" t="s">
        <v>34</v>
      </c>
      <c r="G48" s="3" t="s">
        <v>35</v>
      </c>
      <c r="H48" s="12" t="s">
        <v>95</v>
      </c>
      <c r="I48" s="13" t="s">
        <v>89</v>
      </c>
      <c r="J48" s="12">
        <v>2</v>
      </c>
      <c r="K48" s="17"/>
      <c r="L48" s="12" t="s">
        <v>98</v>
      </c>
      <c r="M48" s="3">
        <v>1</v>
      </c>
      <c r="N48" s="12"/>
      <c r="O48" t="str">
        <f t="shared" si="10"/>
        <v>PRA 2005</v>
      </c>
      <c r="P48" t="str">
        <f t="shared" si="11"/>
        <v>P</v>
      </c>
      <c r="Q48" t="str">
        <f t="shared" si="12"/>
        <v>R</v>
      </c>
      <c r="R48" t="str">
        <f t="shared" si="9"/>
        <v>A</v>
      </c>
      <c r="S48">
        <f t="shared" si="5"/>
        <v>2005</v>
      </c>
      <c r="T48">
        <f>VLOOKUP(L48, Metadata!E$3:F$101, 2, FALSE)</f>
        <v>193.6</v>
      </c>
      <c r="U48">
        <f>VLOOKUP(T48,Metadata!H:J,2,FALSE)</f>
        <v>35.211824</v>
      </c>
      <c r="V48">
        <f>VLOOKUP(T48,Metadata!$H:$J,3,FALSE)</f>
        <v>-106.612909</v>
      </c>
    </row>
    <row r="49" spans="1:22" x14ac:dyDescent="0.25">
      <c r="A49" s="85">
        <v>38455</v>
      </c>
      <c r="B49" s="3" t="s">
        <v>97</v>
      </c>
      <c r="C49" s="3" t="s">
        <v>33</v>
      </c>
      <c r="D49" s="3" t="s">
        <v>61</v>
      </c>
      <c r="E49" s="5">
        <v>672</v>
      </c>
      <c r="F49" s="3" t="s">
        <v>34</v>
      </c>
      <c r="G49" s="3" t="s">
        <v>35</v>
      </c>
      <c r="H49" s="12" t="s">
        <v>96</v>
      </c>
      <c r="I49" s="13" t="s">
        <v>91</v>
      </c>
      <c r="J49" s="12">
        <v>3</v>
      </c>
      <c r="K49" s="17"/>
      <c r="L49" s="12" t="s">
        <v>98</v>
      </c>
      <c r="M49" s="3">
        <v>1</v>
      </c>
      <c r="N49" s="12"/>
      <c r="O49" t="str">
        <f t="shared" si="10"/>
        <v>PRA 2005</v>
      </c>
      <c r="P49" t="str">
        <f t="shared" si="11"/>
        <v>P</v>
      </c>
      <c r="Q49" t="str">
        <f t="shared" si="12"/>
        <v>R</v>
      </c>
      <c r="R49" t="str">
        <f t="shared" si="9"/>
        <v>A</v>
      </c>
      <c r="S49">
        <f t="shared" si="5"/>
        <v>2005</v>
      </c>
      <c r="T49">
        <f>VLOOKUP(L49, Metadata!E$3:F$101, 2, FALSE)</f>
        <v>193.6</v>
      </c>
      <c r="U49">
        <f>VLOOKUP(T49,Metadata!H:J,2,FALSE)</f>
        <v>35.211824</v>
      </c>
      <c r="V49">
        <f>VLOOKUP(T49,Metadata!$H:$J,3,FALSE)</f>
        <v>-106.612909</v>
      </c>
    </row>
    <row r="50" spans="1:22" x14ac:dyDescent="0.25">
      <c r="A50" s="85">
        <v>38455</v>
      </c>
      <c r="B50" s="3" t="s">
        <v>97</v>
      </c>
      <c r="C50" s="3" t="s">
        <v>33</v>
      </c>
      <c r="D50" s="3" t="s">
        <v>61</v>
      </c>
      <c r="E50" s="5">
        <v>1454</v>
      </c>
      <c r="F50" s="3" t="s">
        <v>34</v>
      </c>
      <c r="G50" s="3" t="s">
        <v>35</v>
      </c>
      <c r="H50" s="12" t="s">
        <v>100</v>
      </c>
      <c r="I50" s="13"/>
      <c r="J50" s="17"/>
      <c r="K50" s="17"/>
      <c r="L50" s="12" t="s">
        <v>98</v>
      </c>
      <c r="M50" s="3">
        <v>1</v>
      </c>
      <c r="N50" s="12"/>
      <c r="O50" t="str">
        <f t="shared" si="10"/>
        <v>PRA 2005</v>
      </c>
      <c r="P50" t="str">
        <f t="shared" si="11"/>
        <v>P</v>
      </c>
      <c r="Q50" t="str">
        <f t="shared" si="12"/>
        <v>R</v>
      </c>
      <c r="R50" t="str">
        <f t="shared" si="9"/>
        <v>A</v>
      </c>
      <c r="S50">
        <f t="shared" si="5"/>
        <v>2005</v>
      </c>
      <c r="T50">
        <f>VLOOKUP(L50, Metadata!E$3:F$101, 2, FALSE)</f>
        <v>193.6</v>
      </c>
      <c r="U50">
        <f>VLOOKUP(T50,Metadata!H:J,2,FALSE)</f>
        <v>35.211824</v>
      </c>
      <c r="V50">
        <f>VLOOKUP(T50,Metadata!$H:$J,3,FALSE)</f>
        <v>-106.612909</v>
      </c>
    </row>
    <row r="51" spans="1:22" x14ac:dyDescent="0.25">
      <c r="A51" s="85">
        <v>38455</v>
      </c>
      <c r="B51" s="3" t="s">
        <v>101</v>
      </c>
      <c r="C51" s="3" t="s">
        <v>33</v>
      </c>
      <c r="D51" s="3" t="s">
        <v>61</v>
      </c>
      <c r="E51" s="5">
        <v>4549</v>
      </c>
      <c r="F51" s="3" t="s">
        <v>34</v>
      </c>
      <c r="G51" s="3" t="s">
        <v>35</v>
      </c>
      <c r="H51" s="12" t="s">
        <v>102</v>
      </c>
      <c r="I51" s="13" t="s">
        <v>87</v>
      </c>
      <c r="J51" s="12">
        <v>1</v>
      </c>
      <c r="K51" s="17"/>
      <c r="L51" s="12" t="s">
        <v>75</v>
      </c>
      <c r="M51" s="3">
        <v>1</v>
      </c>
      <c r="N51" s="12"/>
      <c r="O51" t="str">
        <f t="shared" si="10"/>
        <v>BRA 2005</v>
      </c>
      <c r="P51" t="str">
        <f t="shared" si="11"/>
        <v>B</v>
      </c>
      <c r="Q51" t="str">
        <f t="shared" si="12"/>
        <v>R</v>
      </c>
      <c r="R51" t="str">
        <f t="shared" si="9"/>
        <v>A</v>
      </c>
      <c r="S51">
        <f t="shared" si="5"/>
        <v>2005</v>
      </c>
      <c r="T51" t="str">
        <f>VLOOKUP(L51, Metadata!E$3:F$101, 2, FALSE)</f>
        <v>203.2-193.6</v>
      </c>
      <c r="U51" t="e">
        <f>VLOOKUP(T51,Metadata!H:J,2,FALSE)</f>
        <v>#N/A</v>
      </c>
      <c r="V51" t="e">
        <f>VLOOKUP(T51,Metadata!$H:$J,3,FALSE)</f>
        <v>#N/A</v>
      </c>
    </row>
    <row r="52" spans="1:22" x14ac:dyDescent="0.25">
      <c r="A52" s="85">
        <v>38455</v>
      </c>
      <c r="B52" s="3" t="s">
        <v>101</v>
      </c>
      <c r="C52" s="3" t="s">
        <v>33</v>
      </c>
      <c r="D52" s="3" t="s">
        <v>61</v>
      </c>
      <c r="E52" s="5">
        <v>462</v>
      </c>
      <c r="F52" s="3" t="s">
        <v>34</v>
      </c>
      <c r="G52" s="3" t="s">
        <v>35</v>
      </c>
      <c r="H52" s="12" t="s">
        <v>90</v>
      </c>
      <c r="I52" s="13" t="s">
        <v>91</v>
      </c>
      <c r="J52" s="12">
        <v>3</v>
      </c>
      <c r="K52" s="17"/>
      <c r="L52" s="12" t="s">
        <v>75</v>
      </c>
      <c r="M52" s="3">
        <v>1</v>
      </c>
      <c r="N52" s="12"/>
      <c r="O52" t="str">
        <f t="shared" si="10"/>
        <v>BRA 2005</v>
      </c>
      <c r="P52" t="str">
        <f t="shared" si="11"/>
        <v>B</v>
      </c>
      <c r="Q52" t="str">
        <f t="shared" si="12"/>
        <v>R</v>
      </c>
      <c r="R52" t="str">
        <f t="shared" si="9"/>
        <v>A</v>
      </c>
      <c r="S52">
        <f t="shared" si="5"/>
        <v>2005</v>
      </c>
      <c r="T52" t="str">
        <f>VLOOKUP(L52, Metadata!E$3:F$101, 2, FALSE)</f>
        <v>203.2-193.6</v>
      </c>
      <c r="U52" t="e">
        <f>VLOOKUP(T52,Metadata!H:J,2,FALSE)</f>
        <v>#N/A</v>
      </c>
      <c r="V52" t="e">
        <f>VLOOKUP(T52,Metadata!$H:$J,3,FALSE)</f>
        <v>#N/A</v>
      </c>
    </row>
    <row r="53" spans="1:22" x14ac:dyDescent="0.25">
      <c r="A53" s="85">
        <v>38455</v>
      </c>
      <c r="B53" s="3" t="s">
        <v>97</v>
      </c>
      <c r="C53" s="3" t="s">
        <v>25</v>
      </c>
      <c r="D53" s="3" t="s">
        <v>61</v>
      </c>
      <c r="E53" s="5">
        <v>10026</v>
      </c>
      <c r="F53" s="3" t="s">
        <v>34</v>
      </c>
      <c r="G53" s="3" t="s">
        <v>28</v>
      </c>
      <c r="H53" s="12"/>
      <c r="I53" s="13"/>
      <c r="J53" s="17"/>
      <c r="K53" s="17"/>
      <c r="L53" s="12" t="s">
        <v>98</v>
      </c>
      <c r="M53" s="3">
        <v>1</v>
      </c>
      <c r="N53" s="12"/>
      <c r="O53" t="str">
        <f t="shared" si="10"/>
        <v>PLA 2005</v>
      </c>
      <c r="P53" t="str">
        <f t="shared" si="11"/>
        <v>P</v>
      </c>
      <c r="Q53" t="str">
        <f t="shared" si="12"/>
        <v>L</v>
      </c>
      <c r="R53" t="str">
        <f t="shared" si="9"/>
        <v>A</v>
      </c>
      <c r="S53">
        <f t="shared" si="5"/>
        <v>2005</v>
      </c>
      <c r="T53">
        <f>VLOOKUP(L53, Metadata!E$3:F$101, 2, FALSE)</f>
        <v>193.6</v>
      </c>
      <c r="U53">
        <f>VLOOKUP(T53,Metadata!H:J,2,FALSE)</f>
        <v>35.211824</v>
      </c>
      <c r="V53">
        <f>VLOOKUP(T53,Metadata!$H:$J,3,FALSE)</f>
        <v>-106.612909</v>
      </c>
    </row>
    <row r="54" spans="1:22" x14ac:dyDescent="0.25">
      <c r="A54" s="85">
        <v>38455</v>
      </c>
      <c r="B54" s="3" t="s">
        <v>101</v>
      </c>
      <c r="C54" s="3" t="s">
        <v>25</v>
      </c>
      <c r="D54" s="3" t="s">
        <v>61</v>
      </c>
      <c r="E54" s="5">
        <v>10242</v>
      </c>
      <c r="F54" s="3" t="s">
        <v>34</v>
      </c>
      <c r="G54" s="3" t="s">
        <v>28</v>
      </c>
      <c r="H54" s="12"/>
      <c r="I54" s="13"/>
      <c r="J54" s="17"/>
      <c r="K54" s="17"/>
      <c r="L54" s="12" t="s">
        <v>75</v>
      </c>
      <c r="M54" s="3">
        <v>1</v>
      </c>
      <c r="N54" s="18">
        <f>SUM(E38:E54)</f>
        <v>60813</v>
      </c>
      <c r="O54" t="str">
        <f t="shared" si="10"/>
        <v>BLA 2005</v>
      </c>
      <c r="P54" t="str">
        <f t="shared" si="11"/>
        <v>B</v>
      </c>
      <c r="Q54" t="str">
        <f t="shared" si="12"/>
        <v>L</v>
      </c>
      <c r="R54" t="str">
        <f t="shared" si="9"/>
        <v>A</v>
      </c>
      <c r="S54">
        <f t="shared" si="5"/>
        <v>2005</v>
      </c>
      <c r="T54" t="str">
        <f>VLOOKUP(L54, Metadata!E$3:F$101, 2, FALSE)</f>
        <v>203.2-193.6</v>
      </c>
      <c r="U54" t="e">
        <f>VLOOKUP(T54,Metadata!H:J,2,FALSE)</f>
        <v>#N/A</v>
      </c>
      <c r="V54" t="e">
        <f>VLOOKUP(T54,Metadata!$H:$J,3,FALSE)</f>
        <v>#N/A</v>
      </c>
    </row>
    <row r="55" spans="1:22" x14ac:dyDescent="0.25">
      <c r="A55" s="85">
        <v>38498</v>
      </c>
      <c r="B55" s="3" t="s">
        <v>30</v>
      </c>
      <c r="C55" s="3" t="s">
        <v>25</v>
      </c>
      <c r="D55" s="3" t="s">
        <v>103</v>
      </c>
      <c r="E55" s="5">
        <v>6638</v>
      </c>
      <c r="F55" s="3" t="s">
        <v>34</v>
      </c>
      <c r="G55" s="3" t="s">
        <v>35</v>
      </c>
      <c r="H55" s="12" t="s">
        <v>104</v>
      </c>
      <c r="I55" s="13" t="s">
        <v>105</v>
      </c>
      <c r="J55" s="12">
        <v>2</v>
      </c>
      <c r="K55" s="17"/>
      <c r="L55" s="12" t="s">
        <v>84</v>
      </c>
      <c r="M55" s="3">
        <v>1</v>
      </c>
      <c r="N55" s="19" t="s">
        <v>60</v>
      </c>
      <c r="O55" t="str">
        <f t="shared" si="10"/>
        <v>GLD 2005</v>
      </c>
      <c r="P55" t="str">
        <f t="shared" si="11"/>
        <v>G</v>
      </c>
      <c r="Q55" t="str">
        <f t="shared" si="12"/>
        <v>L</v>
      </c>
      <c r="R55" t="s">
        <v>106</v>
      </c>
      <c r="S55">
        <f t="shared" si="5"/>
        <v>2005</v>
      </c>
      <c r="T55">
        <f>VLOOKUP(L55, Metadata!E$3:F$101, 2, FALSE)</f>
        <v>177.9</v>
      </c>
      <c r="U55">
        <f>VLOOKUP(T55,Metadata!H:J,2,FALSE)</f>
        <v>35.026359999999997</v>
      </c>
      <c r="V55">
        <f>VLOOKUP(T55,Metadata!$H:$J,3,FALSE)</f>
        <v>-106.67297000000001</v>
      </c>
    </row>
    <row r="56" spans="1:22" x14ac:dyDescent="0.25">
      <c r="A56" s="85">
        <v>38498</v>
      </c>
      <c r="B56" s="3" t="s">
        <v>30</v>
      </c>
      <c r="C56" s="3" t="s">
        <v>25</v>
      </c>
      <c r="D56" s="3" t="s">
        <v>103</v>
      </c>
      <c r="E56" s="5">
        <v>3719</v>
      </c>
      <c r="F56" s="3" t="s">
        <v>34</v>
      </c>
      <c r="G56" s="3" t="s">
        <v>35</v>
      </c>
      <c r="H56" s="12" t="s">
        <v>95</v>
      </c>
      <c r="I56" s="13" t="s">
        <v>89</v>
      </c>
      <c r="J56" s="12">
        <v>2</v>
      </c>
      <c r="K56" s="17"/>
      <c r="L56" s="12" t="s">
        <v>84</v>
      </c>
      <c r="M56" s="3">
        <v>1</v>
      </c>
      <c r="N56" s="19"/>
      <c r="O56" t="str">
        <f t="shared" si="10"/>
        <v>GLD 2005</v>
      </c>
      <c r="P56" t="str">
        <f t="shared" si="11"/>
        <v>G</v>
      </c>
      <c r="Q56" t="str">
        <f t="shared" si="12"/>
        <v>L</v>
      </c>
      <c r="R56" t="s">
        <v>106</v>
      </c>
      <c r="S56">
        <f t="shared" si="5"/>
        <v>2005</v>
      </c>
      <c r="T56">
        <f>VLOOKUP(L56, Metadata!E$3:F$101, 2, FALSE)</f>
        <v>177.9</v>
      </c>
      <c r="U56">
        <f>VLOOKUP(T56,Metadata!H:J,2,FALSE)</f>
        <v>35.026359999999997</v>
      </c>
      <c r="V56">
        <f>VLOOKUP(T56,Metadata!$H:$J,3,FALSE)</f>
        <v>-106.67297000000001</v>
      </c>
    </row>
    <row r="57" spans="1:22" x14ac:dyDescent="0.25">
      <c r="A57" s="85">
        <v>38538</v>
      </c>
      <c r="B57" s="3" t="s">
        <v>32</v>
      </c>
      <c r="C57" s="3" t="s">
        <v>33</v>
      </c>
      <c r="D57" s="3" t="s">
        <v>26</v>
      </c>
      <c r="E57" s="5">
        <v>227</v>
      </c>
      <c r="F57" s="5" t="s">
        <v>57</v>
      </c>
      <c r="G57" s="3" t="s">
        <v>35</v>
      </c>
      <c r="H57" s="12" t="s">
        <v>107</v>
      </c>
      <c r="I57" s="13" t="s">
        <v>108</v>
      </c>
      <c r="J57" s="12">
        <v>3</v>
      </c>
      <c r="K57" s="17"/>
      <c r="L57" s="12" t="s">
        <v>109</v>
      </c>
      <c r="M57" s="3">
        <v>1</v>
      </c>
      <c r="N57" s="19" t="s">
        <v>110</v>
      </c>
      <c r="O57" t="str">
        <f t="shared" si="10"/>
        <v>ORD 2005</v>
      </c>
      <c r="P57" t="str">
        <f t="shared" si="11"/>
        <v>O</v>
      </c>
      <c r="Q57" t="str">
        <f t="shared" si="12"/>
        <v>R</v>
      </c>
      <c r="R57" t="str">
        <f t="shared" ref="R57:R91" si="13">IF(LEFT(D57) = "p", "D", "A")</f>
        <v>D</v>
      </c>
      <c r="S57">
        <f t="shared" si="5"/>
        <v>2005</v>
      </c>
      <c r="T57">
        <f>VLOOKUP(L57, Metadata!E$3:F$101, 2, FALSE)</f>
        <v>181</v>
      </c>
      <c r="U57">
        <f>VLOOKUP(T57,Metadata!H:J,2,FALSE)</f>
        <v>35.069991999999999</v>
      </c>
      <c r="V57">
        <f>VLOOKUP(T57,Metadata!$H:$J,3,FALSE)</f>
        <v>-106.660377</v>
      </c>
    </row>
    <row r="58" spans="1:22" x14ac:dyDescent="0.25">
      <c r="A58" s="85">
        <v>38538</v>
      </c>
      <c r="B58" s="3" t="s">
        <v>32</v>
      </c>
      <c r="C58" s="3" t="s">
        <v>25</v>
      </c>
      <c r="D58" s="3" t="s">
        <v>26</v>
      </c>
      <c r="E58" s="5">
        <v>21</v>
      </c>
      <c r="F58" s="5" t="s">
        <v>57</v>
      </c>
      <c r="G58" s="3" t="s">
        <v>35</v>
      </c>
      <c r="H58" s="12" t="s">
        <v>67</v>
      </c>
      <c r="I58" s="13"/>
      <c r="J58" s="17"/>
      <c r="K58" s="17"/>
      <c r="L58" s="12" t="s">
        <v>109</v>
      </c>
      <c r="M58" s="3">
        <v>1</v>
      </c>
      <c r="N58" s="19" t="s">
        <v>111</v>
      </c>
      <c r="O58" t="str">
        <f t="shared" si="10"/>
        <v>OLD 2005</v>
      </c>
      <c r="P58" t="str">
        <f t="shared" si="11"/>
        <v>O</v>
      </c>
      <c r="Q58" t="str">
        <f t="shared" si="12"/>
        <v>L</v>
      </c>
      <c r="R58" t="str">
        <f t="shared" si="13"/>
        <v>D</v>
      </c>
      <c r="S58">
        <f t="shared" si="5"/>
        <v>2005</v>
      </c>
      <c r="T58">
        <f>VLOOKUP(L58, Metadata!E$3:F$101, 2, FALSE)</f>
        <v>181</v>
      </c>
      <c r="U58">
        <f>VLOOKUP(T58,Metadata!H:J,2,FALSE)</f>
        <v>35.069991999999999</v>
      </c>
      <c r="V58">
        <f>VLOOKUP(T58,Metadata!$H:$J,3,FALSE)</f>
        <v>-106.660377</v>
      </c>
    </row>
    <row r="59" spans="1:22" x14ac:dyDescent="0.25">
      <c r="A59" s="85">
        <v>38607</v>
      </c>
      <c r="B59" s="3" t="s">
        <v>32</v>
      </c>
      <c r="C59" s="3" t="s">
        <v>33</v>
      </c>
      <c r="D59" s="3" t="s">
        <v>26</v>
      </c>
      <c r="E59" s="5">
        <v>20000</v>
      </c>
      <c r="F59" s="5" t="s">
        <v>34</v>
      </c>
      <c r="G59" s="3" t="s">
        <v>28</v>
      </c>
      <c r="H59" s="12"/>
      <c r="I59" s="13"/>
      <c r="J59" s="17" t="s">
        <v>112</v>
      </c>
      <c r="K59" s="12">
        <v>50</v>
      </c>
      <c r="L59" s="12" t="s">
        <v>38</v>
      </c>
      <c r="M59" s="3">
        <v>1</v>
      </c>
      <c r="N59" t="s">
        <v>60</v>
      </c>
      <c r="O59" t="str">
        <f t="shared" si="10"/>
        <v>ORD 2005</v>
      </c>
      <c r="P59" t="str">
        <f t="shared" si="11"/>
        <v>O</v>
      </c>
      <c r="Q59" t="str">
        <f t="shared" si="12"/>
        <v>R</v>
      </c>
      <c r="R59" t="str">
        <f t="shared" si="13"/>
        <v>D</v>
      </c>
      <c r="S59">
        <f t="shared" si="5"/>
        <v>2005</v>
      </c>
      <c r="T59">
        <f>VLOOKUP(L59, Metadata!E$3:F$101, 2, FALSE)</f>
        <v>203.2</v>
      </c>
      <c r="U59">
        <f>VLOOKUP(T59,Metadata!H:J,2,FALSE)</f>
        <v>35.322184</v>
      </c>
      <c r="V59">
        <f>VLOOKUP(T59,Metadata!$H:$J,3,FALSE)</f>
        <v>-106.55747700000001</v>
      </c>
    </row>
    <row r="60" spans="1:22" x14ac:dyDescent="0.25">
      <c r="A60" s="85">
        <v>38663</v>
      </c>
      <c r="B60" s="3" t="s">
        <v>85</v>
      </c>
      <c r="C60" s="3" t="s">
        <v>25</v>
      </c>
      <c r="D60" s="3" t="s">
        <v>26</v>
      </c>
      <c r="E60" s="5">
        <v>21000</v>
      </c>
      <c r="F60" s="5" t="s">
        <v>34</v>
      </c>
      <c r="G60" s="3" t="s">
        <v>28</v>
      </c>
      <c r="H60" s="12"/>
      <c r="I60" s="13"/>
      <c r="J60" s="17"/>
      <c r="K60" s="12">
        <v>50</v>
      </c>
      <c r="L60" s="12" t="s">
        <v>113</v>
      </c>
      <c r="M60" s="3">
        <v>3</v>
      </c>
      <c r="O60" t="str">
        <f t="shared" si="10"/>
        <v>WLD 2005</v>
      </c>
      <c r="P60" t="str">
        <f t="shared" si="11"/>
        <v>W</v>
      </c>
      <c r="Q60" t="str">
        <f t="shared" si="12"/>
        <v>L</v>
      </c>
      <c r="R60" t="str">
        <f t="shared" si="13"/>
        <v>D</v>
      </c>
      <c r="S60">
        <f t="shared" si="5"/>
        <v>2005</v>
      </c>
      <c r="T60" t="str">
        <f>VLOOKUP(L60, Metadata!E$3:F$101, 2, FALSE)</f>
        <v>107.7-100.3</v>
      </c>
      <c r="U60" t="e">
        <f>VLOOKUP(T60,Metadata!H:J,2,FALSE)</f>
        <v>#N/A</v>
      </c>
      <c r="V60" t="e">
        <f>VLOOKUP(T60,Metadata!$H:$J,3,FALSE)</f>
        <v>#N/A</v>
      </c>
    </row>
    <row r="61" spans="1:22" x14ac:dyDescent="0.25">
      <c r="A61" s="85">
        <v>38663</v>
      </c>
      <c r="B61" s="3" t="s">
        <v>94</v>
      </c>
      <c r="C61" s="3" t="s">
        <v>25</v>
      </c>
      <c r="D61" s="3" t="s">
        <v>26</v>
      </c>
      <c r="E61" s="5">
        <v>28986</v>
      </c>
      <c r="F61" s="5" t="s">
        <v>34</v>
      </c>
      <c r="G61" s="3" t="s">
        <v>28</v>
      </c>
      <c r="H61" s="12"/>
      <c r="I61" s="13"/>
      <c r="J61" s="17"/>
      <c r="K61" s="12">
        <v>50</v>
      </c>
      <c r="L61" s="12" t="s">
        <v>114</v>
      </c>
      <c r="M61" s="3">
        <v>2</v>
      </c>
      <c r="O61" t="str">
        <f t="shared" si="10"/>
        <v>PLD 2005</v>
      </c>
      <c r="P61" t="str">
        <f t="shared" si="11"/>
        <v>P</v>
      </c>
      <c r="Q61" t="str">
        <f t="shared" si="12"/>
        <v>L</v>
      </c>
      <c r="R61" t="str">
        <f t="shared" si="13"/>
        <v>D</v>
      </c>
      <c r="S61">
        <f t="shared" si="5"/>
        <v>2005</v>
      </c>
      <c r="T61">
        <f>VLOOKUP(L61, Metadata!E$3:F$101, 2, FALSE)</f>
        <v>131.1</v>
      </c>
      <c r="U61">
        <f>VLOOKUP(T61,Metadata!H:J,2,FALSE)</f>
        <v>34.413846999999997</v>
      </c>
      <c r="V61">
        <f>VLOOKUP(T61,Metadata!$H:$J,3,FALSE)</f>
        <v>-106.801025</v>
      </c>
    </row>
    <row r="62" spans="1:22" x14ac:dyDescent="0.25">
      <c r="A62" s="85">
        <v>38663</v>
      </c>
      <c r="B62" s="3" t="s">
        <v>97</v>
      </c>
      <c r="C62" s="3" t="s">
        <v>25</v>
      </c>
      <c r="D62" s="3" t="s">
        <v>26</v>
      </c>
      <c r="E62" s="5">
        <v>25642</v>
      </c>
      <c r="F62" s="5" t="s">
        <v>34</v>
      </c>
      <c r="G62" s="3" t="s">
        <v>28</v>
      </c>
      <c r="H62" s="12"/>
      <c r="I62" s="13"/>
      <c r="J62" s="17"/>
      <c r="K62" s="12">
        <v>50</v>
      </c>
      <c r="L62" s="12" t="s">
        <v>31</v>
      </c>
      <c r="M62" s="3">
        <v>3</v>
      </c>
      <c r="O62" t="str">
        <f t="shared" si="10"/>
        <v>PLD 2005</v>
      </c>
      <c r="P62" t="str">
        <f t="shared" si="11"/>
        <v>P</v>
      </c>
      <c r="Q62" t="str">
        <f t="shared" si="12"/>
        <v>L</v>
      </c>
      <c r="R62" t="str">
        <f t="shared" si="13"/>
        <v>D</v>
      </c>
      <c r="S62">
        <f t="shared" si="5"/>
        <v>2005</v>
      </c>
      <c r="T62">
        <f>VLOOKUP(L62, Metadata!E$3:F$101, 2, FALSE)</f>
        <v>101.6</v>
      </c>
      <c r="U62">
        <f>VLOOKUP(T62,Metadata!H:J,2,FALSE)</f>
        <v>34.079163000000001</v>
      </c>
      <c r="V62">
        <f>VLOOKUP(T62,Metadata!$H:$J,3,FALSE)</f>
        <v>-106.867126</v>
      </c>
    </row>
    <row r="63" spans="1:22" x14ac:dyDescent="0.25">
      <c r="A63" s="85">
        <v>38663</v>
      </c>
      <c r="B63" s="3" t="s">
        <v>101</v>
      </c>
      <c r="C63" s="3" t="s">
        <v>25</v>
      </c>
      <c r="D63" s="3" t="s">
        <v>26</v>
      </c>
      <c r="E63" s="5">
        <v>25436</v>
      </c>
      <c r="F63" s="5" t="s">
        <v>34</v>
      </c>
      <c r="G63" s="3" t="s">
        <v>28</v>
      </c>
      <c r="H63" s="12"/>
      <c r="I63" s="13" t="s">
        <v>115</v>
      </c>
      <c r="J63" s="17">
        <v>3</v>
      </c>
      <c r="K63" s="12">
        <v>50</v>
      </c>
      <c r="L63" s="12" t="s">
        <v>116</v>
      </c>
      <c r="M63" s="3">
        <v>2</v>
      </c>
      <c r="N63" s="20">
        <f>E47:E63</f>
        <v>25436</v>
      </c>
      <c r="O63" t="str">
        <f t="shared" si="10"/>
        <v>BLD 2005</v>
      </c>
      <c r="P63" t="str">
        <f t="shared" si="11"/>
        <v>B</v>
      </c>
      <c r="Q63" t="str">
        <f t="shared" si="12"/>
        <v>L</v>
      </c>
      <c r="R63" t="str">
        <f t="shared" si="13"/>
        <v>D</v>
      </c>
      <c r="S63">
        <f t="shared" si="5"/>
        <v>2005</v>
      </c>
      <c r="T63" t="str">
        <f>VLOOKUP(L63, Metadata!E$3:F$101, 2, FALSE)</f>
        <v>131.4-127.9</v>
      </c>
      <c r="U63" t="e">
        <f>VLOOKUP(T63,Metadata!H:J,2,FALSE)</f>
        <v>#N/A</v>
      </c>
      <c r="V63" t="e">
        <f>VLOOKUP(T63,Metadata!$H:$J,3,FALSE)</f>
        <v>#N/A</v>
      </c>
    </row>
    <row r="64" spans="1:22" x14ac:dyDescent="0.25">
      <c r="A64" s="85">
        <v>38664</v>
      </c>
      <c r="B64" s="3" t="s">
        <v>85</v>
      </c>
      <c r="C64" s="3" t="s">
        <v>33</v>
      </c>
      <c r="D64" s="3" t="s">
        <v>26</v>
      </c>
      <c r="E64" s="5">
        <v>5812</v>
      </c>
      <c r="F64" s="5" t="s">
        <v>34</v>
      </c>
      <c r="G64" s="3" t="s">
        <v>35</v>
      </c>
      <c r="H64" s="12" t="s">
        <v>117</v>
      </c>
      <c r="I64" s="13" t="s">
        <v>118</v>
      </c>
      <c r="J64" s="12">
        <v>3</v>
      </c>
      <c r="K64" s="17"/>
      <c r="L64" s="12" t="s">
        <v>119</v>
      </c>
      <c r="M64" s="3">
        <v>1</v>
      </c>
      <c r="O64" t="str">
        <f t="shared" si="10"/>
        <v>WRD 2005</v>
      </c>
      <c r="P64" t="str">
        <f t="shared" si="11"/>
        <v>W</v>
      </c>
      <c r="Q64" t="str">
        <f t="shared" si="12"/>
        <v>R</v>
      </c>
      <c r="R64" t="str">
        <f t="shared" si="13"/>
        <v>D</v>
      </c>
      <c r="S64">
        <f t="shared" si="5"/>
        <v>2005</v>
      </c>
      <c r="T64" t="str">
        <f>VLOOKUP(L64, Metadata!E$3:F$101, 2, FALSE)</f>
        <v>203-187.2</v>
      </c>
      <c r="U64" t="e">
        <f>VLOOKUP(T64,Metadata!H:J,2,FALSE)</f>
        <v>#N/A</v>
      </c>
      <c r="V64" t="e">
        <f>VLOOKUP(T64,Metadata!$H:$J,3,FALSE)</f>
        <v>#N/A</v>
      </c>
    </row>
    <row r="65" spans="1:22" x14ac:dyDescent="0.25">
      <c r="A65" s="85">
        <v>38664</v>
      </c>
      <c r="B65" s="3" t="s">
        <v>85</v>
      </c>
      <c r="C65" s="3" t="s">
        <v>33</v>
      </c>
      <c r="D65" s="3" t="s">
        <v>26</v>
      </c>
      <c r="E65" s="5">
        <v>6968</v>
      </c>
      <c r="F65" s="5" t="s">
        <v>34</v>
      </c>
      <c r="G65" s="3" t="s">
        <v>35</v>
      </c>
      <c r="H65" s="12" t="s">
        <v>120</v>
      </c>
      <c r="I65" s="13" t="s">
        <v>115</v>
      </c>
      <c r="J65" s="12">
        <v>3</v>
      </c>
      <c r="K65" s="17"/>
      <c r="L65" s="12" t="s">
        <v>119</v>
      </c>
      <c r="M65" s="3">
        <v>1</v>
      </c>
      <c r="O65" t="str">
        <f t="shared" si="10"/>
        <v>WRD 2005</v>
      </c>
      <c r="P65" t="str">
        <f t="shared" si="11"/>
        <v>W</v>
      </c>
      <c r="Q65" t="str">
        <f t="shared" si="12"/>
        <v>R</v>
      </c>
      <c r="R65" t="str">
        <f t="shared" si="13"/>
        <v>D</v>
      </c>
      <c r="S65">
        <f t="shared" si="5"/>
        <v>2005</v>
      </c>
      <c r="T65" t="str">
        <f>VLOOKUP(L65, Metadata!E$3:F$101, 2, FALSE)</f>
        <v>203-187.2</v>
      </c>
      <c r="U65" t="e">
        <f>VLOOKUP(T65,Metadata!H:J,2,FALSE)</f>
        <v>#N/A</v>
      </c>
      <c r="V65" t="e">
        <f>VLOOKUP(T65,Metadata!$H:$J,3,FALSE)</f>
        <v>#N/A</v>
      </c>
    </row>
    <row r="66" spans="1:22" x14ac:dyDescent="0.25">
      <c r="A66" s="85">
        <v>38664</v>
      </c>
      <c r="B66" s="3" t="s">
        <v>85</v>
      </c>
      <c r="C66" s="3" t="s">
        <v>33</v>
      </c>
      <c r="D66" s="3" t="s">
        <v>26</v>
      </c>
      <c r="E66" s="5">
        <v>2073</v>
      </c>
      <c r="F66" s="5" t="s">
        <v>34</v>
      </c>
      <c r="G66" s="3" t="s">
        <v>35</v>
      </c>
      <c r="H66" s="12" t="s">
        <v>121</v>
      </c>
      <c r="I66" s="13" t="s">
        <v>122</v>
      </c>
      <c r="J66" s="17"/>
      <c r="K66" s="17"/>
      <c r="L66" s="12" t="s">
        <v>119</v>
      </c>
      <c r="M66" s="3">
        <v>1</v>
      </c>
      <c r="O66" t="str">
        <f t="shared" si="10"/>
        <v>WRD 2005</v>
      </c>
      <c r="P66" t="str">
        <f t="shared" si="11"/>
        <v>W</v>
      </c>
      <c r="Q66" t="str">
        <f t="shared" si="12"/>
        <v>R</v>
      </c>
      <c r="R66" t="str">
        <f t="shared" si="13"/>
        <v>D</v>
      </c>
      <c r="S66">
        <f t="shared" si="5"/>
        <v>2005</v>
      </c>
      <c r="T66" t="str">
        <f>VLOOKUP(L66, Metadata!E$3:F$101, 2, FALSE)</f>
        <v>203-187.2</v>
      </c>
      <c r="U66" t="e">
        <f>VLOOKUP(T66,Metadata!H:J,2,FALSE)</f>
        <v>#N/A</v>
      </c>
      <c r="V66" t="e">
        <f>VLOOKUP(T66,Metadata!$H:$J,3,FALSE)</f>
        <v>#N/A</v>
      </c>
    </row>
    <row r="67" spans="1:22" x14ac:dyDescent="0.25">
      <c r="A67" s="85">
        <v>38664</v>
      </c>
      <c r="B67" s="3" t="s">
        <v>94</v>
      </c>
      <c r="C67" s="3" t="s">
        <v>33</v>
      </c>
      <c r="D67" s="3" t="s">
        <v>26</v>
      </c>
      <c r="E67" s="5">
        <v>7693</v>
      </c>
      <c r="F67" s="5" t="s">
        <v>34</v>
      </c>
      <c r="G67" s="3" t="s">
        <v>35</v>
      </c>
      <c r="H67" s="12" t="s">
        <v>123</v>
      </c>
      <c r="I67" s="13"/>
      <c r="J67" s="17"/>
      <c r="K67" s="17"/>
      <c r="L67" s="12" t="s">
        <v>109</v>
      </c>
      <c r="M67" s="3">
        <v>1</v>
      </c>
      <c r="O67" t="str">
        <f t="shared" si="10"/>
        <v>PRD 2005</v>
      </c>
      <c r="P67" t="str">
        <f t="shared" si="11"/>
        <v>P</v>
      </c>
      <c r="Q67" t="str">
        <f t="shared" si="12"/>
        <v>R</v>
      </c>
      <c r="R67" t="str">
        <f t="shared" si="13"/>
        <v>D</v>
      </c>
      <c r="S67">
        <f t="shared" si="5"/>
        <v>2005</v>
      </c>
      <c r="T67">
        <f>VLOOKUP(L67, Metadata!E$3:F$101, 2, FALSE)</f>
        <v>181</v>
      </c>
      <c r="U67">
        <f>VLOOKUP(T67,Metadata!H:J,2,FALSE)</f>
        <v>35.069991999999999</v>
      </c>
      <c r="V67">
        <f>VLOOKUP(T67,Metadata!$H:$J,3,FALSE)</f>
        <v>-106.660377</v>
      </c>
    </row>
    <row r="68" spans="1:22" x14ac:dyDescent="0.25">
      <c r="A68" s="85">
        <v>38664</v>
      </c>
      <c r="B68" s="3" t="s">
        <v>94</v>
      </c>
      <c r="C68" s="3" t="s">
        <v>33</v>
      </c>
      <c r="D68" s="3" t="s">
        <v>26</v>
      </c>
      <c r="E68" s="5">
        <v>6228</v>
      </c>
      <c r="F68" s="5" t="s">
        <v>34</v>
      </c>
      <c r="G68" s="3" t="s">
        <v>35</v>
      </c>
      <c r="H68" s="12" t="s">
        <v>117</v>
      </c>
      <c r="I68" s="13" t="s">
        <v>124</v>
      </c>
      <c r="J68" s="12">
        <v>3</v>
      </c>
      <c r="K68" s="17"/>
      <c r="L68" s="12" t="s">
        <v>109</v>
      </c>
      <c r="M68" s="3">
        <v>1</v>
      </c>
      <c r="O68" t="str">
        <f t="shared" si="10"/>
        <v>PRD 2005</v>
      </c>
      <c r="P68" t="str">
        <f t="shared" si="11"/>
        <v>P</v>
      </c>
      <c r="Q68" t="str">
        <f t="shared" si="12"/>
        <v>R</v>
      </c>
      <c r="R68" t="str">
        <f t="shared" si="13"/>
        <v>D</v>
      </c>
      <c r="S68">
        <f t="shared" si="5"/>
        <v>2005</v>
      </c>
      <c r="T68">
        <f>VLOOKUP(L68, Metadata!E$3:F$101, 2, FALSE)</f>
        <v>181</v>
      </c>
      <c r="U68">
        <f>VLOOKUP(T68,Metadata!H:J,2,FALSE)</f>
        <v>35.069991999999999</v>
      </c>
      <c r="V68">
        <f>VLOOKUP(T68,Metadata!$H:$J,3,FALSE)</f>
        <v>-106.660377</v>
      </c>
    </row>
    <row r="69" spans="1:22" x14ac:dyDescent="0.25">
      <c r="A69" s="85">
        <v>38664</v>
      </c>
      <c r="B69" s="3" t="s">
        <v>97</v>
      </c>
      <c r="C69" s="3" t="s">
        <v>33</v>
      </c>
      <c r="D69" s="3" t="s">
        <v>26</v>
      </c>
      <c r="E69" s="5">
        <v>3765</v>
      </c>
      <c r="F69" s="5" t="s">
        <v>34</v>
      </c>
      <c r="G69" s="3" t="s">
        <v>35</v>
      </c>
      <c r="H69" s="12" t="s">
        <v>125</v>
      </c>
      <c r="I69" s="13"/>
      <c r="J69" s="17"/>
      <c r="K69" s="17"/>
      <c r="L69" s="12" t="s">
        <v>38</v>
      </c>
      <c r="M69" s="3">
        <v>1</v>
      </c>
      <c r="O69" t="str">
        <f t="shared" si="10"/>
        <v>PRD 2005</v>
      </c>
      <c r="P69" t="str">
        <f t="shared" si="11"/>
        <v>P</v>
      </c>
      <c r="Q69" t="str">
        <f t="shared" si="12"/>
        <v>R</v>
      </c>
      <c r="R69" t="str">
        <f t="shared" si="13"/>
        <v>D</v>
      </c>
      <c r="S69">
        <f t="shared" si="5"/>
        <v>2005</v>
      </c>
      <c r="T69">
        <f>VLOOKUP(L69, Metadata!E$3:F$101, 2, FALSE)</f>
        <v>203.2</v>
      </c>
      <c r="U69">
        <f>VLOOKUP(T69,Metadata!H:J,2,FALSE)</f>
        <v>35.322184</v>
      </c>
      <c r="V69">
        <f>VLOOKUP(T69,Metadata!$H:$J,3,FALSE)</f>
        <v>-106.55747700000001</v>
      </c>
    </row>
    <row r="70" spans="1:22" x14ac:dyDescent="0.25">
      <c r="A70" s="85">
        <v>38664</v>
      </c>
      <c r="B70" s="3" t="s">
        <v>97</v>
      </c>
      <c r="C70" s="3" t="s">
        <v>33</v>
      </c>
      <c r="D70" s="3" t="s">
        <v>26</v>
      </c>
      <c r="E70" s="5">
        <v>5677</v>
      </c>
      <c r="F70" s="5" t="s">
        <v>34</v>
      </c>
      <c r="G70" s="3" t="s">
        <v>35</v>
      </c>
      <c r="H70" s="12" t="s">
        <v>126</v>
      </c>
      <c r="I70" s="13"/>
      <c r="J70" s="17"/>
      <c r="K70" s="17"/>
      <c r="L70" s="12" t="s">
        <v>38</v>
      </c>
      <c r="M70" s="3">
        <v>1</v>
      </c>
      <c r="O70" t="str">
        <f t="shared" si="10"/>
        <v>PRD 2005</v>
      </c>
      <c r="P70" t="str">
        <f t="shared" si="11"/>
        <v>P</v>
      </c>
      <c r="Q70" t="str">
        <f t="shared" si="12"/>
        <v>R</v>
      </c>
      <c r="R70" t="str">
        <f t="shared" si="13"/>
        <v>D</v>
      </c>
      <c r="S70">
        <f t="shared" si="5"/>
        <v>2005</v>
      </c>
      <c r="T70">
        <f>VLOOKUP(L70, Metadata!E$3:F$101, 2, FALSE)</f>
        <v>203.2</v>
      </c>
      <c r="U70">
        <f>VLOOKUP(T70,Metadata!H:J,2,FALSE)</f>
        <v>35.322184</v>
      </c>
      <c r="V70">
        <f>VLOOKUP(T70,Metadata!$H:$J,3,FALSE)</f>
        <v>-106.55747700000001</v>
      </c>
    </row>
    <row r="71" spans="1:22" x14ac:dyDescent="0.25">
      <c r="A71" s="85">
        <v>38664</v>
      </c>
      <c r="B71" s="3" t="s">
        <v>97</v>
      </c>
      <c r="C71" s="3" t="s">
        <v>33</v>
      </c>
      <c r="D71" s="3" t="s">
        <v>26</v>
      </c>
      <c r="E71" s="5">
        <v>5733</v>
      </c>
      <c r="F71" s="5" t="s">
        <v>34</v>
      </c>
      <c r="G71" s="3" t="s">
        <v>35</v>
      </c>
      <c r="H71" s="12" t="s">
        <v>117</v>
      </c>
      <c r="I71" s="13" t="s">
        <v>124</v>
      </c>
      <c r="J71" s="17" t="s">
        <v>127</v>
      </c>
      <c r="K71" s="17"/>
      <c r="L71" s="12" t="s">
        <v>38</v>
      </c>
      <c r="M71" s="3">
        <v>1</v>
      </c>
      <c r="O71" t="str">
        <f t="shared" si="10"/>
        <v>PRD 2005</v>
      </c>
      <c r="P71" t="str">
        <f t="shared" si="11"/>
        <v>P</v>
      </c>
      <c r="Q71" t="str">
        <f t="shared" si="12"/>
        <v>R</v>
      </c>
      <c r="R71" t="str">
        <f t="shared" si="13"/>
        <v>D</v>
      </c>
      <c r="S71">
        <f t="shared" ref="S71:S134" si="14">YEAR(A71)</f>
        <v>2005</v>
      </c>
      <c r="T71">
        <f>VLOOKUP(L71, Metadata!E$3:F$101, 2, FALSE)</f>
        <v>203.2</v>
      </c>
      <c r="U71">
        <f>VLOOKUP(T71,Metadata!H:J,2,FALSE)</f>
        <v>35.322184</v>
      </c>
      <c r="V71">
        <f>VLOOKUP(T71,Metadata!$H:$J,3,FALSE)</f>
        <v>-106.55747700000001</v>
      </c>
    </row>
    <row r="72" spans="1:22" x14ac:dyDescent="0.25">
      <c r="A72" s="85">
        <v>38664</v>
      </c>
      <c r="B72" s="3" t="s">
        <v>101</v>
      </c>
      <c r="C72" s="3" t="s">
        <v>33</v>
      </c>
      <c r="D72" s="3" t="s">
        <v>26</v>
      </c>
      <c r="E72" s="5">
        <v>8741</v>
      </c>
      <c r="F72" s="5" t="s">
        <v>34</v>
      </c>
      <c r="G72" s="3" t="s">
        <v>35</v>
      </c>
      <c r="H72" s="12" t="s">
        <v>123</v>
      </c>
      <c r="I72" s="13"/>
      <c r="J72" s="17"/>
      <c r="K72" s="17"/>
      <c r="L72" s="12" t="s">
        <v>128</v>
      </c>
      <c r="M72" s="3">
        <v>1</v>
      </c>
      <c r="O72" t="str">
        <f t="shared" si="10"/>
        <v>BRD 2005</v>
      </c>
      <c r="P72" t="str">
        <f t="shared" si="11"/>
        <v>B</v>
      </c>
      <c r="Q72" t="str">
        <f t="shared" si="12"/>
        <v>R</v>
      </c>
      <c r="R72" t="str">
        <f t="shared" si="13"/>
        <v>D</v>
      </c>
      <c r="S72">
        <f t="shared" si="14"/>
        <v>2005</v>
      </c>
      <c r="T72" t="str">
        <f>VLOOKUP(L72, Metadata!E$3:F$101, 2, FALSE)</f>
        <v>181-173.7</v>
      </c>
      <c r="U72" t="e">
        <f>VLOOKUP(T72,Metadata!H:J,2,FALSE)</f>
        <v>#N/A</v>
      </c>
      <c r="V72" t="e">
        <f>VLOOKUP(T72,Metadata!$H:$J,3,FALSE)</f>
        <v>#N/A</v>
      </c>
    </row>
    <row r="73" spans="1:22" x14ac:dyDescent="0.25">
      <c r="A73" s="85">
        <v>38664</v>
      </c>
      <c r="B73" s="3" t="s">
        <v>101</v>
      </c>
      <c r="C73" s="3" t="s">
        <v>33</v>
      </c>
      <c r="D73" s="3" t="s">
        <v>26</v>
      </c>
      <c r="E73" s="5">
        <v>1037</v>
      </c>
      <c r="F73" s="5" t="s">
        <v>34</v>
      </c>
      <c r="G73" s="3" t="s">
        <v>35</v>
      </c>
      <c r="H73" s="12" t="s">
        <v>125</v>
      </c>
      <c r="I73" s="13"/>
      <c r="J73" s="17"/>
      <c r="K73" s="17"/>
      <c r="L73" s="12" t="s">
        <v>128</v>
      </c>
      <c r="M73" s="3">
        <v>1</v>
      </c>
      <c r="O73" t="str">
        <f t="shared" si="10"/>
        <v>BRD 2005</v>
      </c>
      <c r="P73" t="str">
        <f t="shared" si="11"/>
        <v>B</v>
      </c>
      <c r="Q73" t="str">
        <f t="shared" si="12"/>
        <v>R</v>
      </c>
      <c r="R73" t="str">
        <f t="shared" si="13"/>
        <v>D</v>
      </c>
      <c r="S73">
        <f t="shared" si="14"/>
        <v>2005</v>
      </c>
      <c r="T73" t="str">
        <f>VLOOKUP(L73, Metadata!E$3:F$101, 2, FALSE)</f>
        <v>181-173.7</v>
      </c>
      <c r="U73" t="e">
        <f>VLOOKUP(T73,Metadata!H:J,2,FALSE)</f>
        <v>#N/A</v>
      </c>
      <c r="V73" t="e">
        <f>VLOOKUP(T73,Metadata!$H:$J,3,FALSE)</f>
        <v>#N/A</v>
      </c>
    </row>
    <row r="74" spans="1:22" x14ac:dyDescent="0.25">
      <c r="A74" s="85">
        <v>38664</v>
      </c>
      <c r="B74" s="3" t="s">
        <v>101</v>
      </c>
      <c r="C74" s="3" t="s">
        <v>33</v>
      </c>
      <c r="D74" s="3" t="s">
        <v>26</v>
      </c>
      <c r="E74" s="5">
        <v>2739</v>
      </c>
      <c r="F74" s="5" t="s">
        <v>34</v>
      </c>
      <c r="G74" s="3" t="s">
        <v>35</v>
      </c>
      <c r="H74" s="12" t="s">
        <v>117</v>
      </c>
      <c r="I74" s="13" t="s">
        <v>124</v>
      </c>
      <c r="J74" s="12">
        <v>3</v>
      </c>
      <c r="K74" s="17"/>
      <c r="L74" s="12" t="s">
        <v>128</v>
      </c>
      <c r="M74" s="3">
        <v>1</v>
      </c>
      <c r="O74" t="str">
        <f t="shared" si="10"/>
        <v>BRD 2005</v>
      </c>
      <c r="P74" t="str">
        <f t="shared" si="11"/>
        <v>B</v>
      </c>
      <c r="Q74" t="str">
        <f t="shared" si="12"/>
        <v>R</v>
      </c>
      <c r="R74" t="str">
        <f t="shared" si="13"/>
        <v>D</v>
      </c>
      <c r="S74">
        <f t="shared" si="14"/>
        <v>2005</v>
      </c>
      <c r="T74" t="str">
        <f>VLOOKUP(L74, Metadata!E$3:F$101, 2, FALSE)</f>
        <v>181-173.7</v>
      </c>
      <c r="U74" t="e">
        <f>VLOOKUP(T74,Metadata!H:J,2,FALSE)</f>
        <v>#N/A</v>
      </c>
      <c r="V74" t="e">
        <f>VLOOKUP(T74,Metadata!$H:$J,3,FALSE)</f>
        <v>#N/A</v>
      </c>
    </row>
    <row r="75" spans="1:22" x14ac:dyDescent="0.25">
      <c r="A75" s="85">
        <v>38664</v>
      </c>
      <c r="B75" s="3" t="s">
        <v>101</v>
      </c>
      <c r="C75" s="3" t="s">
        <v>33</v>
      </c>
      <c r="D75" s="3" t="s">
        <v>26</v>
      </c>
      <c r="E75" s="5">
        <v>1568</v>
      </c>
      <c r="F75" s="5" t="s">
        <v>34</v>
      </c>
      <c r="G75" s="3" t="s">
        <v>35</v>
      </c>
      <c r="H75" s="12" t="s">
        <v>129</v>
      </c>
      <c r="I75" s="13"/>
      <c r="J75" s="17"/>
      <c r="K75" s="17"/>
      <c r="L75" s="12" t="s">
        <v>128</v>
      </c>
      <c r="M75" s="3">
        <v>1</v>
      </c>
      <c r="O75" t="str">
        <f t="shared" ref="O75:O91" si="15">CONCATENATE(P75,Q75,R75, " ", YEAR(A75))</f>
        <v>BRD 2005</v>
      </c>
      <c r="P75" t="str">
        <f t="shared" ref="P75:P91" si="16">UPPER(LEFT(B75))</f>
        <v>B</v>
      </c>
      <c r="Q75" t="str">
        <f t="shared" ref="Q75:Q91" si="17">UPPER(LEFT(C75))</f>
        <v>R</v>
      </c>
      <c r="R75" t="str">
        <f t="shared" si="13"/>
        <v>D</v>
      </c>
      <c r="S75">
        <f t="shared" si="14"/>
        <v>2005</v>
      </c>
      <c r="T75" t="str">
        <f>VLOOKUP(L75, Metadata!E$3:F$101, 2, FALSE)</f>
        <v>181-173.7</v>
      </c>
      <c r="U75" t="e">
        <f>VLOOKUP(T75,Metadata!H:J,2,FALSE)</f>
        <v>#N/A</v>
      </c>
      <c r="V75" t="e">
        <f>VLOOKUP(T75,Metadata!$H:$J,3,FALSE)</f>
        <v>#N/A</v>
      </c>
    </row>
    <row r="76" spans="1:22" x14ac:dyDescent="0.25">
      <c r="A76" s="85">
        <v>38664</v>
      </c>
      <c r="B76" s="3" t="s">
        <v>101</v>
      </c>
      <c r="C76" s="3" t="s">
        <v>33</v>
      </c>
      <c r="D76" s="3" t="s">
        <v>26</v>
      </c>
      <c r="E76" s="5">
        <v>2197</v>
      </c>
      <c r="F76" s="5" t="s">
        <v>34</v>
      </c>
      <c r="G76" s="3" t="s">
        <v>35</v>
      </c>
      <c r="H76" s="12" t="s">
        <v>121</v>
      </c>
      <c r="I76" s="13" t="s">
        <v>122</v>
      </c>
      <c r="J76" s="17"/>
      <c r="K76" s="17"/>
      <c r="L76" s="12" t="s">
        <v>128</v>
      </c>
      <c r="M76" s="3">
        <v>1</v>
      </c>
      <c r="O76" t="str">
        <f t="shared" si="15"/>
        <v>BRD 2005</v>
      </c>
      <c r="P76" t="str">
        <f t="shared" si="16"/>
        <v>B</v>
      </c>
      <c r="Q76" t="str">
        <f t="shared" si="17"/>
        <v>R</v>
      </c>
      <c r="R76" t="str">
        <f t="shared" si="13"/>
        <v>D</v>
      </c>
      <c r="S76">
        <f t="shared" si="14"/>
        <v>2005</v>
      </c>
      <c r="T76" t="str">
        <f>VLOOKUP(L76, Metadata!E$3:F$101, 2, FALSE)</f>
        <v>181-173.7</v>
      </c>
      <c r="U76" t="e">
        <f>VLOOKUP(T76,Metadata!H:J,2,FALSE)</f>
        <v>#N/A</v>
      </c>
      <c r="V76" t="e">
        <f>VLOOKUP(T76,Metadata!$H:$J,3,FALSE)</f>
        <v>#N/A</v>
      </c>
    </row>
    <row r="77" spans="1:22" x14ac:dyDescent="0.25">
      <c r="A77" s="85">
        <v>38825</v>
      </c>
      <c r="B77" s="3" t="s">
        <v>40</v>
      </c>
      <c r="C77" s="3" t="s">
        <v>33</v>
      </c>
      <c r="D77" s="3" t="s">
        <v>26</v>
      </c>
      <c r="E77" s="4">
        <v>10209</v>
      </c>
      <c r="F77" s="5" t="s">
        <v>34</v>
      </c>
      <c r="G77" s="3" t="s">
        <v>35</v>
      </c>
      <c r="H77" s="12" t="s">
        <v>130</v>
      </c>
      <c r="I77" s="13" t="s">
        <v>131</v>
      </c>
      <c r="J77" s="12">
        <v>4</v>
      </c>
      <c r="K77" s="17"/>
      <c r="L77" s="12" t="s">
        <v>109</v>
      </c>
      <c r="M77" s="3">
        <v>1</v>
      </c>
      <c r="O77" t="str">
        <f t="shared" si="15"/>
        <v>RRD 2006</v>
      </c>
      <c r="P77" t="str">
        <f t="shared" si="16"/>
        <v>R</v>
      </c>
      <c r="Q77" t="str">
        <f t="shared" si="17"/>
        <v>R</v>
      </c>
      <c r="R77" t="str">
        <f t="shared" si="13"/>
        <v>D</v>
      </c>
      <c r="S77">
        <f t="shared" si="14"/>
        <v>2006</v>
      </c>
      <c r="T77">
        <f>VLOOKUP(L77, Metadata!E$3:F$101, 2, FALSE)</f>
        <v>181</v>
      </c>
      <c r="U77">
        <f>VLOOKUP(T77,Metadata!H:J,2,FALSE)</f>
        <v>35.069991999999999</v>
      </c>
      <c r="V77">
        <f>VLOOKUP(T77,Metadata!$H:$J,3,FALSE)</f>
        <v>-106.660377</v>
      </c>
    </row>
    <row r="78" spans="1:22" x14ac:dyDescent="0.25">
      <c r="A78" s="85">
        <v>38825</v>
      </c>
      <c r="B78" s="3" t="s">
        <v>40</v>
      </c>
      <c r="C78" s="3" t="s">
        <v>33</v>
      </c>
      <c r="D78" s="3" t="s">
        <v>26</v>
      </c>
      <c r="E78" s="4">
        <v>9534</v>
      </c>
      <c r="F78" s="5" t="s">
        <v>34</v>
      </c>
      <c r="G78" s="3" t="s">
        <v>35</v>
      </c>
      <c r="H78" s="12" t="s">
        <v>121</v>
      </c>
      <c r="I78" s="13" t="s">
        <v>122</v>
      </c>
      <c r="J78" s="17"/>
      <c r="K78" s="17"/>
      <c r="L78" s="12" t="s">
        <v>109</v>
      </c>
      <c r="M78" s="3">
        <v>1</v>
      </c>
      <c r="O78" t="str">
        <f t="shared" si="15"/>
        <v>RRD 2006</v>
      </c>
      <c r="P78" t="str">
        <f t="shared" si="16"/>
        <v>R</v>
      </c>
      <c r="Q78" t="str">
        <f t="shared" si="17"/>
        <v>R</v>
      </c>
      <c r="R78" t="str">
        <f t="shared" si="13"/>
        <v>D</v>
      </c>
      <c r="S78">
        <f t="shared" si="14"/>
        <v>2006</v>
      </c>
      <c r="T78">
        <f>VLOOKUP(L78, Metadata!E$3:F$101, 2, FALSE)</f>
        <v>181</v>
      </c>
      <c r="U78">
        <f>VLOOKUP(T78,Metadata!H:J,2,FALSE)</f>
        <v>35.069991999999999</v>
      </c>
      <c r="V78">
        <f>VLOOKUP(T78,Metadata!$H:$J,3,FALSE)</f>
        <v>-106.660377</v>
      </c>
    </row>
    <row r="79" spans="1:22" x14ac:dyDescent="0.25">
      <c r="A79" s="85">
        <v>38825</v>
      </c>
      <c r="B79" s="3" t="s">
        <v>40</v>
      </c>
      <c r="C79" s="3" t="s">
        <v>33</v>
      </c>
      <c r="D79" s="3" t="s">
        <v>26</v>
      </c>
      <c r="E79" s="4">
        <v>4662</v>
      </c>
      <c r="F79" s="5" t="s">
        <v>34</v>
      </c>
      <c r="G79" s="3" t="s">
        <v>35</v>
      </c>
      <c r="H79" s="12" t="s">
        <v>125</v>
      </c>
      <c r="I79" s="13"/>
      <c r="J79" s="17"/>
      <c r="K79" s="17"/>
      <c r="L79" s="12" t="s">
        <v>109</v>
      </c>
      <c r="M79" s="3">
        <v>1</v>
      </c>
      <c r="O79" t="str">
        <f t="shared" si="15"/>
        <v>RRD 2006</v>
      </c>
      <c r="P79" t="str">
        <f t="shared" si="16"/>
        <v>R</v>
      </c>
      <c r="Q79" t="str">
        <f t="shared" si="17"/>
        <v>R</v>
      </c>
      <c r="R79" t="str">
        <f t="shared" si="13"/>
        <v>D</v>
      </c>
      <c r="S79">
        <f t="shared" si="14"/>
        <v>2006</v>
      </c>
      <c r="T79">
        <f>VLOOKUP(L79, Metadata!E$3:F$101, 2, FALSE)</f>
        <v>181</v>
      </c>
      <c r="U79">
        <f>VLOOKUP(T79,Metadata!H:J,2,FALSE)</f>
        <v>35.069991999999999</v>
      </c>
      <c r="V79">
        <f>VLOOKUP(T79,Metadata!$H:$J,3,FALSE)</f>
        <v>-106.660377</v>
      </c>
    </row>
    <row r="80" spans="1:22" x14ac:dyDescent="0.25">
      <c r="A80" s="85">
        <v>38825</v>
      </c>
      <c r="B80" s="3" t="s">
        <v>30</v>
      </c>
      <c r="C80" s="3" t="s">
        <v>33</v>
      </c>
      <c r="D80" s="3" t="s">
        <v>26</v>
      </c>
      <c r="E80" s="5">
        <v>14143</v>
      </c>
      <c r="F80" s="5" t="s">
        <v>34</v>
      </c>
      <c r="G80" s="3" t="s">
        <v>35</v>
      </c>
      <c r="H80" s="12" t="s">
        <v>132</v>
      </c>
      <c r="I80" s="13" t="s">
        <v>115</v>
      </c>
      <c r="J80" s="12">
        <v>4</v>
      </c>
      <c r="K80" s="17"/>
      <c r="L80" s="12" t="s">
        <v>38</v>
      </c>
      <c r="M80" s="3">
        <v>1</v>
      </c>
      <c r="O80" t="str">
        <f t="shared" si="15"/>
        <v>GRD 2006</v>
      </c>
      <c r="P80" t="str">
        <f t="shared" si="16"/>
        <v>G</v>
      </c>
      <c r="Q80" t="str">
        <f t="shared" si="17"/>
        <v>R</v>
      </c>
      <c r="R80" t="str">
        <f t="shared" si="13"/>
        <v>D</v>
      </c>
      <c r="S80">
        <f t="shared" si="14"/>
        <v>2006</v>
      </c>
      <c r="T80">
        <f>VLOOKUP(L80, Metadata!E$3:F$101, 2, FALSE)</f>
        <v>203.2</v>
      </c>
      <c r="U80">
        <f>VLOOKUP(T80,Metadata!H:J,2,FALSE)</f>
        <v>35.322184</v>
      </c>
      <c r="V80">
        <f>VLOOKUP(T80,Metadata!$H:$J,3,FALSE)</f>
        <v>-106.55747700000001</v>
      </c>
    </row>
    <row r="81" spans="1:22" x14ac:dyDescent="0.25">
      <c r="A81" s="85">
        <v>38825</v>
      </c>
      <c r="B81" s="3" t="s">
        <v>30</v>
      </c>
      <c r="C81" s="3" t="s">
        <v>33</v>
      </c>
      <c r="D81" s="3" t="s">
        <v>26</v>
      </c>
      <c r="E81" s="5">
        <v>4520</v>
      </c>
      <c r="F81" s="5" t="s">
        <v>34</v>
      </c>
      <c r="G81" s="3" t="s">
        <v>35</v>
      </c>
      <c r="H81" s="12" t="s">
        <v>133</v>
      </c>
      <c r="I81" s="13" t="s">
        <v>122</v>
      </c>
      <c r="J81" s="17"/>
      <c r="K81" s="17"/>
      <c r="L81" s="12" t="s">
        <v>38</v>
      </c>
      <c r="M81" s="3">
        <v>1</v>
      </c>
      <c r="O81" t="str">
        <f t="shared" si="15"/>
        <v>GRD 2006</v>
      </c>
      <c r="P81" t="str">
        <f t="shared" si="16"/>
        <v>G</v>
      </c>
      <c r="Q81" t="str">
        <f t="shared" si="17"/>
        <v>R</v>
      </c>
      <c r="R81" t="str">
        <f t="shared" si="13"/>
        <v>D</v>
      </c>
      <c r="S81">
        <f t="shared" si="14"/>
        <v>2006</v>
      </c>
      <c r="T81">
        <f>VLOOKUP(L81, Metadata!E$3:F$101, 2, FALSE)</f>
        <v>203.2</v>
      </c>
      <c r="U81">
        <f>VLOOKUP(T81,Metadata!H:J,2,FALSE)</f>
        <v>35.322184</v>
      </c>
      <c r="V81">
        <f>VLOOKUP(T81,Metadata!$H:$J,3,FALSE)</f>
        <v>-106.55747700000001</v>
      </c>
    </row>
    <row r="82" spans="1:22" x14ac:dyDescent="0.25">
      <c r="A82" s="85">
        <v>38825</v>
      </c>
      <c r="B82" s="3" t="s">
        <v>30</v>
      </c>
      <c r="C82" s="3" t="s">
        <v>33</v>
      </c>
      <c r="D82" s="3" t="s">
        <v>26</v>
      </c>
      <c r="E82" s="5">
        <v>4242</v>
      </c>
      <c r="F82" s="5" t="s">
        <v>34</v>
      </c>
      <c r="G82" s="3" t="s">
        <v>35</v>
      </c>
      <c r="H82" s="12" t="s">
        <v>125</v>
      </c>
      <c r="I82" s="13"/>
      <c r="J82" s="17"/>
      <c r="K82" s="17"/>
      <c r="L82" s="12" t="s">
        <v>38</v>
      </c>
      <c r="M82" s="3">
        <v>1</v>
      </c>
      <c r="O82" t="str">
        <f t="shared" si="15"/>
        <v>GRD 2006</v>
      </c>
      <c r="P82" t="str">
        <f t="shared" si="16"/>
        <v>G</v>
      </c>
      <c r="Q82" t="str">
        <f t="shared" si="17"/>
        <v>R</v>
      </c>
      <c r="R82" t="str">
        <f t="shared" si="13"/>
        <v>D</v>
      </c>
      <c r="S82">
        <f t="shared" si="14"/>
        <v>2006</v>
      </c>
      <c r="T82">
        <f>VLOOKUP(L82, Metadata!E$3:F$101, 2, FALSE)</f>
        <v>203.2</v>
      </c>
      <c r="U82">
        <f>VLOOKUP(T82,Metadata!H:J,2,FALSE)</f>
        <v>35.322184</v>
      </c>
      <c r="V82">
        <f>VLOOKUP(T82,Metadata!$H:$J,3,FALSE)</f>
        <v>-106.55747700000001</v>
      </c>
    </row>
    <row r="83" spans="1:22" x14ac:dyDescent="0.25">
      <c r="A83" s="85">
        <v>38825</v>
      </c>
      <c r="B83" s="3" t="s">
        <v>32</v>
      </c>
      <c r="C83" s="3" t="s">
        <v>33</v>
      </c>
      <c r="D83" s="3" t="s">
        <v>26</v>
      </c>
      <c r="E83" s="5">
        <v>30117</v>
      </c>
      <c r="F83" s="5" t="s">
        <v>34</v>
      </c>
      <c r="G83" s="3" t="s">
        <v>28</v>
      </c>
      <c r="H83" s="12"/>
      <c r="I83" s="13"/>
      <c r="J83" s="17"/>
      <c r="K83" s="12">
        <v>50</v>
      </c>
      <c r="L83" s="12" t="s">
        <v>134</v>
      </c>
      <c r="M83" s="3">
        <v>3</v>
      </c>
      <c r="O83" t="str">
        <f t="shared" si="15"/>
        <v>ORD 2006</v>
      </c>
      <c r="P83" t="str">
        <f t="shared" si="16"/>
        <v>O</v>
      </c>
      <c r="Q83" t="str">
        <f t="shared" si="17"/>
        <v>R</v>
      </c>
      <c r="R83" t="str">
        <f t="shared" si="13"/>
        <v>D</v>
      </c>
      <c r="S83">
        <f t="shared" si="14"/>
        <v>2006</v>
      </c>
      <c r="T83">
        <f>VLOOKUP(L83, Metadata!E$3:F$101, 2, FALSE)</f>
        <v>115.6</v>
      </c>
      <c r="U83">
        <f>VLOOKUP(T83,Metadata!H:J,2,FALSE)</f>
        <v>34.255859000000001</v>
      </c>
      <c r="V83">
        <f>VLOOKUP(T83,Metadata!$H:$J,3,FALSE)</f>
        <v>-106.888848</v>
      </c>
    </row>
    <row r="84" spans="1:22" x14ac:dyDescent="0.25">
      <c r="A84" s="85">
        <v>38825</v>
      </c>
      <c r="B84" s="3" t="s">
        <v>24</v>
      </c>
      <c r="C84" s="3" t="s">
        <v>33</v>
      </c>
      <c r="D84" s="3" t="s">
        <v>26</v>
      </c>
      <c r="E84" s="5">
        <v>30893</v>
      </c>
      <c r="F84" s="5" t="s">
        <v>34</v>
      </c>
      <c r="G84" s="3" t="s">
        <v>28</v>
      </c>
      <c r="H84" s="12"/>
      <c r="I84" s="13"/>
      <c r="J84" s="17"/>
      <c r="K84" s="12">
        <v>50</v>
      </c>
      <c r="L84" s="12" t="s">
        <v>135</v>
      </c>
      <c r="M84" s="3">
        <v>2</v>
      </c>
      <c r="N84" s="18">
        <f>SUM(E77:E84)</f>
        <v>108320</v>
      </c>
      <c r="O84" t="str">
        <f t="shared" si="15"/>
        <v>YRD 2006</v>
      </c>
      <c r="P84" t="str">
        <f t="shared" si="16"/>
        <v>Y</v>
      </c>
      <c r="Q84" t="str">
        <f t="shared" si="17"/>
        <v>R</v>
      </c>
      <c r="R84" t="str">
        <f t="shared" si="13"/>
        <v>D</v>
      </c>
      <c r="S84">
        <f t="shared" si="14"/>
        <v>2006</v>
      </c>
      <c r="T84">
        <f>VLOOKUP(L84, Metadata!E$3:F$101, 2, FALSE)</f>
        <v>127.9</v>
      </c>
      <c r="U84">
        <f>VLOOKUP(T84,Metadata!H:J,2,FALSE)</f>
        <v>34.383985000000003</v>
      </c>
      <c r="V84">
        <f>VLOOKUP(T84,Metadata!$H:$J,3,FALSE)</f>
        <v>-106.83584</v>
      </c>
    </row>
    <row r="85" spans="1:22" x14ac:dyDescent="0.25">
      <c r="A85" s="85">
        <v>38981</v>
      </c>
      <c r="B85" s="3" t="s">
        <v>40</v>
      </c>
      <c r="C85" s="6" t="s">
        <v>25</v>
      </c>
      <c r="D85" s="6" t="s">
        <v>26</v>
      </c>
      <c r="E85" s="4">
        <v>25367</v>
      </c>
      <c r="F85" s="5" t="s">
        <v>34</v>
      </c>
      <c r="G85" s="3" t="s">
        <v>35</v>
      </c>
      <c r="H85" s="12" t="s">
        <v>136</v>
      </c>
      <c r="I85" s="13" t="s">
        <v>137</v>
      </c>
      <c r="J85" s="12">
        <v>4</v>
      </c>
      <c r="K85" s="17"/>
      <c r="L85" s="12" t="s">
        <v>109</v>
      </c>
      <c r="M85" s="3">
        <v>1</v>
      </c>
      <c r="O85" t="str">
        <f t="shared" si="15"/>
        <v>RLD 2006</v>
      </c>
      <c r="P85" t="str">
        <f t="shared" si="16"/>
        <v>R</v>
      </c>
      <c r="Q85" t="str">
        <f t="shared" si="17"/>
        <v>L</v>
      </c>
      <c r="R85" t="str">
        <f t="shared" si="13"/>
        <v>D</v>
      </c>
      <c r="S85">
        <f t="shared" si="14"/>
        <v>2006</v>
      </c>
      <c r="T85">
        <f>VLOOKUP(L85, Metadata!E$3:F$101, 2, FALSE)</f>
        <v>181</v>
      </c>
      <c r="U85">
        <f>VLOOKUP(T85,Metadata!H:J,2,FALSE)</f>
        <v>35.069991999999999</v>
      </c>
      <c r="V85">
        <f>VLOOKUP(T85,Metadata!$H:$J,3,FALSE)</f>
        <v>-106.660377</v>
      </c>
    </row>
    <row r="86" spans="1:22" x14ac:dyDescent="0.25">
      <c r="A86" s="85">
        <v>38981</v>
      </c>
      <c r="B86" s="3" t="s">
        <v>40</v>
      </c>
      <c r="C86" s="6" t="s">
        <v>25</v>
      </c>
      <c r="D86" s="6" t="s">
        <v>26</v>
      </c>
      <c r="E86" s="4">
        <v>18474</v>
      </c>
      <c r="F86" s="5" t="s">
        <v>34</v>
      </c>
      <c r="G86" s="3" t="s">
        <v>35</v>
      </c>
      <c r="H86" s="12" t="s">
        <v>138</v>
      </c>
      <c r="I86" s="14" t="s">
        <v>139</v>
      </c>
      <c r="J86" s="17"/>
      <c r="K86" s="17"/>
      <c r="L86" s="12" t="s">
        <v>109</v>
      </c>
      <c r="M86" s="3">
        <v>1</v>
      </c>
      <c r="O86" t="str">
        <f t="shared" si="15"/>
        <v>RLD 2006</v>
      </c>
      <c r="P86" t="str">
        <f t="shared" si="16"/>
        <v>R</v>
      </c>
      <c r="Q86" t="str">
        <f t="shared" si="17"/>
        <v>L</v>
      </c>
      <c r="R86" t="str">
        <f t="shared" si="13"/>
        <v>D</v>
      </c>
      <c r="S86">
        <f t="shared" si="14"/>
        <v>2006</v>
      </c>
      <c r="T86">
        <f>VLOOKUP(L86, Metadata!E$3:F$101, 2, FALSE)</f>
        <v>181</v>
      </c>
      <c r="U86">
        <f>VLOOKUP(T86,Metadata!H:J,2,FALSE)</f>
        <v>35.069991999999999</v>
      </c>
      <c r="V86">
        <f>VLOOKUP(T86,Metadata!$H:$J,3,FALSE)</f>
        <v>-106.660377</v>
      </c>
    </row>
    <row r="87" spans="1:22" x14ac:dyDescent="0.25">
      <c r="A87" s="85">
        <v>38981</v>
      </c>
      <c r="B87" s="3" t="s">
        <v>30</v>
      </c>
      <c r="C87" s="6" t="s">
        <v>25</v>
      </c>
      <c r="D87" s="6" t="s">
        <v>26</v>
      </c>
      <c r="E87" s="5">
        <v>28227</v>
      </c>
      <c r="F87" s="5" t="s">
        <v>34</v>
      </c>
      <c r="G87" s="3" t="s">
        <v>35</v>
      </c>
      <c r="H87" s="12" t="s">
        <v>136</v>
      </c>
      <c r="I87" s="13" t="s">
        <v>137</v>
      </c>
      <c r="J87" s="12">
        <v>4</v>
      </c>
      <c r="K87" s="17"/>
      <c r="L87" s="12" t="s">
        <v>38</v>
      </c>
      <c r="M87" s="3">
        <v>1</v>
      </c>
      <c r="N87" s="20">
        <f>SUM(E60:E87)</f>
        <v>341683</v>
      </c>
      <c r="O87" t="str">
        <f t="shared" si="15"/>
        <v>GLD 2006</v>
      </c>
      <c r="P87" t="str">
        <f t="shared" si="16"/>
        <v>G</v>
      </c>
      <c r="Q87" t="str">
        <f t="shared" si="17"/>
        <v>L</v>
      </c>
      <c r="R87" t="str">
        <f t="shared" si="13"/>
        <v>D</v>
      </c>
      <c r="S87">
        <f t="shared" si="14"/>
        <v>2006</v>
      </c>
      <c r="T87">
        <f>VLOOKUP(L87, Metadata!E$3:F$101, 2, FALSE)</f>
        <v>203.2</v>
      </c>
      <c r="U87">
        <f>VLOOKUP(T87,Metadata!H:J,2,FALSE)</f>
        <v>35.322184</v>
      </c>
      <c r="V87">
        <f>VLOOKUP(T87,Metadata!$H:$J,3,FALSE)</f>
        <v>-106.55747700000001</v>
      </c>
    </row>
    <row r="88" spans="1:22" x14ac:dyDescent="0.25">
      <c r="A88" s="85">
        <v>38981</v>
      </c>
      <c r="B88" s="3" t="s">
        <v>30</v>
      </c>
      <c r="C88" s="6" t="s">
        <v>25</v>
      </c>
      <c r="D88" s="6" t="s">
        <v>26</v>
      </c>
      <c r="E88" s="5">
        <v>8246</v>
      </c>
      <c r="F88" s="5" t="s">
        <v>34</v>
      </c>
      <c r="G88" s="3" t="s">
        <v>35</v>
      </c>
      <c r="H88" s="12" t="s">
        <v>138</v>
      </c>
      <c r="I88" s="14" t="s">
        <v>139</v>
      </c>
      <c r="J88" s="12">
        <v>1</v>
      </c>
      <c r="K88" s="17"/>
      <c r="L88" s="12" t="s">
        <v>38</v>
      </c>
      <c r="M88" s="3">
        <v>1</v>
      </c>
      <c r="N88" s="20"/>
      <c r="O88" t="str">
        <f t="shared" si="15"/>
        <v>GLD 2006</v>
      </c>
      <c r="P88" t="str">
        <f t="shared" si="16"/>
        <v>G</v>
      </c>
      <c r="Q88" t="str">
        <f t="shared" si="17"/>
        <v>L</v>
      </c>
      <c r="R88" t="str">
        <f t="shared" si="13"/>
        <v>D</v>
      </c>
      <c r="S88">
        <f t="shared" si="14"/>
        <v>2006</v>
      </c>
      <c r="T88">
        <f>VLOOKUP(L88, Metadata!E$3:F$101, 2, FALSE)</f>
        <v>203.2</v>
      </c>
      <c r="U88">
        <f>VLOOKUP(T88,Metadata!H:J,2,FALSE)</f>
        <v>35.322184</v>
      </c>
      <c r="V88">
        <f>VLOOKUP(T88,Metadata!$H:$J,3,FALSE)</f>
        <v>-106.55747700000001</v>
      </c>
    </row>
    <row r="89" spans="1:22" x14ac:dyDescent="0.25">
      <c r="A89" s="85">
        <v>38981</v>
      </c>
      <c r="B89" s="3" t="s">
        <v>30</v>
      </c>
      <c r="C89" s="6" t="s">
        <v>25</v>
      </c>
      <c r="D89" s="6" t="s">
        <v>26</v>
      </c>
      <c r="E89" s="5">
        <v>7693</v>
      </c>
      <c r="F89" s="5" t="s">
        <v>34</v>
      </c>
      <c r="G89" s="3" t="s">
        <v>35</v>
      </c>
      <c r="H89" s="12" t="s">
        <v>140</v>
      </c>
      <c r="I89" s="13" t="s">
        <v>141</v>
      </c>
      <c r="J89" s="17"/>
      <c r="K89" s="17"/>
      <c r="L89" s="12" t="s">
        <v>38</v>
      </c>
      <c r="M89" s="3">
        <v>1</v>
      </c>
      <c r="N89" s="20"/>
      <c r="O89" t="str">
        <f t="shared" si="15"/>
        <v>GLD 2006</v>
      </c>
      <c r="P89" t="str">
        <f t="shared" si="16"/>
        <v>G</v>
      </c>
      <c r="Q89" t="str">
        <f t="shared" si="17"/>
        <v>L</v>
      </c>
      <c r="R89" t="str">
        <f t="shared" si="13"/>
        <v>D</v>
      </c>
      <c r="S89">
        <f t="shared" si="14"/>
        <v>2006</v>
      </c>
      <c r="T89">
        <f>VLOOKUP(L89, Metadata!E$3:F$101, 2, FALSE)</f>
        <v>203.2</v>
      </c>
      <c r="U89">
        <f>VLOOKUP(T89,Metadata!H:J,2,FALSE)</f>
        <v>35.322184</v>
      </c>
      <c r="V89">
        <f>VLOOKUP(T89,Metadata!$H:$J,3,FALSE)</f>
        <v>-106.55747700000001</v>
      </c>
    </row>
    <row r="90" spans="1:22" x14ac:dyDescent="0.25">
      <c r="A90" s="85">
        <v>38981</v>
      </c>
      <c r="B90" s="3" t="s">
        <v>30</v>
      </c>
      <c r="C90" s="6" t="s">
        <v>25</v>
      </c>
      <c r="D90" s="6" t="s">
        <v>26</v>
      </c>
      <c r="E90" s="5">
        <v>162</v>
      </c>
      <c r="F90" s="5" t="s">
        <v>34</v>
      </c>
      <c r="G90" s="3" t="s">
        <v>35</v>
      </c>
      <c r="H90" s="12" t="s">
        <v>142</v>
      </c>
      <c r="I90" s="13"/>
      <c r="J90" s="17"/>
      <c r="K90" s="17"/>
      <c r="L90" s="12" t="s">
        <v>38</v>
      </c>
      <c r="M90" s="3">
        <v>1</v>
      </c>
      <c r="N90" s="20"/>
      <c r="O90" t="str">
        <f t="shared" si="15"/>
        <v>GLD 2006</v>
      </c>
      <c r="P90" t="str">
        <f t="shared" si="16"/>
        <v>G</v>
      </c>
      <c r="Q90" t="str">
        <f t="shared" si="17"/>
        <v>L</v>
      </c>
      <c r="R90" t="str">
        <f t="shared" si="13"/>
        <v>D</v>
      </c>
      <c r="S90">
        <f t="shared" si="14"/>
        <v>2006</v>
      </c>
      <c r="T90">
        <f>VLOOKUP(L90, Metadata!E$3:F$101, 2, FALSE)</f>
        <v>203.2</v>
      </c>
      <c r="U90">
        <f>VLOOKUP(T90,Metadata!H:J,2,FALSE)</f>
        <v>35.322184</v>
      </c>
      <c r="V90">
        <f>VLOOKUP(T90,Metadata!$H:$J,3,FALSE)</f>
        <v>-106.55747700000001</v>
      </c>
    </row>
    <row r="91" spans="1:22" x14ac:dyDescent="0.25">
      <c r="A91" s="85">
        <v>38981</v>
      </c>
      <c r="B91" s="3" t="s">
        <v>30</v>
      </c>
      <c r="C91" s="6" t="s">
        <v>25</v>
      </c>
      <c r="D91" s="6" t="s">
        <v>26</v>
      </c>
      <c r="E91" s="5">
        <v>60</v>
      </c>
      <c r="F91" s="5" t="s">
        <v>34</v>
      </c>
      <c r="G91" s="3" t="s">
        <v>35</v>
      </c>
      <c r="H91" s="12" t="s">
        <v>143</v>
      </c>
      <c r="I91" s="13" t="s">
        <v>144</v>
      </c>
      <c r="J91" s="17" t="s">
        <v>145</v>
      </c>
      <c r="K91" s="17"/>
      <c r="L91" s="12" t="s">
        <v>38</v>
      </c>
      <c r="M91" s="3">
        <v>1</v>
      </c>
      <c r="N91" s="20"/>
      <c r="O91" t="str">
        <f t="shared" si="15"/>
        <v>GLD 2006</v>
      </c>
      <c r="P91" t="str">
        <f t="shared" si="16"/>
        <v>G</v>
      </c>
      <c r="Q91" t="str">
        <f t="shared" si="17"/>
        <v>L</v>
      </c>
      <c r="R91" t="str">
        <f t="shared" si="13"/>
        <v>D</v>
      </c>
      <c r="S91">
        <f t="shared" si="14"/>
        <v>2006</v>
      </c>
      <c r="T91">
        <f>VLOOKUP(L91, Metadata!E$3:F$101, 2, FALSE)</f>
        <v>203.2</v>
      </c>
      <c r="U91">
        <f>VLOOKUP(T91,Metadata!H:J,2,FALSE)</f>
        <v>35.322184</v>
      </c>
      <c r="V91">
        <f>VLOOKUP(T91,Metadata!$H:$J,3,FALSE)</f>
        <v>-106.55747700000001</v>
      </c>
    </row>
    <row r="92" spans="1:22" x14ac:dyDescent="0.25">
      <c r="A92" s="85">
        <v>39003</v>
      </c>
      <c r="B92" s="6"/>
      <c r="C92" s="6" t="s">
        <v>146</v>
      </c>
      <c r="D92" s="6"/>
      <c r="E92" s="5">
        <v>51158</v>
      </c>
      <c r="F92" s="5" t="s">
        <v>34</v>
      </c>
      <c r="G92" s="6" t="s">
        <v>28</v>
      </c>
      <c r="I92" s="15"/>
      <c r="K92" s="9"/>
      <c r="L92" t="s">
        <v>29</v>
      </c>
      <c r="M92" s="3">
        <v>3</v>
      </c>
      <c r="N92" t="s">
        <v>147</v>
      </c>
      <c r="O92" t="s">
        <v>148</v>
      </c>
      <c r="P92" t="str">
        <f t="shared" ref="P92:P155" si="18">UPPER(LEFT(B92))</f>
        <v/>
      </c>
      <c r="S92">
        <f t="shared" si="14"/>
        <v>2006</v>
      </c>
      <c r="T92">
        <f>VLOOKUP(L92, Metadata!E$3:F$101, 2, FALSE)</f>
        <v>67.5</v>
      </c>
      <c r="U92">
        <f>VLOOKUP(T92,Metadata!H:J,2,FALSE)</f>
        <v>33.680714000000002</v>
      </c>
      <c r="V92">
        <f>VLOOKUP(T92,Metadata!$H:$J,3,FALSE)</f>
        <v>-106.99297900000001</v>
      </c>
    </row>
    <row r="93" spans="1:22" x14ac:dyDescent="0.25">
      <c r="A93" s="85">
        <v>39006</v>
      </c>
      <c r="B93" s="3" t="s">
        <v>32</v>
      </c>
      <c r="C93" s="6" t="s">
        <v>25</v>
      </c>
      <c r="D93" s="6" t="s">
        <v>26</v>
      </c>
      <c r="E93" s="5">
        <v>30349</v>
      </c>
      <c r="F93" s="5" t="s">
        <v>34</v>
      </c>
      <c r="G93" s="6" t="s">
        <v>28</v>
      </c>
      <c r="I93" s="15"/>
      <c r="K93" s="12">
        <v>40</v>
      </c>
      <c r="L93" t="s">
        <v>149</v>
      </c>
      <c r="M93" s="3">
        <v>3</v>
      </c>
      <c r="O93" t="str">
        <f>CONCATENATE(P93,Q93,R93, " ", YEAR(A93))</f>
        <v>OLD 2006</v>
      </c>
      <c r="P93" t="str">
        <f t="shared" si="18"/>
        <v>O</v>
      </c>
      <c r="Q93" t="str">
        <f>UPPER(LEFT(C93))</f>
        <v>L</v>
      </c>
      <c r="R93" t="str">
        <f>IF(LEFT(D93) = "p", "D", "A")</f>
        <v>D</v>
      </c>
      <c r="S93">
        <f t="shared" si="14"/>
        <v>2006</v>
      </c>
      <c r="T93">
        <f>VLOOKUP(L93, Metadata!E$3:F$101, 2, FALSE)</f>
        <v>115.6</v>
      </c>
      <c r="U93">
        <f>VLOOKUP(T93,Metadata!H:J,2,FALSE)</f>
        <v>34.255859000000001</v>
      </c>
      <c r="V93">
        <f>VLOOKUP(T93,Metadata!$H:$J,3,FALSE)</f>
        <v>-106.888848</v>
      </c>
    </row>
    <row r="94" spans="1:22" x14ac:dyDescent="0.25">
      <c r="A94" s="85">
        <v>39006</v>
      </c>
      <c r="B94" s="3" t="s">
        <v>24</v>
      </c>
      <c r="C94" s="6" t="s">
        <v>25</v>
      </c>
      <c r="D94" s="6" t="s">
        <v>26</v>
      </c>
      <c r="E94" s="5">
        <v>30385</v>
      </c>
      <c r="F94" s="5" t="s">
        <v>34</v>
      </c>
      <c r="G94" s="6" t="s">
        <v>28</v>
      </c>
      <c r="I94" s="15"/>
      <c r="K94" s="12">
        <v>40</v>
      </c>
      <c r="L94" t="s">
        <v>135</v>
      </c>
      <c r="M94" s="3">
        <v>2</v>
      </c>
      <c r="N94" s="18">
        <f>SUM(E86:E94)</f>
        <v>174754</v>
      </c>
      <c r="O94" t="str">
        <f>CONCATENATE(P94,Q94,R94, " ", YEAR(A94))</f>
        <v>YLD 2006</v>
      </c>
      <c r="P94" t="str">
        <f t="shared" si="18"/>
        <v>Y</v>
      </c>
      <c r="Q94" t="str">
        <f>UPPER(LEFT(C94))</f>
        <v>L</v>
      </c>
      <c r="R94" t="str">
        <f>IF(LEFT(D94) = "p", "D", "A")</f>
        <v>D</v>
      </c>
      <c r="S94">
        <f t="shared" si="14"/>
        <v>2006</v>
      </c>
      <c r="T94">
        <f>VLOOKUP(L94, Metadata!E$3:F$101, 2, FALSE)</f>
        <v>127.9</v>
      </c>
      <c r="U94">
        <f>VLOOKUP(T94,Metadata!H:J,2,FALSE)</f>
        <v>34.383985000000003</v>
      </c>
      <c r="V94">
        <f>VLOOKUP(T94,Metadata!$H:$J,3,FALSE)</f>
        <v>-106.83584</v>
      </c>
    </row>
    <row r="95" spans="1:22" x14ac:dyDescent="0.25">
      <c r="A95" s="85">
        <v>39024</v>
      </c>
      <c r="B95" s="6"/>
      <c r="C95" s="6" t="s">
        <v>146</v>
      </c>
      <c r="D95" s="6"/>
      <c r="E95" s="4">
        <v>2500</v>
      </c>
      <c r="F95" s="5" t="s">
        <v>34</v>
      </c>
      <c r="G95" s="6" t="s">
        <v>28</v>
      </c>
      <c r="I95" s="15"/>
      <c r="K95" s="9"/>
      <c r="L95" t="s">
        <v>29</v>
      </c>
      <c r="M95" s="3">
        <v>3</v>
      </c>
      <c r="N95" t="s">
        <v>150</v>
      </c>
      <c r="O95" t="s">
        <v>148</v>
      </c>
      <c r="P95" t="str">
        <f t="shared" si="18"/>
        <v/>
      </c>
      <c r="S95">
        <f t="shared" si="14"/>
        <v>2006</v>
      </c>
      <c r="T95">
        <f>VLOOKUP(L95, Metadata!E$3:F$101, 2, FALSE)</f>
        <v>67.5</v>
      </c>
      <c r="U95">
        <f>VLOOKUP(T95,Metadata!H:J,2,FALSE)</f>
        <v>33.680714000000002</v>
      </c>
      <c r="V95">
        <f>VLOOKUP(T95,Metadata!$H:$J,3,FALSE)</f>
        <v>-106.99297900000001</v>
      </c>
    </row>
    <row r="96" spans="1:22" x14ac:dyDescent="0.25">
      <c r="A96" s="85">
        <v>39042</v>
      </c>
      <c r="B96" s="6"/>
      <c r="C96" s="6" t="s">
        <v>146</v>
      </c>
      <c r="D96" s="6"/>
      <c r="E96" s="4">
        <v>107910</v>
      </c>
      <c r="F96" s="5" t="s">
        <v>34</v>
      </c>
      <c r="G96" s="6" t="s">
        <v>28</v>
      </c>
      <c r="I96" s="15"/>
      <c r="K96" s="12">
        <v>40</v>
      </c>
      <c r="L96" t="s">
        <v>29</v>
      </c>
      <c r="M96" s="3">
        <v>3</v>
      </c>
      <c r="N96" t="s">
        <v>147</v>
      </c>
      <c r="O96" t="s">
        <v>148</v>
      </c>
      <c r="P96" t="str">
        <f t="shared" si="18"/>
        <v/>
      </c>
      <c r="S96">
        <f t="shared" si="14"/>
        <v>2006</v>
      </c>
      <c r="T96">
        <f>VLOOKUP(L96, Metadata!E$3:F$101, 2, FALSE)</f>
        <v>67.5</v>
      </c>
      <c r="U96">
        <f>VLOOKUP(T96,Metadata!H:J,2,FALSE)</f>
        <v>33.680714000000002</v>
      </c>
      <c r="V96">
        <f>VLOOKUP(T96,Metadata!$H:$J,3,FALSE)</f>
        <v>-106.99297900000001</v>
      </c>
    </row>
    <row r="97" spans="1:22" x14ac:dyDescent="0.25">
      <c r="A97" s="85">
        <v>39231</v>
      </c>
      <c r="B97" s="6" t="s">
        <v>97</v>
      </c>
      <c r="C97" s="6" t="s">
        <v>33</v>
      </c>
      <c r="D97" s="6" t="s">
        <v>26</v>
      </c>
      <c r="E97" s="4">
        <v>370</v>
      </c>
      <c r="F97" s="5" t="s">
        <v>34</v>
      </c>
      <c r="G97" s="6" t="s">
        <v>28</v>
      </c>
      <c r="H97" t="s">
        <v>151</v>
      </c>
      <c r="I97" s="15" t="s">
        <v>152</v>
      </c>
      <c r="J97" s="17">
        <v>2</v>
      </c>
      <c r="K97" s="12"/>
      <c r="L97" t="s">
        <v>109</v>
      </c>
      <c r="M97" s="3">
        <v>1</v>
      </c>
      <c r="O97" t="str">
        <f>CONCATENATE(P97,Q97,R97, " ", YEAR(A97))</f>
        <v>PRD 2007</v>
      </c>
      <c r="P97" t="str">
        <f t="shared" si="18"/>
        <v>P</v>
      </c>
      <c r="Q97" t="str">
        <f>UPPER(LEFT(C97))</f>
        <v>R</v>
      </c>
      <c r="R97" t="str">
        <f>IF(LEFT(D97) = "p", "D", "A")</f>
        <v>D</v>
      </c>
      <c r="S97">
        <f t="shared" si="14"/>
        <v>2007</v>
      </c>
      <c r="T97">
        <f>VLOOKUP(L97, Metadata!E$3:F$101, 2, FALSE)</f>
        <v>181</v>
      </c>
      <c r="U97">
        <f>VLOOKUP(T97,Metadata!H:J,2,FALSE)</f>
        <v>35.069991999999999</v>
      </c>
      <c r="V97">
        <f>VLOOKUP(T97,Metadata!$H:$J,3,FALSE)</f>
        <v>-106.660377</v>
      </c>
    </row>
    <row r="98" spans="1:22" x14ac:dyDescent="0.25">
      <c r="A98" s="85">
        <v>39231</v>
      </c>
      <c r="B98" s="6" t="s">
        <v>97</v>
      </c>
      <c r="C98" s="6" t="s">
        <v>33</v>
      </c>
      <c r="D98" s="6" t="s">
        <v>26</v>
      </c>
      <c r="E98" s="5">
        <v>10148</v>
      </c>
      <c r="F98" s="5" t="s">
        <v>34</v>
      </c>
      <c r="G98" s="6" t="s">
        <v>28</v>
      </c>
      <c r="H98" t="s">
        <v>153</v>
      </c>
      <c r="I98" s="15" t="s">
        <v>154</v>
      </c>
      <c r="J98" s="17">
        <v>1</v>
      </c>
      <c r="K98" s="12">
        <v>62</v>
      </c>
      <c r="L98" t="s">
        <v>109</v>
      </c>
      <c r="M98" s="3">
        <v>1</v>
      </c>
      <c r="N98" t="s">
        <v>155</v>
      </c>
      <c r="O98" t="str">
        <f>CONCATENATE(P98,Q98,R98, " ", YEAR(A98))</f>
        <v>PRD 2007</v>
      </c>
      <c r="P98" t="str">
        <f t="shared" si="18"/>
        <v>P</v>
      </c>
      <c r="Q98" t="str">
        <f>UPPER(LEFT(C98))</f>
        <v>R</v>
      </c>
      <c r="R98" t="str">
        <f>IF(LEFT(D98) = "p", "D", "A")</f>
        <v>D</v>
      </c>
      <c r="S98">
        <f t="shared" si="14"/>
        <v>2007</v>
      </c>
      <c r="T98">
        <f>VLOOKUP(L98, Metadata!E$3:F$101, 2, FALSE)</f>
        <v>181</v>
      </c>
      <c r="U98">
        <f>VLOOKUP(T98,Metadata!H:J,2,FALSE)</f>
        <v>35.069991999999999</v>
      </c>
      <c r="V98">
        <f>VLOOKUP(T98,Metadata!$H:$J,3,FALSE)</f>
        <v>-106.660377</v>
      </c>
    </row>
    <row r="99" spans="1:22" x14ac:dyDescent="0.25">
      <c r="A99" s="85">
        <v>39231</v>
      </c>
      <c r="B99" s="6" t="s">
        <v>97</v>
      </c>
      <c r="C99" s="6" t="s">
        <v>33</v>
      </c>
      <c r="D99" s="6" t="s">
        <v>26</v>
      </c>
      <c r="E99" s="5">
        <v>5938</v>
      </c>
      <c r="F99" s="5" t="s">
        <v>34</v>
      </c>
      <c r="G99" s="6" t="s">
        <v>35</v>
      </c>
      <c r="H99" t="s">
        <v>156</v>
      </c>
      <c r="I99" s="15" t="s">
        <v>157</v>
      </c>
      <c r="J99" s="12">
        <v>1</v>
      </c>
      <c r="K99" s="9"/>
      <c r="L99" t="s">
        <v>109</v>
      </c>
      <c r="M99" s="3">
        <v>1</v>
      </c>
      <c r="N99" t="s">
        <v>158</v>
      </c>
      <c r="O99" t="str">
        <f>CONCATENATE(P99,Q99,R99, " ", YEAR(A99))</f>
        <v>PRD 2007</v>
      </c>
      <c r="P99" t="str">
        <f t="shared" si="18"/>
        <v>P</v>
      </c>
      <c r="Q99" t="str">
        <f>UPPER(LEFT(C99))</f>
        <v>R</v>
      </c>
      <c r="R99" t="str">
        <f>IF(LEFT(D99) = "p", "D", "A")</f>
        <v>D</v>
      </c>
      <c r="S99">
        <f t="shared" si="14"/>
        <v>2007</v>
      </c>
      <c r="T99">
        <f>VLOOKUP(L99, Metadata!E$3:F$101, 2, FALSE)</f>
        <v>181</v>
      </c>
      <c r="U99">
        <f>VLOOKUP(T99,Metadata!H:J,2,FALSE)</f>
        <v>35.069991999999999</v>
      </c>
      <c r="V99">
        <f>VLOOKUP(T99,Metadata!$H:$J,3,FALSE)</f>
        <v>-106.660377</v>
      </c>
    </row>
    <row r="100" spans="1:22" x14ac:dyDescent="0.25">
      <c r="A100" s="85">
        <v>39231</v>
      </c>
      <c r="B100" s="6" t="s">
        <v>97</v>
      </c>
      <c r="C100" s="6" t="s">
        <v>33</v>
      </c>
      <c r="D100" s="6" t="s">
        <v>26</v>
      </c>
      <c r="E100" s="5">
        <v>4732</v>
      </c>
      <c r="F100" s="5" t="s">
        <v>34</v>
      </c>
      <c r="G100" s="6" t="s">
        <v>35</v>
      </c>
      <c r="H100" t="s">
        <v>159</v>
      </c>
      <c r="I100" s="15" t="s">
        <v>154</v>
      </c>
      <c r="J100" s="12">
        <v>1</v>
      </c>
      <c r="K100" s="9"/>
      <c r="L100" t="s">
        <v>109</v>
      </c>
      <c r="M100" s="3">
        <v>1</v>
      </c>
      <c r="O100" t="str">
        <f>CONCATENATE(P100,Q100,R100, " ", YEAR(A100))</f>
        <v>PRD 2007</v>
      </c>
      <c r="P100" t="str">
        <f t="shared" si="18"/>
        <v>P</v>
      </c>
      <c r="Q100" t="str">
        <f>UPPER(LEFT(C100))</f>
        <v>R</v>
      </c>
      <c r="R100" t="str">
        <f>IF(LEFT(D100) = "p", "D", "A")</f>
        <v>D</v>
      </c>
      <c r="S100">
        <f t="shared" si="14"/>
        <v>2007</v>
      </c>
      <c r="T100">
        <f>VLOOKUP(L100, Metadata!E$3:F$101, 2, FALSE)</f>
        <v>181</v>
      </c>
      <c r="U100">
        <f>VLOOKUP(T100,Metadata!H:J,2,FALSE)</f>
        <v>35.069991999999999</v>
      </c>
      <c r="V100">
        <f>VLOOKUP(T100,Metadata!$H:$J,3,FALSE)</f>
        <v>-106.660377</v>
      </c>
    </row>
    <row r="101" spans="1:22" x14ac:dyDescent="0.25">
      <c r="A101" s="85">
        <v>39233</v>
      </c>
      <c r="B101" s="6"/>
      <c r="C101" s="6" t="s">
        <v>146</v>
      </c>
      <c r="D101" s="6"/>
      <c r="E101" s="5">
        <v>17000</v>
      </c>
      <c r="F101" s="5" t="s">
        <v>34</v>
      </c>
      <c r="G101" s="6" t="s">
        <v>35</v>
      </c>
      <c r="H101" t="s">
        <v>160</v>
      </c>
      <c r="I101" s="15" t="s">
        <v>157</v>
      </c>
      <c r="J101" s="12">
        <v>1</v>
      </c>
      <c r="K101" s="9"/>
      <c r="L101" t="s">
        <v>109</v>
      </c>
      <c r="M101" s="3">
        <v>1</v>
      </c>
      <c r="N101" t="s">
        <v>150</v>
      </c>
      <c r="O101" t="s">
        <v>161</v>
      </c>
      <c r="P101" t="str">
        <f t="shared" si="18"/>
        <v/>
      </c>
      <c r="S101">
        <f t="shared" si="14"/>
        <v>2007</v>
      </c>
      <c r="T101">
        <f>VLOOKUP(L101, Metadata!E$3:F$101, 2, FALSE)</f>
        <v>181</v>
      </c>
      <c r="U101">
        <f>VLOOKUP(T101,Metadata!H:J,2,FALSE)</f>
        <v>35.069991999999999</v>
      </c>
      <c r="V101">
        <f>VLOOKUP(T101,Metadata!$H:$J,3,FALSE)</f>
        <v>-106.660377</v>
      </c>
    </row>
    <row r="102" spans="1:22" x14ac:dyDescent="0.25">
      <c r="A102" s="85">
        <v>39364</v>
      </c>
      <c r="B102" s="6" t="s">
        <v>97</v>
      </c>
      <c r="C102" s="6" t="s">
        <v>25</v>
      </c>
      <c r="D102" s="6" t="s">
        <v>26</v>
      </c>
      <c r="E102" s="5">
        <v>44328</v>
      </c>
      <c r="F102" s="5" t="s">
        <v>34</v>
      </c>
      <c r="G102" s="6" t="s">
        <v>28</v>
      </c>
      <c r="H102" t="s">
        <v>153</v>
      </c>
      <c r="I102" s="15" t="s">
        <v>154</v>
      </c>
      <c r="J102" s="17">
        <v>1</v>
      </c>
      <c r="K102" s="12">
        <v>62</v>
      </c>
      <c r="L102" t="s">
        <v>162</v>
      </c>
      <c r="M102" s="3">
        <v>2</v>
      </c>
      <c r="N102" t="s">
        <v>163</v>
      </c>
      <c r="O102" t="str">
        <f t="shared" ref="O102:O147" si="19">CONCATENATE(P102,Q102,R102, " ", YEAR(A102))</f>
        <v>PLD 2007</v>
      </c>
      <c r="P102" t="str">
        <f t="shared" si="18"/>
        <v>P</v>
      </c>
      <c r="Q102" t="str">
        <f t="shared" ref="Q102:Q165" si="20">UPPER(LEFT(C102))</f>
        <v>L</v>
      </c>
      <c r="R102" t="str">
        <f t="shared" ref="R102:R133" si="21">IF(LEFT(D102) = "p", "D", "A")</f>
        <v>D</v>
      </c>
      <c r="S102">
        <f t="shared" si="14"/>
        <v>2007</v>
      </c>
      <c r="T102" t="str">
        <f>VLOOKUP(L102, Metadata!E$3:F$101, 2, FALSE)</f>
        <v>131.4-95.8</v>
      </c>
      <c r="U102" t="e">
        <f>VLOOKUP(T102,Metadata!H:J,2,FALSE)</f>
        <v>#N/A</v>
      </c>
      <c r="V102" t="e">
        <f>VLOOKUP(T102,Metadata!$H:$J,3,FALSE)</f>
        <v>#N/A</v>
      </c>
    </row>
    <row r="103" spans="1:22" x14ac:dyDescent="0.25">
      <c r="A103" s="85">
        <v>39380</v>
      </c>
      <c r="B103" s="6" t="s">
        <v>97</v>
      </c>
      <c r="C103" s="6" t="s">
        <v>25</v>
      </c>
      <c r="D103" s="6" t="s">
        <v>26</v>
      </c>
      <c r="E103" s="5">
        <v>16031</v>
      </c>
      <c r="F103" s="5" t="s">
        <v>34</v>
      </c>
      <c r="G103" s="6" t="s">
        <v>35</v>
      </c>
      <c r="H103" t="s">
        <v>136</v>
      </c>
      <c r="I103" s="15" t="s">
        <v>154</v>
      </c>
      <c r="J103" s="12">
        <v>2</v>
      </c>
      <c r="K103" s="9"/>
      <c r="L103" s="12" t="s">
        <v>164</v>
      </c>
      <c r="M103" s="3">
        <v>3</v>
      </c>
      <c r="O103" t="str">
        <f t="shared" si="19"/>
        <v>PLD 2007</v>
      </c>
      <c r="P103" t="str">
        <f t="shared" si="18"/>
        <v>P</v>
      </c>
      <c r="Q103" t="str">
        <f t="shared" si="20"/>
        <v>L</v>
      </c>
      <c r="R103" t="str">
        <f t="shared" si="21"/>
        <v>D</v>
      </c>
      <c r="S103">
        <f t="shared" si="14"/>
        <v>2007</v>
      </c>
      <c r="T103">
        <f>VLOOKUP(L103, Metadata!E$3:F$101, 2, FALSE)</f>
        <v>114.2</v>
      </c>
      <c r="U103">
        <f>VLOOKUP(T103,Metadata!H:J,2,FALSE)</f>
        <v>34.242004000000001</v>
      </c>
      <c r="V103">
        <f>VLOOKUP(T103,Metadata!$H:$J,3,FALSE)</f>
        <v>-106.897156</v>
      </c>
    </row>
    <row r="104" spans="1:22" x14ac:dyDescent="0.25">
      <c r="A104" s="85">
        <v>39380</v>
      </c>
      <c r="B104" s="6" t="s">
        <v>97</v>
      </c>
      <c r="C104" s="6" t="s">
        <v>25</v>
      </c>
      <c r="D104" s="6" t="s">
        <v>26</v>
      </c>
      <c r="E104" s="5">
        <v>4607</v>
      </c>
      <c r="F104" s="5" t="s">
        <v>34</v>
      </c>
      <c r="G104" s="6" t="s">
        <v>35</v>
      </c>
      <c r="H104" t="s">
        <v>159</v>
      </c>
      <c r="I104" s="15" t="s">
        <v>154</v>
      </c>
      <c r="J104">
        <v>1</v>
      </c>
      <c r="K104" s="9"/>
      <c r="L104" s="12" t="s">
        <v>164</v>
      </c>
      <c r="M104" s="3">
        <v>3</v>
      </c>
      <c r="O104" t="str">
        <f t="shared" si="19"/>
        <v>PLD 2007</v>
      </c>
      <c r="P104" t="str">
        <f t="shared" si="18"/>
        <v>P</v>
      </c>
      <c r="Q104" t="str">
        <f t="shared" si="20"/>
        <v>L</v>
      </c>
      <c r="R104" t="str">
        <f t="shared" si="21"/>
        <v>D</v>
      </c>
      <c r="S104">
        <f t="shared" si="14"/>
        <v>2007</v>
      </c>
      <c r="T104">
        <f>VLOOKUP(L104, Metadata!E$3:F$101, 2, FALSE)</f>
        <v>114.2</v>
      </c>
      <c r="U104">
        <f>VLOOKUP(T104,Metadata!H:J,2,FALSE)</f>
        <v>34.242004000000001</v>
      </c>
      <c r="V104">
        <f>VLOOKUP(T104,Metadata!$H:$J,3,FALSE)</f>
        <v>-106.897156</v>
      </c>
    </row>
    <row r="105" spans="1:22" x14ac:dyDescent="0.25">
      <c r="A105" s="85">
        <v>39419</v>
      </c>
      <c r="B105" s="6" t="s">
        <v>97</v>
      </c>
      <c r="C105" s="6" t="s">
        <v>25</v>
      </c>
      <c r="D105" s="6" t="s">
        <v>26</v>
      </c>
      <c r="E105" s="5">
        <v>30000</v>
      </c>
      <c r="F105" s="5" t="s">
        <v>34</v>
      </c>
      <c r="G105" s="6" t="s">
        <v>28</v>
      </c>
      <c r="H105" t="s">
        <v>165</v>
      </c>
      <c r="I105" s="15" t="s">
        <v>154</v>
      </c>
      <c r="K105" s="12">
        <v>40</v>
      </c>
      <c r="L105" s="12" t="s">
        <v>164</v>
      </c>
      <c r="M105" s="3">
        <v>3</v>
      </c>
      <c r="O105" t="str">
        <f t="shared" si="19"/>
        <v>PLD 2007</v>
      </c>
      <c r="P105" t="str">
        <f t="shared" si="18"/>
        <v>P</v>
      </c>
      <c r="Q105" t="str">
        <f t="shared" si="20"/>
        <v>L</v>
      </c>
      <c r="R105" t="str">
        <f t="shared" si="21"/>
        <v>D</v>
      </c>
      <c r="S105">
        <f t="shared" si="14"/>
        <v>2007</v>
      </c>
      <c r="T105">
        <f>VLOOKUP(L105, Metadata!E$3:F$101, 2, FALSE)</f>
        <v>114.2</v>
      </c>
      <c r="U105">
        <f>VLOOKUP(T105,Metadata!H:J,2,FALSE)</f>
        <v>34.242004000000001</v>
      </c>
      <c r="V105">
        <f>VLOOKUP(T105,Metadata!$H:$J,3,FALSE)</f>
        <v>-106.897156</v>
      </c>
    </row>
    <row r="106" spans="1:22" x14ac:dyDescent="0.25">
      <c r="A106" s="85">
        <v>40129</v>
      </c>
      <c r="B106" s="6" t="s">
        <v>24</v>
      </c>
      <c r="C106" s="6" t="s">
        <v>25</v>
      </c>
      <c r="D106" s="6" t="s">
        <v>26</v>
      </c>
      <c r="E106" s="5">
        <v>21218</v>
      </c>
      <c r="F106" s="5" t="s">
        <v>34</v>
      </c>
      <c r="G106" s="6" t="s">
        <v>35</v>
      </c>
      <c r="H106" s="12" t="s">
        <v>166</v>
      </c>
      <c r="I106" s="15" t="s">
        <v>167</v>
      </c>
      <c r="J106" s="13" t="s">
        <v>168</v>
      </c>
      <c r="K106" s="9"/>
      <c r="L106" t="s">
        <v>169</v>
      </c>
      <c r="M106" s="3">
        <v>3</v>
      </c>
      <c r="N106" s="12" t="s">
        <v>170</v>
      </c>
      <c r="O106" t="str">
        <f t="shared" si="19"/>
        <v>YLD 2009</v>
      </c>
      <c r="P106" t="str">
        <f t="shared" si="18"/>
        <v>Y</v>
      </c>
      <c r="Q106" t="str">
        <f t="shared" si="20"/>
        <v>L</v>
      </c>
      <c r="R106" t="str">
        <f t="shared" si="21"/>
        <v>D</v>
      </c>
      <c r="S106">
        <f t="shared" si="14"/>
        <v>2009</v>
      </c>
      <c r="T106">
        <f>VLOOKUP(L106, Metadata!E$3:F$101, 2, FALSE)</f>
        <v>80.400000000000006</v>
      </c>
      <c r="U106">
        <f>VLOOKUP(T106,Metadata!H:J,2,FALSE)</f>
        <v>33.793823000000003</v>
      </c>
      <c r="V106">
        <f>VLOOKUP(T106,Metadata!$H:$J,3,FALSE)</f>
        <v>-106.86700399999999</v>
      </c>
    </row>
    <row r="107" spans="1:22" x14ac:dyDescent="0.25">
      <c r="A107" s="85">
        <v>40486</v>
      </c>
      <c r="B107" s="3" t="s">
        <v>32</v>
      </c>
      <c r="C107" s="3" t="s">
        <v>33</v>
      </c>
      <c r="D107" s="3" t="s">
        <v>26</v>
      </c>
      <c r="E107" s="5">
        <v>12437</v>
      </c>
      <c r="F107" s="3" t="s">
        <v>35</v>
      </c>
      <c r="G107" s="3" t="s">
        <v>35</v>
      </c>
      <c r="H107" s="6" t="s">
        <v>171</v>
      </c>
      <c r="I107" s="15" t="s">
        <v>172</v>
      </c>
      <c r="J107">
        <v>0</v>
      </c>
      <c r="K107" s="9">
        <v>45</v>
      </c>
      <c r="L107" s="12" t="s">
        <v>173</v>
      </c>
      <c r="M107" s="6">
        <v>2</v>
      </c>
      <c r="N107" s="12" t="s">
        <v>174</v>
      </c>
      <c r="O107" t="str">
        <f t="shared" si="19"/>
        <v>ORD 2010</v>
      </c>
      <c r="P107" t="str">
        <f t="shared" si="18"/>
        <v>O</v>
      </c>
      <c r="Q107" t="str">
        <f t="shared" si="20"/>
        <v>R</v>
      </c>
      <c r="R107" t="str">
        <f t="shared" si="21"/>
        <v>D</v>
      </c>
      <c r="S107">
        <f t="shared" si="14"/>
        <v>2010</v>
      </c>
      <c r="T107">
        <f>VLOOKUP(L107, Metadata!E$3:F$101, 2, FALSE)</f>
        <v>141.30000000000001</v>
      </c>
      <c r="U107">
        <f>VLOOKUP(T107,Metadata!H:J,2,FALSE)</f>
        <v>34.544046999999999</v>
      </c>
      <c r="V107">
        <f>VLOOKUP(T107,Metadata!$H:$J,3,FALSE)</f>
        <v>-106.76367500000001</v>
      </c>
    </row>
    <row r="108" spans="1:22" x14ac:dyDescent="0.25">
      <c r="A108" s="85">
        <v>40486</v>
      </c>
      <c r="B108" s="3" t="s">
        <v>32</v>
      </c>
      <c r="C108" s="3" t="s">
        <v>33</v>
      </c>
      <c r="D108" s="3" t="s">
        <v>26</v>
      </c>
      <c r="E108" s="5">
        <v>5146</v>
      </c>
      <c r="F108" s="3" t="s">
        <v>34</v>
      </c>
      <c r="G108" s="6" t="s">
        <v>35</v>
      </c>
      <c r="H108" s="6" t="s">
        <v>171</v>
      </c>
      <c r="I108" s="15" t="s">
        <v>172</v>
      </c>
      <c r="J108">
        <v>0</v>
      </c>
      <c r="K108" s="9">
        <v>45</v>
      </c>
      <c r="L108" s="12" t="s">
        <v>175</v>
      </c>
      <c r="M108" s="6">
        <v>2</v>
      </c>
      <c r="N108" s="12" t="s">
        <v>174</v>
      </c>
      <c r="O108" t="str">
        <f t="shared" si="19"/>
        <v>ORD 2010</v>
      </c>
      <c r="P108" t="str">
        <f t="shared" si="18"/>
        <v>O</v>
      </c>
      <c r="Q108" t="str">
        <f t="shared" si="20"/>
        <v>R</v>
      </c>
      <c r="R108" t="str">
        <f t="shared" si="21"/>
        <v>D</v>
      </c>
      <c r="S108">
        <f t="shared" si="14"/>
        <v>2010</v>
      </c>
      <c r="T108">
        <f>VLOOKUP(L108, Metadata!E$3:F$101, 2, FALSE)</f>
        <v>131.1</v>
      </c>
      <c r="U108">
        <f>VLOOKUP(T108,Metadata!H:J,2,FALSE)</f>
        <v>34.413846999999997</v>
      </c>
      <c r="V108">
        <f>VLOOKUP(T108,Metadata!$H:$J,3,FALSE)</f>
        <v>-106.801025</v>
      </c>
    </row>
    <row r="109" spans="1:22" x14ac:dyDescent="0.25">
      <c r="A109" s="85">
        <v>40486</v>
      </c>
      <c r="B109" s="3" t="s">
        <v>32</v>
      </c>
      <c r="C109" s="3" t="s">
        <v>33</v>
      </c>
      <c r="D109" s="3" t="s">
        <v>26</v>
      </c>
      <c r="E109" s="5">
        <v>5715</v>
      </c>
      <c r="F109" s="3" t="s">
        <v>34</v>
      </c>
      <c r="G109" s="3" t="s">
        <v>176</v>
      </c>
      <c r="H109" s="3" t="s">
        <v>177</v>
      </c>
      <c r="I109" s="13" t="s">
        <v>178</v>
      </c>
      <c r="J109" s="17">
        <v>0</v>
      </c>
      <c r="K109" s="17">
        <v>49</v>
      </c>
      <c r="L109" s="12" t="s">
        <v>175</v>
      </c>
      <c r="M109" s="6">
        <v>2</v>
      </c>
      <c r="N109" s="12" t="s">
        <v>174</v>
      </c>
      <c r="O109" t="str">
        <f t="shared" si="19"/>
        <v>ORD 2010</v>
      </c>
      <c r="P109" t="str">
        <f t="shared" si="18"/>
        <v>O</v>
      </c>
      <c r="Q109" t="str">
        <f t="shared" si="20"/>
        <v>R</v>
      </c>
      <c r="R109" t="str">
        <f t="shared" si="21"/>
        <v>D</v>
      </c>
      <c r="S109">
        <f t="shared" si="14"/>
        <v>2010</v>
      </c>
      <c r="T109">
        <f>VLOOKUP(L109, Metadata!E$3:F$101, 2, FALSE)</f>
        <v>131.1</v>
      </c>
      <c r="U109">
        <f>VLOOKUP(T109,Metadata!H:J,2,FALSE)</f>
        <v>34.413846999999997</v>
      </c>
      <c r="V109">
        <f>VLOOKUP(T109,Metadata!$H:$J,3,FALSE)</f>
        <v>-106.801025</v>
      </c>
    </row>
    <row r="110" spans="1:22" x14ac:dyDescent="0.25">
      <c r="A110" s="85">
        <v>40486</v>
      </c>
      <c r="B110" s="3" t="s">
        <v>32</v>
      </c>
      <c r="C110" s="3" t="s">
        <v>33</v>
      </c>
      <c r="D110" s="3" t="s">
        <v>26</v>
      </c>
      <c r="E110" s="5">
        <v>1761</v>
      </c>
      <c r="F110" s="3" t="s">
        <v>35</v>
      </c>
      <c r="G110" s="3" t="s">
        <v>35</v>
      </c>
      <c r="H110" s="3" t="s">
        <v>179</v>
      </c>
      <c r="I110" s="13" t="s">
        <v>180</v>
      </c>
      <c r="J110" s="9">
        <v>0</v>
      </c>
      <c r="K110" s="17">
        <v>43</v>
      </c>
      <c r="L110" s="12" t="s">
        <v>173</v>
      </c>
      <c r="M110" s="6">
        <v>2</v>
      </c>
      <c r="N110" s="12" t="s">
        <v>174</v>
      </c>
      <c r="O110" t="str">
        <f t="shared" si="19"/>
        <v>ORD 2010</v>
      </c>
      <c r="P110" t="str">
        <f t="shared" si="18"/>
        <v>O</v>
      </c>
      <c r="Q110" t="str">
        <f t="shared" si="20"/>
        <v>R</v>
      </c>
      <c r="R110" t="str">
        <f t="shared" si="21"/>
        <v>D</v>
      </c>
      <c r="S110">
        <f t="shared" si="14"/>
        <v>2010</v>
      </c>
      <c r="T110">
        <f>VLOOKUP(L110, Metadata!E$3:F$101, 2, FALSE)</f>
        <v>141.30000000000001</v>
      </c>
      <c r="U110">
        <f>VLOOKUP(T110,Metadata!H:J,2,FALSE)</f>
        <v>34.544046999999999</v>
      </c>
      <c r="V110">
        <f>VLOOKUP(T110,Metadata!$H:$J,3,FALSE)</f>
        <v>-106.76367500000001</v>
      </c>
    </row>
    <row r="111" spans="1:22" x14ac:dyDescent="0.25">
      <c r="A111" s="85">
        <v>40486</v>
      </c>
      <c r="B111" s="3" t="s">
        <v>32</v>
      </c>
      <c r="C111" s="3" t="s">
        <v>33</v>
      </c>
      <c r="D111" s="3" t="s">
        <v>26</v>
      </c>
      <c r="E111" s="5">
        <v>728</v>
      </c>
      <c r="F111" s="3" t="s">
        <v>34</v>
      </c>
      <c r="G111" s="3" t="s">
        <v>35</v>
      </c>
      <c r="H111" s="3" t="s">
        <v>179</v>
      </c>
      <c r="I111" s="13" t="s">
        <v>180</v>
      </c>
      <c r="J111" s="9">
        <v>0</v>
      </c>
      <c r="K111" s="17">
        <v>43</v>
      </c>
      <c r="L111" s="12" t="s">
        <v>175</v>
      </c>
      <c r="M111" s="6">
        <v>2</v>
      </c>
      <c r="N111" s="12" t="s">
        <v>174</v>
      </c>
      <c r="O111" t="str">
        <f t="shared" si="19"/>
        <v>ORD 2010</v>
      </c>
      <c r="P111" t="str">
        <f t="shared" si="18"/>
        <v>O</v>
      </c>
      <c r="Q111" t="str">
        <f t="shared" si="20"/>
        <v>R</v>
      </c>
      <c r="R111" t="str">
        <f t="shared" si="21"/>
        <v>D</v>
      </c>
      <c r="S111">
        <f t="shared" si="14"/>
        <v>2010</v>
      </c>
      <c r="T111">
        <f>VLOOKUP(L111, Metadata!E$3:F$101, 2, FALSE)</f>
        <v>131.1</v>
      </c>
      <c r="U111">
        <f>VLOOKUP(T111,Metadata!H:J,2,FALSE)</f>
        <v>34.413846999999997</v>
      </c>
      <c r="V111">
        <f>VLOOKUP(T111,Metadata!$H:$J,3,FALSE)</f>
        <v>-106.801025</v>
      </c>
    </row>
    <row r="112" spans="1:22" x14ac:dyDescent="0.25">
      <c r="A112" s="85">
        <v>40486</v>
      </c>
      <c r="B112" s="3" t="s">
        <v>32</v>
      </c>
      <c r="C112" s="3" t="s">
        <v>33</v>
      </c>
      <c r="D112" s="3" t="s">
        <v>26</v>
      </c>
      <c r="E112" s="5">
        <v>5802</v>
      </c>
      <c r="F112" s="3" t="s">
        <v>35</v>
      </c>
      <c r="G112" s="3" t="s">
        <v>35</v>
      </c>
      <c r="H112" s="3" t="s">
        <v>181</v>
      </c>
      <c r="I112" s="13" t="s">
        <v>182</v>
      </c>
      <c r="J112" s="13" t="s">
        <v>183</v>
      </c>
      <c r="K112" s="17">
        <v>57</v>
      </c>
      <c r="L112" s="12" t="s">
        <v>173</v>
      </c>
      <c r="M112" s="6">
        <v>2</v>
      </c>
      <c r="N112" s="12" t="s">
        <v>174</v>
      </c>
      <c r="O112" t="str">
        <f t="shared" si="19"/>
        <v>ORD 2010</v>
      </c>
      <c r="P112" t="str">
        <f t="shared" si="18"/>
        <v>O</v>
      </c>
      <c r="Q112" t="str">
        <f t="shared" si="20"/>
        <v>R</v>
      </c>
      <c r="R112" t="str">
        <f t="shared" si="21"/>
        <v>D</v>
      </c>
      <c r="S112">
        <f t="shared" si="14"/>
        <v>2010</v>
      </c>
      <c r="T112">
        <f>VLOOKUP(L112, Metadata!E$3:F$101, 2, FALSE)</f>
        <v>141.30000000000001</v>
      </c>
      <c r="U112">
        <f>VLOOKUP(T112,Metadata!H:J,2,FALSE)</f>
        <v>34.544046999999999</v>
      </c>
      <c r="V112">
        <f>VLOOKUP(T112,Metadata!$H:$J,3,FALSE)</f>
        <v>-106.76367500000001</v>
      </c>
    </row>
    <row r="113" spans="1:22" x14ac:dyDescent="0.25">
      <c r="A113" s="85">
        <v>40486</v>
      </c>
      <c r="B113" s="3" t="s">
        <v>32</v>
      </c>
      <c r="C113" s="3" t="s">
        <v>33</v>
      </c>
      <c r="D113" s="3" t="s">
        <v>26</v>
      </c>
      <c r="E113" s="5">
        <v>2401</v>
      </c>
      <c r="F113" s="3" t="s">
        <v>34</v>
      </c>
      <c r="G113" s="3" t="s">
        <v>35</v>
      </c>
      <c r="H113" s="3" t="s">
        <v>181</v>
      </c>
      <c r="I113" s="13" t="s">
        <v>182</v>
      </c>
      <c r="J113" s="13" t="s">
        <v>183</v>
      </c>
      <c r="K113" s="17">
        <v>57</v>
      </c>
      <c r="L113" s="12" t="s">
        <v>175</v>
      </c>
      <c r="M113" s="6">
        <v>2</v>
      </c>
      <c r="N113" s="12" t="s">
        <v>174</v>
      </c>
      <c r="O113" t="str">
        <f t="shared" si="19"/>
        <v>ORD 2010</v>
      </c>
      <c r="P113" t="str">
        <f t="shared" si="18"/>
        <v>O</v>
      </c>
      <c r="Q113" t="str">
        <f t="shared" si="20"/>
        <v>R</v>
      </c>
      <c r="R113" t="str">
        <f t="shared" si="21"/>
        <v>D</v>
      </c>
      <c r="S113">
        <f t="shared" si="14"/>
        <v>2010</v>
      </c>
      <c r="T113">
        <f>VLOOKUP(L113, Metadata!E$3:F$101, 2, FALSE)</f>
        <v>131.1</v>
      </c>
      <c r="U113">
        <f>VLOOKUP(T113,Metadata!H:J,2,FALSE)</f>
        <v>34.413846999999997</v>
      </c>
      <c r="V113">
        <f>VLOOKUP(T113,Metadata!$H:$J,3,FALSE)</f>
        <v>-106.801025</v>
      </c>
    </row>
    <row r="114" spans="1:22" x14ac:dyDescent="0.25">
      <c r="A114" s="85">
        <v>40497</v>
      </c>
      <c r="B114" s="3" t="s">
        <v>32</v>
      </c>
      <c r="C114" s="3" t="s">
        <v>33</v>
      </c>
      <c r="D114" s="3" t="s">
        <v>26</v>
      </c>
      <c r="E114" s="5">
        <v>10000</v>
      </c>
      <c r="F114" s="3" t="s">
        <v>34</v>
      </c>
      <c r="G114" s="3" t="s">
        <v>28</v>
      </c>
      <c r="H114" s="3" t="s">
        <v>184</v>
      </c>
      <c r="I114" s="13" t="s">
        <v>185</v>
      </c>
      <c r="J114" s="9">
        <v>0</v>
      </c>
      <c r="K114" s="9">
        <v>52</v>
      </c>
      <c r="L114" s="12" t="s">
        <v>114</v>
      </c>
      <c r="M114" s="6">
        <v>2</v>
      </c>
      <c r="N114" s="12" t="s">
        <v>174</v>
      </c>
      <c r="O114" t="str">
        <f t="shared" si="19"/>
        <v>ORD 2010</v>
      </c>
      <c r="P114" t="str">
        <f t="shared" si="18"/>
        <v>O</v>
      </c>
      <c r="Q114" t="str">
        <f t="shared" si="20"/>
        <v>R</v>
      </c>
      <c r="R114" t="str">
        <f t="shared" si="21"/>
        <v>D</v>
      </c>
      <c r="S114">
        <f t="shared" si="14"/>
        <v>2010</v>
      </c>
      <c r="T114">
        <f>VLOOKUP(L114, Metadata!E$3:F$101, 2, FALSE)</f>
        <v>131.1</v>
      </c>
      <c r="U114">
        <f>VLOOKUP(T114,Metadata!H:J,2,FALSE)</f>
        <v>34.413846999999997</v>
      </c>
      <c r="V114">
        <f>VLOOKUP(T114,Metadata!$H:$J,3,FALSE)</f>
        <v>-106.801025</v>
      </c>
    </row>
    <row r="115" spans="1:22" x14ac:dyDescent="0.25">
      <c r="A115" s="85">
        <v>40497</v>
      </c>
      <c r="B115" s="3" t="s">
        <v>32</v>
      </c>
      <c r="C115" s="3" t="s">
        <v>33</v>
      </c>
      <c r="D115" s="3" t="s">
        <v>26</v>
      </c>
      <c r="E115" s="5">
        <v>10000</v>
      </c>
      <c r="F115" s="3" t="s">
        <v>34</v>
      </c>
      <c r="G115" s="3" t="s">
        <v>28</v>
      </c>
      <c r="H115" s="3" t="s">
        <v>184</v>
      </c>
      <c r="I115" s="13" t="s">
        <v>185</v>
      </c>
      <c r="J115" s="9">
        <v>0</v>
      </c>
      <c r="K115" s="9">
        <v>52</v>
      </c>
      <c r="L115" s="12" t="s">
        <v>186</v>
      </c>
      <c r="M115" s="6">
        <v>2</v>
      </c>
      <c r="N115" s="12" t="s">
        <v>174</v>
      </c>
      <c r="O115" t="str">
        <f t="shared" si="19"/>
        <v>ORD 2010</v>
      </c>
      <c r="P115" t="str">
        <f t="shared" si="18"/>
        <v>O</v>
      </c>
      <c r="Q115" t="str">
        <f t="shared" si="20"/>
        <v>R</v>
      </c>
      <c r="R115" t="str">
        <f t="shared" si="21"/>
        <v>D</v>
      </c>
      <c r="S115">
        <f t="shared" si="14"/>
        <v>2010</v>
      </c>
      <c r="T115">
        <f>VLOOKUP(L115, Metadata!E$3:F$101, 2, FALSE)</f>
        <v>117.8</v>
      </c>
      <c r="U115">
        <f>VLOOKUP(T115,Metadata!H:J,2,FALSE)</f>
        <v>34.261553999999997</v>
      </c>
      <c r="V115">
        <f>VLOOKUP(T115,Metadata!$H:$J,3,FALSE)</f>
        <v>-106.861361</v>
      </c>
    </row>
    <row r="116" spans="1:22" x14ac:dyDescent="0.25">
      <c r="A116" s="85">
        <v>40497</v>
      </c>
      <c r="B116" s="3" t="s">
        <v>32</v>
      </c>
      <c r="C116" s="3" t="s">
        <v>33</v>
      </c>
      <c r="D116" s="3" t="s">
        <v>26</v>
      </c>
      <c r="E116" s="5">
        <v>22000</v>
      </c>
      <c r="F116" s="3" t="s">
        <v>34</v>
      </c>
      <c r="G116" s="3" t="s">
        <v>28</v>
      </c>
      <c r="H116" s="3" t="s">
        <v>184</v>
      </c>
      <c r="I116" s="13" t="s">
        <v>185</v>
      </c>
      <c r="J116" s="9">
        <v>0</v>
      </c>
      <c r="K116" s="9">
        <v>52</v>
      </c>
      <c r="L116" s="12" t="s">
        <v>164</v>
      </c>
      <c r="M116" s="6">
        <v>3</v>
      </c>
      <c r="N116" s="12" t="s">
        <v>174</v>
      </c>
      <c r="O116" t="str">
        <f t="shared" si="19"/>
        <v>ORD 2010</v>
      </c>
      <c r="P116" t="str">
        <f t="shared" si="18"/>
        <v>O</v>
      </c>
      <c r="Q116" t="str">
        <f t="shared" si="20"/>
        <v>R</v>
      </c>
      <c r="R116" t="str">
        <f t="shared" si="21"/>
        <v>D</v>
      </c>
      <c r="S116">
        <f t="shared" si="14"/>
        <v>2010</v>
      </c>
      <c r="T116">
        <f>VLOOKUP(L116, Metadata!E$3:F$101, 2, FALSE)</f>
        <v>114.2</v>
      </c>
      <c r="U116">
        <f>VLOOKUP(T116,Metadata!H:J,2,FALSE)</f>
        <v>34.242004000000001</v>
      </c>
      <c r="V116">
        <f>VLOOKUP(T116,Metadata!$H:$J,3,FALSE)</f>
        <v>-106.897156</v>
      </c>
    </row>
    <row r="117" spans="1:22" x14ac:dyDescent="0.25">
      <c r="A117" s="85">
        <v>40498</v>
      </c>
      <c r="B117" s="3" t="s">
        <v>32</v>
      </c>
      <c r="C117" s="3" t="s">
        <v>33</v>
      </c>
      <c r="D117" s="3" t="s">
        <v>26</v>
      </c>
      <c r="E117" s="5">
        <v>30000</v>
      </c>
      <c r="F117" s="3" t="s">
        <v>34</v>
      </c>
      <c r="G117" s="6" t="s">
        <v>28</v>
      </c>
      <c r="H117" s="3" t="s">
        <v>184</v>
      </c>
      <c r="I117" s="13" t="s">
        <v>185</v>
      </c>
      <c r="J117" s="9">
        <v>0</v>
      </c>
      <c r="K117">
        <v>52</v>
      </c>
      <c r="L117" s="12" t="s">
        <v>169</v>
      </c>
      <c r="M117" s="6">
        <v>3</v>
      </c>
      <c r="N117" s="12" t="s">
        <v>174</v>
      </c>
      <c r="O117" t="str">
        <f t="shared" si="19"/>
        <v>ORD 2010</v>
      </c>
      <c r="P117" t="str">
        <f t="shared" si="18"/>
        <v>O</v>
      </c>
      <c r="Q117" t="str">
        <f t="shared" si="20"/>
        <v>R</v>
      </c>
      <c r="R117" t="str">
        <f t="shared" si="21"/>
        <v>D</v>
      </c>
      <c r="S117">
        <f t="shared" si="14"/>
        <v>2010</v>
      </c>
      <c r="T117">
        <f>VLOOKUP(L117, Metadata!E$3:F$101, 2, FALSE)</f>
        <v>80.400000000000006</v>
      </c>
      <c r="U117">
        <f>VLOOKUP(T117,Metadata!H:J,2,FALSE)</f>
        <v>33.793823000000003</v>
      </c>
      <c r="V117">
        <f>VLOOKUP(T117,Metadata!$H:$J,3,FALSE)</f>
        <v>-106.86700399999999</v>
      </c>
    </row>
    <row r="118" spans="1:22" x14ac:dyDescent="0.25">
      <c r="A118" s="85">
        <v>40498</v>
      </c>
      <c r="B118" s="6" t="s">
        <v>32</v>
      </c>
      <c r="C118" s="6" t="s">
        <v>33</v>
      </c>
      <c r="D118" s="6" t="s">
        <v>26</v>
      </c>
      <c r="E118" s="5">
        <v>20000</v>
      </c>
      <c r="F118" s="3" t="s">
        <v>34</v>
      </c>
      <c r="G118" s="3" t="s">
        <v>28</v>
      </c>
      <c r="H118" s="3" t="s">
        <v>184</v>
      </c>
      <c r="I118" s="13" t="s">
        <v>185</v>
      </c>
      <c r="J118" s="9">
        <v>0</v>
      </c>
      <c r="K118" s="9">
        <v>52</v>
      </c>
      <c r="L118" s="12" t="s">
        <v>29</v>
      </c>
      <c r="M118" s="6">
        <v>3</v>
      </c>
      <c r="N118" s="12" t="s">
        <v>174</v>
      </c>
      <c r="O118" t="str">
        <f t="shared" si="19"/>
        <v>ORD 2010</v>
      </c>
      <c r="P118" t="str">
        <f t="shared" si="18"/>
        <v>O</v>
      </c>
      <c r="Q118" t="str">
        <f t="shared" si="20"/>
        <v>R</v>
      </c>
      <c r="R118" t="str">
        <f t="shared" si="21"/>
        <v>D</v>
      </c>
      <c r="S118">
        <f t="shared" si="14"/>
        <v>2010</v>
      </c>
      <c r="T118">
        <f>VLOOKUP(L118, Metadata!E$3:F$101, 2, FALSE)</f>
        <v>67.5</v>
      </c>
      <c r="U118">
        <f>VLOOKUP(T118,Metadata!H:J,2,FALSE)</f>
        <v>33.680714000000002</v>
      </c>
      <c r="V118">
        <f>VLOOKUP(T118,Metadata!$H:$J,3,FALSE)</f>
        <v>-106.99297900000001</v>
      </c>
    </row>
    <row r="119" spans="1:22" x14ac:dyDescent="0.25">
      <c r="A119" s="85">
        <v>40498</v>
      </c>
      <c r="B119" s="3" t="s">
        <v>32</v>
      </c>
      <c r="C119" s="3" t="s">
        <v>33</v>
      </c>
      <c r="D119" s="3" t="s">
        <v>26</v>
      </c>
      <c r="E119" s="5">
        <v>10000</v>
      </c>
      <c r="F119" s="3" t="s">
        <v>34</v>
      </c>
      <c r="G119" s="3" t="s">
        <v>28</v>
      </c>
      <c r="H119" s="3" t="s">
        <v>184</v>
      </c>
      <c r="I119" s="13" t="s">
        <v>185</v>
      </c>
      <c r="J119" s="9">
        <v>0</v>
      </c>
      <c r="K119" s="9">
        <v>52</v>
      </c>
      <c r="L119" s="12" t="s">
        <v>187</v>
      </c>
      <c r="M119" s="6">
        <v>3</v>
      </c>
      <c r="N119" s="12" t="s">
        <v>174</v>
      </c>
      <c r="O119" t="str">
        <f t="shared" si="19"/>
        <v>ORD 2010</v>
      </c>
      <c r="P119" t="str">
        <f t="shared" si="18"/>
        <v>O</v>
      </c>
      <c r="Q119" t="str">
        <f t="shared" si="20"/>
        <v>R</v>
      </c>
      <c r="R119" t="str">
        <f t="shared" si="21"/>
        <v>D</v>
      </c>
      <c r="S119">
        <f t="shared" si="14"/>
        <v>2010</v>
      </c>
      <c r="T119">
        <f>VLOOKUP(L119, Metadata!E$3:F$101, 2, FALSE)</f>
        <v>58.5</v>
      </c>
      <c r="U119">
        <f>VLOOKUP(T119,Metadata!H:J,2,FALSE)</f>
        <v>33.587463</v>
      </c>
      <c r="V119">
        <f>VLOOKUP(T119,Metadata!$H:$J,3,FALSE)</f>
        <v>-107.05059799999999</v>
      </c>
    </row>
    <row r="120" spans="1:22" x14ac:dyDescent="0.25">
      <c r="A120" s="85">
        <v>40613</v>
      </c>
      <c r="B120" s="6" t="s">
        <v>30</v>
      </c>
      <c r="C120" s="6" t="s">
        <v>33</v>
      </c>
      <c r="D120" s="6" t="s">
        <v>26</v>
      </c>
      <c r="E120" s="5">
        <v>3756</v>
      </c>
      <c r="F120" s="6" t="s">
        <v>34</v>
      </c>
      <c r="G120" s="6" t="s">
        <v>28</v>
      </c>
      <c r="H120" s="3" t="s">
        <v>188</v>
      </c>
      <c r="I120" s="15" t="s">
        <v>189</v>
      </c>
      <c r="J120" s="9">
        <v>2</v>
      </c>
      <c r="K120" s="9">
        <v>80</v>
      </c>
      <c r="L120" s="12" t="s">
        <v>164</v>
      </c>
      <c r="M120" s="6">
        <v>3</v>
      </c>
      <c r="N120" s="12" t="s">
        <v>190</v>
      </c>
      <c r="O120" t="str">
        <f t="shared" si="19"/>
        <v>GRD 2011</v>
      </c>
      <c r="P120" t="str">
        <f t="shared" si="18"/>
        <v>G</v>
      </c>
      <c r="Q120" t="str">
        <f t="shared" si="20"/>
        <v>R</v>
      </c>
      <c r="R120" t="str">
        <f t="shared" si="21"/>
        <v>D</v>
      </c>
      <c r="S120">
        <f t="shared" si="14"/>
        <v>2011</v>
      </c>
      <c r="T120">
        <f>VLOOKUP(L120, Metadata!E$3:F$101, 2, FALSE)</f>
        <v>114.2</v>
      </c>
      <c r="U120">
        <f>VLOOKUP(T120,Metadata!H:J,2,FALSE)</f>
        <v>34.242004000000001</v>
      </c>
      <c r="V120">
        <f>VLOOKUP(T120,Metadata!$H:$J,3,FALSE)</f>
        <v>-106.897156</v>
      </c>
    </row>
    <row r="121" spans="1:22" x14ac:dyDescent="0.25">
      <c r="A121" s="85">
        <v>40861</v>
      </c>
      <c r="B121" s="6" t="s">
        <v>40</v>
      </c>
      <c r="C121" s="6" t="s">
        <v>33</v>
      </c>
      <c r="D121" s="6" t="s">
        <v>26</v>
      </c>
      <c r="E121" s="5">
        <v>3000</v>
      </c>
      <c r="F121" s="6" t="s">
        <v>34</v>
      </c>
      <c r="G121" s="6" t="s">
        <v>176</v>
      </c>
      <c r="H121" s="3" t="s">
        <v>191</v>
      </c>
      <c r="I121" s="15" t="s">
        <v>192</v>
      </c>
      <c r="J121" s="9">
        <v>0</v>
      </c>
      <c r="K121" s="9">
        <v>40</v>
      </c>
      <c r="L121" s="12" t="s">
        <v>193</v>
      </c>
      <c r="M121" s="6">
        <v>3</v>
      </c>
      <c r="N121" s="12" t="s">
        <v>194</v>
      </c>
      <c r="O121" t="str">
        <f t="shared" si="19"/>
        <v>RRD 2011</v>
      </c>
      <c r="P121" t="str">
        <f t="shared" si="18"/>
        <v>R</v>
      </c>
      <c r="Q121" t="str">
        <f t="shared" si="20"/>
        <v>R</v>
      </c>
      <c r="R121" t="str">
        <f t="shared" si="21"/>
        <v>D</v>
      </c>
      <c r="S121">
        <f t="shared" si="14"/>
        <v>2011</v>
      </c>
      <c r="T121">
        <f>VLOOKUP(L121, Metadata!E$3:F$101, 2, FALSE)</f>
        <v>92.2</v>
      </c>
      <c r="U121">
        <f>VLOOKUP(T121,Metadata!H:J,2,FALSE)</f>
        <v>33.955106999999998</v>
      </c>
      <c r="V121">
        <f>VLOOKUP(T121,Metadata!$H:$J,3,FALSE)</f>
        <v>-106.849059</v>
      </c>
    </row>
    <row r="122" spans="1:22" x14ac:dyDescent="0.25">
      <c r="A122" s="85">
        <v>40861</v>
      </c>
      <c r="B122" s="6" t="s">
        <v>40</v>
      </c>
      <c r="C122" s="6" t="s">
        <v>33</v>
      </c>
      <c r="D122" s="6" t="s">
        <v>26</v>
      </c>
      <c r="E122" s="5">
        <v>9000</v>
      </c>
      <c r="F122" s="6" t="s">
        <v>34</v>
      </c>
      <c r="G122" s="6" t="s">
        <v>35</v>
      </c>
      <c r="H122" s="3" t="s">
        <v>195</v>
      </c>
      <c r="I122" s="15" t="s">
        <v>182</v>
      </c>
      <c r="J122" s="9">
        <v>0</v>
      </c>
      <c r="K122" s="9">
        <v>40</v>
      </c>
      <c r="L122" s="12" t="s">
        <v>193</v>
      </c>
      <c r="M122" s="6">
        <v>3</v>
      </c>
      <c r="N122" s="12" t="s">
        <v>194</v>
      </c>
      <c r="O122" t="str">
        <f t="shared" si="19"/>
        <v>RRD 2011</v>
      </c>
      <c r="P122" t="str">
        <f t="shared" si="18"/>
        <v>R</v>
      </c>
      <c r="Q122" t="str">
        <f t="shared" si="20"/>
        <v>R</v>
      </c>
      <c r="R122" t="str">
        <f t="shared" si="21"/>
        <v>D</v>
      </c>
      <c r="S122">
        <f t="shared" si="14"/>
        <v>2011</v>
      </c>
      <c r="T122">
        <f>VLOOKUP(L122, Metadata!E$3:F$101, 2, FALSE)</f>
        <v>92.2</v>
      </c>
      <c r="U122">
        <f>VLOOKUP(T122,Metadata!H:J,2,FALSE)</f>
        <v>33.955106999999998</v>
      </c>
      <c r="V122">
        <f>VLOOKUP(T122,Metadata!$H:$J,3,FALSE)</f>
        <v>-106.849059</v>
      </c>
    </row>
    <row r="123" spans="1:22" x14ac:dyDescent="0.25">
      <c r="A123" s="85">
        <v>40861</v>
      </c>
      <c r="B123" s="6" t="s">
        <v>40</v>
      </c>
      <c r="C123" s="6" t="s">
        <v>33</v>
      </c>
      <c r="D123" s="6" t="s">
        <v>26</v>
      </c>
      <c r="E123" s="5">
        <v>43000</v>
      </c>
      <c r="F123" s="6" t="s">
        <v>34</v>
      </c>
      <c r="G123" s="6" t="s">
        <v>35</v>
      </c>
      <c r="H123" s="3" t="s">
        <v>195</v>
      </c>
      <c r="I123" s="15" t="s">
        <v>182</v>
      </c>
      <c r="J123" s="9">
        <v>0</v>
      </c>
      <c r="K123" s="9">
        <v>40</v>
      </c>
      <c r="L123" s="12" t="s">
        <v>164</v>
      </c>
      <c r="M123" s="6">
        <v>3</v>
      </c>
      <c r="N123" s="12" t="s">
        <v>194</v>
      </c>
      <c r="O123" t="str">
        <f t="shared" si="19"/>
        <v>RRD 2011</v>
      </c>
      <c r="P123" t="str">
        <f t="shared" si="18"/>
        <v>R</v>
      </c>
      <c r="Q123" t="str">
        <f t="shared" si="20"/>
        <v>R</v>
      </c>
      <c r="R123" t="str">
        <f t="shared" si="21"/>
        <v>D</v>
      </c>
      <c r="S123">
        <f t="shared" si="14"/>
        <v>2011</v>
      </c>
      <c r="T123">
        <f>VLOOKUP(L123, Metadata!E$3:F$101, 2, FALSE)</f>
        <v>114.2</v>
      </c>
      <c r="U123">
        <f>VLOOKUP(T123,Metadata!H:J,2,FALSE)</f>
        <v>34.242004000000001</v>
      </c>
      <c r="V123">
        <f>VLOOKUP(T123,Metadata!$H:$J,3,FALSE)</f>
        <v>-106.897156</v>
      </c>
    </row>
    <row r="124" spans="1:22" x14ac:dyDescent="0.25">
      <c r="A124" s="85">
        <v>40863</v>
      </c>
      <c r="B124" s="6" t="s">
        <v>40</v>
      </c>
      <c r="C124" s="6" t="s">
        <v>33</v>
      </c>
      <c r="D124" s="6" t="s">
        <v>26</v>
      </c>
      <c r="E124" s="5">
        <v>20919</v>
      </c>
      <c r="F124" s="6" t="s">
        <v>34</v>
      </c>
      <c r="G124" s="6" t="s">
        <v>28</v>
      </c>
      <c r="H124" s="3" t="s">
        <v>196</v>
      </c>
      <c r="I124" s="15"/>
      <c r="J124" s="9">
        <v>0</v>
      </c>
      <c r="K124" s="9">
        <v>55</v>
      </c>
      <c r="L124" s="12" t="s">
        <v>197</v>
      </c>
      <c r="M124" s="6">
        <v>3</v>
      </c>
      <c r="N124" s="12" t="s">
        <v>198</v>
      </c>
      <c r="O124" t="str">
        <f t="shared" si="19"/>
        <v>RRD 2011</v>
      </c>
      <c r="P124" t="str">
        <f t="shared" si="18"/>
        <v>R</v>
      </c>
      <c r="Q124" t="str">
        <f t="shared" si="20"/>
        <v>R</v>
      </c>
      <c r="R124" t="str">
        <f t="shared" si="21"/>
        <v>D</v>
      </c>
      <c r="S124">
        <f t="shared" si="14"/>
        <v>2011</v>
      </c>
      <c r="T124">
        <f>VLOOKUP(L124, Metadata!E$3:F$101, 2, FALSE)</f>
        <v>89.7</v>
      </c>
      <c r="U124">
        <f>VLOOKUP(T124,Metadata!H:J,2,FALSE)</f>
        <v>33.918075999999999</v>
      </c>
      <c r="V124">
        <f>VLOOKUP(T124,Metadata!$H:$J,3,FALSE)</f>
        <v>-106.85127</v>
      </c>
    </row>
    <row r="125" spans="1:22" x14ac:dyDescent="0.25">
      <c r="A125" s="85">
        <v>40863</v>
      </c>
      <c r="B125" s="6" t="s">
        <v>40</v>
      </c>
      <c r="C125" s="6" t="s">
        <v>33</v>
      </c>
      <c r="D125" s="6" t="s">
        <v>26</v>
      </c>
      <c r="E125" s="5">
        <v>10000</v>
      </c>
      <c r="F125" s="6" t="s">
        <v>34</v>
      </c>
      <c r="G125" s="6" t="s">
        <v>28</v>
      </c>
      <c r="H125" s="3" t="s">
        <v>196</v>
      </c>
      <c r="I125" s="15"/>
      <c r="J125" s="9">
        <v>0</v>
      </c>
      <c r="K125" s="9">
        <v>55</v>
      </c>
      <c r="L125" s="12" t="s">
        <v>149</v>
      </c>
      <c r="M125" s="6">
        <v>3</v>
      </c>
      <c r="N125" s="12" t="s">
        <v>194</v>
      </c>
      <c r="O125" t="str">
        <f t="shared" si="19"/>
        <v>RRD 2011</v>
      </c>
      <c r="P125" t="str">
        <f t="shared" si="18"/>
        <v>R</v>
      </c>
      <c r="Q125" t="str">
        <f t="shared" si="20"/>
        <v>R</v>
      </c>
      <c r="R125" t="str">
        <f t="shared" si="21"/>
        <v>D</v>
      </c>
      <c r="S125">
        <f t="shared" si="14"/>
        <v>2011</v>
      </c>
      <c r="T125">
        <f>VLOOKUP(L125, Metadata!E$3:F$101, 2, FALSE)</f>
        <v>115.6</v>
      </c>
      <c r="U125">
        <f>VLOOKUP(T125,Metadata!H:J,2,FALSE)</f>
        <v>34.255859000000001</v>
      </c>
      <c r="V125">
        <f>VLOOKUP(T125,Metadata!$H:$J,3,FALSE)</f>
        <v>-106.888848</v>
      </c>
    </row>
    <row r="126" spans="1:22" x14ac:dyDescent="0.25">
      <c r="A126" s="85">
        <v>40863</v>
      </c>
      <c r="B126" s="6" t="s">
        <v>40</v>
      </c>
      <c r="C126" s="6" t="s">
        <v>33</v>
      </c>
      <c r="D126" s="6" t="s">
        <v>26</v>
      </c>
      <c r="E126" s="5">
        <v>15047</v>
      </c>
      <c r="F126" s="6" t="s">
        <v>34</v>
      </c>
      <c r="G126" s="6" t="s">
        <v>28</v>
      </c>
      <c r="H126" s="3" t="s">
        <v>196</v>
      </c>
      <c r="I126" s="15"/>
      <c r="J126" s="9">
        <v>0</v>
      </c>
      <c r="K126" s="9">
        <v>55</v>
      </c>
      <c r="L126" s="12" t="s">
        <v>31</v>
      </c>
      <c r="M126" s="6">
        <v>3</v>
      </c>
      <c r="N126" s="12" t="s">
        <v>194</v>
      </c>
      <c r="O126" t="str">
        <f t="shared" si="19"/>
        <v>RRD 2011</v>
      </c>
      <c r="P126" t="str">
        <f t="shared" si="18"/>
        <v>R</v>
      </c>
      <c r="Q126" t="str">
        <f t="shared" si="20"/>
        <v>R</v>
      </c>
      <c r="R126" t="str">
        <f t="shared" si="21"/>
        <v>D</v>
      </c>
      <c r="S126">
        <f t="shared" si="14"/>
        <v>2011</v>
      </c>
      <c r="T126">
        <f>VLOOKUP(L126, Metadata!E$3:F$101, 2, FALSE)</f>
        <v>101.6</v>
      </c>
      <c r="U126">
        <f>VLOOKUP(T126,Metadata!H:J,2,FALSE)</f>
        <v>34.079163000000001</v>
      </c>
      <c r="V126">
        <f>VLOOKUP(T126,Metadata!$H:$J,3,FALSE)</f>
        <v>-106.867126</v>
      </c>
    </row>
    <row r="127" spans="1:22" x14ac:dyDescent="0.25">
      <c r="A127" s="85">
        <v>40863</v>
      </c>
      <c r="B127" s="6" t="s">
        <v>40</v>
      </c>
      <c r="C127" s="6" t="s">
        <v>33</v>
      </c>
      <c r="D127" s="6" t="s">
        <v>26</v>
      </c>
      <c r="E127" s="5">
        <v>23213</v>
      </c>
      <c r="F127" s="6" t="s">
        <v>34</v>
      </c>
      <c r="G127" s="6" t="s">
        <v>28</v>
      </c>
      <c r="H127" s="3" t="s">
        <v>196</v>
      </c>
      <c r="I127" s="15"/>
      <c r="J127" s="9">
        <v>0</v>
      </c>
      <c r="K127" s="9">
        <v>55</v>
      </c>
      <c r="L127" s="12" t="s">
        <v>169</v>
      </c>
      <c r="M127" s="6">
        <v>3</v>
      </c>
      <c r="N127" s="12" t="s">
        <v>194</v>
      </c>
      <c r="O127" t="str">
        <f t="shared" si="19"/>
        <v>RRD 2011</v>
      </c>
      <c r="P127" t="str">
        <f t="shared" si="18"/>
        <v>R</v>
      </c>
      <c r="Q127" t="str">
        <f t="shared" si="20"/>
        <v>R</v>
      </c>
      <c r="R127" t="str">
        <f t="shared" si="21"/>
        <v>D</v>
      </c>
      <c r="S127">
        <f t="shared" si="14"/>
        <v>2011</v>
      </c>
      <c r="T127">
        <f>VLOOKUP(L127, Metadata!E$3:F$101, 2, FALSE)</f>
        <v>80.400000000000006</v>
      </c>
      <c r="U127">
        <f>VLOOKUP(T127,Metadata!H:J,2,FALSE)</f>
        <v>33.793823000000003</v>
      </c>
      <c r="V127">
        <f>VLOOKUP(T127,Metadata!$H:$J,3,FALSE)</f>
        <v>-106.86700399999999</v>
      </c>
    </row>
    <row r="128" spans="1:22" x14ac:dyDescent="0.25">
      <c r="A128" s="85">
        <v>40863</v>
      </c>
      <c r="B128" s="6" t="s">
        <v>40</v>
      </c>
      <c r="C128" s="6" t="s">
        <v>33</v>
      </c>
      <c r="D128" s="6" t="s">
        <v>26</v>
      </c>
      <c r="E128" s="5">
        <v>19341</v>
      </c>
      <c r="F128" s="6" t="s">
        <v>34</v>
      </c>
      <c r="G128" s="6" t="s">
        <v>28</v>
      </c>
      <c r="H128" s="3" t="s">
        <v>196</v>
      </c>
      <c r="I128" s="15"/>
      <c r="J128" s="9">
        <v>0</v>
      </c>
      <c r="K128" s="9">
        <v>55</v>
      </c>
      <c r="L128" s="12" t="s">
        <v>199</v>
      </c>
      <c r="M128" s="6">
        <v>3</v>
      </c>
      <c r="N128" s="12" t="s">
        <v>194</v>
      </c>
      <c r="O128" t="str">
        <f t="shared" si="19"/>
        <v>RRD 2011</v>
      </c>
      <c r="P128" t="str">
        <f t="shared" si="18"/>
        <v>R</v>
      </c>
      <c r="Q128" t="str">
        <f t="shared" si="20"/>
        <v>R</v>
      </c>
      <c r="R128" t="str">
        <f t="shared" si="21"/>
        <v>D</v>
      </c>
      <c r="S128">
        <f t="shared" si="14"/>
        <v>2011</v>
      </c>
      <c r="T128">
        <f>VLOOKUP(L128, Metadata!E$3:F$101, 2, FALSE)</f>
        <v>56.3</v>
      </c>
      <c r="U128">
        <f>VLOOKUP(T128,Metadata!H:J,2,FALSE)</f>
        <v>33.568114999999999</v>
      </c>
      <c r="V128">
        <f>VLOOKUP(T128,Metadata!$H:$J,3,FALSE)</f>
        <v>-107.071411</v>
      </c>
    </row>
    <row r="129" spans="1:22" x14ac:dyDescent="0.25">
      <c r="A129" s="85">
        <v>40863</v>
      </c>
      <c r="B129" s="6" t="s">
        <v>24</v>
      </c>
      <c r="C129" s="6" t="s">
        <v>33</v>
      </c>
      <c r="D129" s="6" t="s">
        <v>26</v>
      </c>
      <c r="E129" s="5">
        <v>10000</v>
      </c>
      <c r="F129" s="6" t="s">
        <v>34</v>
      </c>
      <c r="G129" s="6" t="s">
        <v>28</v>
      </c>
      <c r="H129" s="3" t="s">
        <v>196</v>
      </c>
      <c r="I129" s="15"/>
      <c r="J129" s="9">
        <v>0</v>
      </c>
      <c r="K129" s="9">
        <v>60</v>
      </c>
      <c r="L129" s="12" t="s">
        <v>114</v>
      </c>
      <c r="M129" s="6">
        <v>2</v>
      </c>
      <c r="N129" s="12" t="s">
        <v>194</v>
      </c>
      <c r="O129" t="str">
        <f t="shared" si="19"/>
        <v>YRD 2011</v>
      </c>
      <c r="P129" t="str">
        <f t="shared" si="18"/>
        <v>Y</v>
      </c>
      <c r="Q129" t="str">
        <f t="shared" si="20"/>
        <v>R</v>
      </c>
      <c r="R129" t="str">
        <f t="shared" si="21"/>
        <v>D</v>
      </c>
      <c r="S129">
        <f t="shared" si="14"/>
        <v>2011</v>
      </c>
      <c r="T129">
        <f>VLOOKUP(L129, Metadata!E$3:F$101, 2, FALSE)</f>
        <v>131.1</v>
      </c>
      <c r="U129">
        <f>VLOOKUP(T129,Metadata!H:J,2,FALSE)</f>
        <v>34.413846999999997</v>
      </c>
      <c r="V129">
        <f>VLOOKUP(T129,Metadata!$H:$J,3,FALSE)</f>
        <v>-106.801025</v>
      </c>
    </row>
    <row r="130" spans="1:22" x14ac:dyDescent="0.25">
      <c r="A130" s="85">
        <v>40863</v>
      </c>
      <c r="B130" s="6" t="s">
        <v>24</v>
      </c>
      <c r="C130" s="6" t="s">
        <v>33</v>
      </c>
      <c r="D130" s="6" t="s">
        <v>26</v>
      </c>
      <c r="E130" s="5">
        <v>26000</v>
      </c>
      <c r="F130" s="6" t="s">
        <v>34</v>
      </c>
      <c r="G130" s="6" t="s">
        <v>28</v>
      </c>
      <c r="H130" s="3" t="s">
        <v>196</v>
      </c>
      <c r="I130" s="15"/>
      <c r="J130" s="9">
        <v>0</v>
      </c>
      <c r="K130" s="9">
        <v>60</v>
      </c>
      <c r="L130" s="12" t="s">
        <v>175</v>
      </c>
      <c r="M130" s="6">
        <v>2</v>
      </c>
      <c r="N130" s="12" t="s">
        <v>194</v>
      </c>
      <c r="O130" t="str">
        <f t="shared" si="19"/>
        <v>YRD 2011</v>
      </c>
      <c r="P130" t="str">
        <f t="shared" si="18"/>
        <v>Y</v>
      </c>
      <c r="Q130" t="str">
        <f t="shared" si="20"/>
        <v>R</v>
      </c>
      <c r="R130" t="str">
        <f t="shared" si="21"/>
        <v>D</v>
      </c>
      <c r="S130">
        <f t="shared" si="14"/>
        <v>2011</v>
      </c>
      <c r="T130">
        <f>VLOOKUP(L130, Metadata!E$3:F$101, 2, FALSE)</f>
        <v>131.1</v>
      </c>
      <c r="U130">
        <f>VLOOKUP(T130,Metadata!H:J,2,FALSE)</f>
        <v>34.413846999999997</v>
      </c>
      <c r="V130">
        <f>VLOOKUP(T130,Metadata!$H:$J,3,FALSE)</f>
        <v>-106.801025</v>
      </c>
    </row>
    <row r="131" spans="1:22" x14ac:dyDescent="0.25">
      <c r="A131" s="85">
        <v>40863</v>
      </c>
      <c r="B131" s="6" t="s">
        <v>24</v>
      </c>
      <c r="C131" s="6" t="s">
        <v>33</v>
      </c>
      <c r="D131" s="6" t="s">
        <v>26</v>
      </c>
      <c r="E131" s="5">
        <v>11318</v>
      </c>
      <c r="F131" s="6" t="s">
        <v>34</v>
      </c>
      <c r="G131" s="6" t="s">
        <v>28</v>
      </c>
      <c r="H131" s="3" t="s">
        <v>196</v>
      </c>
      <c r="I131" s="15"/>
      <c r="J131" s="9">
        <v>0</v>
      </c>
      <c r="K131" s="9">
        <v>60</v>
      </c>
      <c r="L131" s="12" t="s">
        <v>186</v>
      </c>
      <c r="M131" s="6">
        <v>2</v>
      </c>
      <c r="N131" s="12" t="s">
        <v>194</v>
      </c>
      <c r="O131" t="str">
        <f t="shared" si="19"/>
        <v>YRD 2011</v>
      </c>
      <c r="P131" t="str">
        <f t="shared" si="18"/>
        <v>Y</v>
      </c>
      <c r="Q131" t="str">
        <f t="shared" si="20"/>
        <v>R</v>
      </c>
      <c r="R131" t="str">
        <f t="shared" si="21"/>
        <v>D</v>
      </c>
      <c r="S131">
        <f t="shared" si="14"/>
        <v>2011</v>
      </c>
      <c r="T131">
        <f>VLOOKUP(L131, Metadata!E$3:F$101, 2, FALSE)</f>
        <v>117.8</v>
      </c>
      <c r="U131">
        <f>VLOOKUP(T131,Metadata!H:J,2,FALSE)</f>
        <v>34.261553999999997</v>
      </c>
      <c r="V131">
        <f>VLOOKUP(T131,Metadata!$H:$J,3,FALSE)</f>
        <v>-106.861361</v>
      </c>
    </row>
    <row r="132" spans="1:22" x14ac:dyDescent="0.25">
      <c r="A132" s="85">
        <v>41216</v>
      </c>
      <c r="B132" s="3" t="s">
        <v>200</v>
      </c>
      <c r="C132" s="3" t="s">
        <v>25</v>
      </c>
      <c r="D132" s="3" t="s">
        <v>26</v>
      </c>
      <c r="E132" s="5">
        <v>30270</v>
      </c>
      <c r="F132" s="3" t="s">
        <v>34</v>
      </c>
      <c r="G132" s="3" t="s">
        <v>28</v>
      </c>
      <c r="H132" s="3" t="s">
        <v>201</v>
      </c>
      <c r="I132" s="15"/>
      <c r="J132" s="9">
        <v>0</v>
      </c>
      <c r="K132" s="9">
        <v>55</v>
      </c>
      <c r="L132" s="12" t="s">
        <v>202</v>
      </c>
      <c r="M132" s="6">
        <v>2</v>
      </c>
      <c r="N132" s="12" t="s">
        <v>203</v>
      </c>
      <c r="O132" t="str">
        <f t="shared" si="19"/>
        <v>PLD 2012</v>
      </c>
      <c r="P132" t="str">
        <f t="shared" si="18"/>
        <v>P</v>
      </c>
      <c r="Q132" t="str">
        <f t="shared" si="20"/>
        <v>L</v>
      </c>
      <c r="R132" t="str">
        <f t="shared" si="21"/>
        <v>D</v>
      </c>
      <c r="S132">
        <f t="shared" si="14"/>
        <v>2012</v>
      </c>
      <c r="T132">
        <f>VLOOKUP(L132, Metadata!E$3:F$101, 2, FALSE)</f>
        <v>161.5</v>
      </c>
      <c r="U132">
        <f>VLOOKUP(T132,Metadata!H:J,2,FALSE)</f>
        <v>34.807713999999997</v>
      </c>
      <c r="V132">
        <f>VLOOKUP(T132,Metadata!$H:$J,3,FALSE)</f>
        <v>-106.715694</v>
      </c>
    </row>
    <row r="133" spans="1:22" x14ac:dyDescent="0.25">
      <c r="A133" s="85">
        <v>41216</v>
      </c>
      <c r="B133" s="3" t="s">
        <v>200</v>
      </c>
      <c r="C133" s="3" t="s">
        <v>25</v>
      </c>
      <c r="D133" s="3" t="s">
        <v>26</v>
      </c>
      <c r="E133" s="5">
        <v>31000</v>
      </c>
      <c r="F133" s="3" t="s">
        <v>34</v>
      </c>
      <c r="G133" s="3" t="s">
        <v>28</v>
      </c>
      <c r="H133" s="3" t="s">
        <v>201</v>
      </c>
      <c r="I133" s="15"/>
      <c r="J133" s="9">
        <v>0</v>
      </c>
      <c r="K133" s="9">
        <v>55</v>
      </c>
      <c r="L133" s="12" t="s">
        <v>173</v>
      </c>
      <c r="M133" s="6">
        <v>2</v>
      </c>
      <c r="N133" s="12" t="s">
        <v>194</v>
      </c>
      <c r="O133" t="str">
        <f t="shared" si="19"/>
        <v>PLD 2012</v>
      </c>
      <c r="P133" t="str">
        <f t="shared" si="18"/>
        <v>P</v>
      </c>
      <c r="Q133" t="str">
        <f t="shared" si="20"/>
        <v>L</v>
      </c>
      <c r="R133" t="str">
        <f t="shared" si="21"/>
        <v>D</v>
      </c>
      <c r="S133">
        <f t="shared" si="14"/>
        <v>2012</v>
      </c>
      <c r="T133">
        <f>VLOOKUP(L133, Metadata!E$3:F$101, 2, FALSE)</f>
        <v>141.30000000000001</v>
      </c>
      <c r="U133">
        <f>VLOOKUP(T133,Metadata!H:J,2,FALSE)</f>
        <v>34.544046999999999</v>
      </c>
      <c r="V133">
        <f>VLOOKUP(T133,Metadata!$H:$J,3,FALSE)</f>
        <v>-106.76367500000001</v>
      </c>
    </row>
    <row r="134" spans="1:22" x14ac:dyDescent="0.25">
      <c r="A134" s="85">
        <v>41216</v>
      </c>
      <c r="B134" s="3" t="s">
        <v>24</v>
      </c>
      <c r="C134" s="3" t="s">
        <v>25</v>
      </c>
      <c r="D134" s="3" t="s">
        <v>26</v>
      </c>
      <c r="E134" s="5">
        <v>8000</v>
      </c>
      <c r="F134" s="3" t="s">
        <v>34</v>
      </c>
      <c r="G134" s="3" t="s">
        <v>28</v>
      </c>
      <c r="H134" s="3" t="s">
        <v>201</v>
      </c>
      <c r="I134" s="15"/>
      <c r="J134" s="9">
        <v>0</v>
      </c>
      <c r="K134" s="9">
        <v>58</v>
      </c>
      <c r="L134" s="12" t="s">
        <v>149</v>
      </c>
      <c r="M134" s="6">
        <v>3</v>
      </c>
      <c r="N134" s="12" t="s">
        <v>194</v>
      </c>
      <c r="O134" t="str">
        <f t="shared" si="19"/>
        <v>YLD 2012</v>
      </c>
      <c r="P134" t="str">
        <f t="shared" si="18"/>
        <v>Y</v>
      </c>
      <c r="Q134" t="str">
        <f t="shared" si="20"/>
        <v>L</v>
      </c>
      <c r="R134" t="str">
        <f t="shared" ref="R134:R165" si="22">IF(LEFT(D134) = "p", "D", "A")</f>
        <v>D</v>
      </c>
      <c r="S134">
        <f t="shared" si="14"/>
        <v>2012</v>
      </c>
      <c r="T134">
        <f>VLOOKUP(L134, Metadata!E$3:F$101, 2, FALSE)</f>
        <v>115.6</v>
      </c>
      <c r="U134">
        <f>VLOOKUP(T134,Metadata!H:J,2,FALSE)</f>
        <v>34.255859000000001</v>
      </c>
      <c r="V134">
        <f>VLOOKUP(T134,Metadata!$H:$J,3,FALSE)</f>
        <v>-106.888848</v>
      </c>
    </row>
    <row r="135" spans="1:22" x14ac:dyDescent="0.25">
      <c r="A135" s="85">
        <v>41216</v>
      </c>
      <c r="B135" s="3" t="s">
        <v>24</v>
      </c>
      <c r="C135" s="3" t="s">
        <v>25</v>
      </c>
      <c r="D135" s="3" t="s">
        <v>26</v>
      </c>
      <c r="E135" s="5">
        <v>34000</v>
      </c>
      <c r="F135" s="3" t="s">
        <v>34</v>
      </c>
      <c r="G135" s="3" t="s">
        <v>28</v>
      </c>
      <c r="H135" s="3" t="s">
        <v>201</v>
      </c>
      <c r="I135" s="15"/>
      <c r="J135" s="9">
        <v>0</v>
      </c>
      <c r="K135" s="9">
        <v>58</v>
      </c>
      <c r="L135" s="12" t="s">
        <v>164</v>
      </c>
      <c r="M135" s="6">
        <v>3</v>
      </c>
      <c r="N135" s="12" t="s">
        <v>203</v>
      </c>
      <c r="O135" t="str">
        <f t="shared" si="19"/>
        <v>YLD 2012</v>
      </c>
      <c r="P135" t="str">
        <f t="shared" si="18"/>
        <v>Y</v>
      </c>
      <c r="Q135" t="str">
        <f t="shared" si="20"/>
        <v>L</v>
      </c>
      <c r="R135" t="str">
        <f t="shared" si="22"/>
        <v>D</v>
      </c>
      <c r="S135">
        <f t="shared" ref="S135:S198" si="23">YEAR(A135)</f>
        <v>2012</v>
      </c>
      <c r="T135">
        <f>VLOOKUP(L135, Metadata!E$3:F$101, 2, FALSE)</f>
        <v>114.2</v>
      </c>
      <c r="U135">
        <f>VLOOKUP(T135,Metadata!H:J,2,FALSE)</f>
        <v>34.242004000000001</v>
      </c>
      <c r="V135">
        <f>VLOOKUP(T135,Metadata!$H:$J,3,FALSE)</f>
        <v>-106.897156</v>
      </c>
    </row>
    <row r="136" spans="1:22" x14ac:dyDescent="0.25">
      <c r="A136" s="85">
        <v>41218</v>
      </c>
      <c r="B136" s="3" t="s">
        <v>97</v>
      </c>
      <c r="C136" s="3" t="s">
        <v>25</v>
      </c>
      <c r="D136" s="3" t="s">
        <v>26</v>
      </c>
      <c r="E136" s="5">
        <v>1046</v>
      </c>
      <c r="F136" s="3" t="s">
        <v>34</v>
      </c>
      <c r="G136" s="3" t="s">
        <v>176</v>
      </c>
      <c r="H136" s="3" t="s">
        <v>204</v>
      </c>
      <c r="I136" s="15"/>
      <c r="J136" s="9">
        <v>0</v>
      </c>
      <c r="K136" s="9">
        <v>60</v>
      </c>
      <c r="L136" s="12" t="s">
        <v>202</v>
      </c>
      <c r="M136" s="6">
        <v>2</v>
      </c>
      <c r="N136" s="12" t="s">
        <v>203</v>
      </c>
      <c r="O136" t="str">
        <f t="shared" si="19"/>
        <v>PLD 2012</v>
      </c>
      <c r="P136" t="str">
        <f t="shared" si="18"/>
        <v>P</v>
      </c>
      <c r="Q136" t="str">
        <f t="shared" si="20"/>
        <v>L</v>
      </c>
      <c r="R136" t="str">
        <f t="shared" si="22"/>
        <v>D</v>
      </c>
      <c r="S136">
        <f t="shared" si="23"/>
        <v>2012</v>
      </c>
      <c r="T136">
        <f>VLOOKUP(L136, Metadata!E$3:F$101, 2, FALSE)</f>
        <v>161.5</v>
      </c>
      <c r="U136">
        <f>VLOOKUP(T136,Metadata!H:J,2,FALSE)</f>
        <v>34.807713999999997</v>
      </c>
      <c r="V136">
        <f>VLOOKUP(T136,Metadata!$H:$J,3,FALSE)</f>
        <v>-106.715694</v>
      </c>
    </row>
    <row r="137" spans="1:22" x14ac:dyDescent="0.25">
      <c r="A137" s="85">
        <v>41219</v>
      </c>
      <c r="B137" s="3" t="s">
        <v>97</v>
      </c>
      <c r="C137" s="3" t="s">
        <v>25</v>
      </c>
      <c r="D137" s="3" t="s">
        <v>26</v>
      </c>
      <c r="E137" s="5">
        <v>21000</v>
      </c>
      <c r="F137" s="3" t="s">
        <v>34</v>
      </c>
      <c r="G137" s="3" t="s">
        <v>28</v>
      </c>
      <c r="H137" s="3" t="s">
        <v>201</v>
      </c>
      <c r="I137" s="15"/>
      <c r="J137" s="9">
        <v>0</v>
      </c>
      <c r="K137" s="9">
        <v>55</v>
      </c>
      <c r="L137" s="12" t="s">
        <v>205</v>
      </c>
      <c r="M137" s="6">
        <v>2</v>
      </c>
      <c r="N137" s="12" t="s">
        <v>203</v>
      </c>
      <c r="O137" t="str">
        <f t="shared" si="19"/>
        <v>PLD 2012</v>
      </c>
      <c r="P137" t="str">
        <f t="shared" si="18"/>
        <v>P</v>
      </c>
      <c r="Q137" t="str">
        <f t="shared" si="20"/>
        <v>L</v>
      </c>
      <c r="R137" t="str">
        <f t="shared" si="22"/>
        <v>D</v>
      </c>
      <c r="S137">
        <f t="shared" si="23"/>
        <v>2012</v>
      </c>
      <c r="T137">
        <f>VLOOKUP(L137, Metadata!E$3:F$101, 2, FALSE)</f>
        <v>149.9</v>
      </c>
      <c r="U137">
        <f>VLOOKUP(T137,Metadata!H:J,2,FALSE)</f>
        <v>34.652028000000001</v>
      </c>
      <c r="V137">
        <f>VLOOKUP(T137,Metadata!$H:$J,3,FALSE)</f>
        <v>-106.737697</v>
      </c>
    </row>
    <row r="138" spans="1:22" x14ac:dyDescent="0.25">
      <c r="A138" s="85">
        <v>41219</v>
      </c>
      <c r="B138" s="3" t="s">
        <v>200</v>
      </c>
      <c r="C138" s="3" t="s">
        <v>25</v>
      </c>
      <c r="D138" s="3" t="s">
        <v>26</v>
      </c>
      <c r="E138" s="5">
        <v>10000</v>
      </c>
      <c r="F138" s="3" t="s">
        <v>34</v>
      </c>
      <c r="G138" s="3" t="s">
        <v>28</v>
      </c>
      <c r="H138" s="3" t="s">
        <v>201</v>
      </c>
      <c r="I138" s="15"/>
      <c r="J138" s="9">
        <v>0</v>
      </c>
      <c r="K138" s="9">
        <v>55</v>
      </c>
      <c r="L138" s="12" t="s">
        <v>114</v>
      </c>
      <c r="M138" s="6">
        <v>2</v>
      </c>
      <c r="N138" s="12" t="s">
        <v>203</v>
      </c>
      <c r="O138" t="str">
        <f t="shared" si="19"/>
        <v>PLD 2012</v>
      </c>
      <c r="P138" t="str">
        <f t="shared" si="18"/>
        <v>P</v>
      </c>
      <c r="Q138" t="str">
        <f t="shared" si="20"/>
        <v>L</v>
      </c>
      <c r="R138" t="str">
        <f t="shared" si="22"/>
        <v>D</v>
      </c>
      <c r="S138">
        <f t="shared" si="23"/>
        <v>2012</v>
      </c>
      <c r="T138">
        <f>VLOOKUP(L138, Metadata!E$3:F$101, 2, FALSE)</f>
        <v>131.1</v>
      </c>
      <c r="U138">
        <f>VLOOKUP(T138,Metadata!H:J,2,FALSE)</f>
        <v>34.413846999999997</v>
      </c>
      <c r="V138">
        <f>VLOOKUP(T138,Metadata!$H:$J,3,FALSE)</f>
        <v>-106.801025</v>
      </c>
    </row>
    <row r="139" spans="1:22" x14ac:dyDescent="0.25">
      <c r="A139" s="85">
        <v>41219</v>
      </c>
      <c r="B139" s="3" t="s">
        <v>200</v>
      </c>
      <c r="C139" s="3" t="s">
        <v>25</v>
      </c>
      <c r="D139" s="3" t="s">
        <v>26</v>
      </c>
      <c r="E139" s="5">
        <v>10000</v>
      </c>
      <c r="F139" s="3" t="s">
        <v>34</v>
      </c>
      <c r="G139" s="3" t="s">
        <v>28</v>
      </c>
      <c r="H139" s="3" t="s">
        <v>201</v>
      </c>
      <c r="I139" s="15"/>
      <c r="J139" s="9">
        <v>0</v>
      </c>
      <c r="K139" s="9">
        <v>55</v>
      </c>
      <c r="L139" s="12" t="s">
        <v>186</v>
      </c>
      <c r="M139" s="6">
        <v>2</v>
      </c>
      <c r="N139" s="12" t="s">
        <v>203</v>
      </c>
      <c r="O139" t="str">
        <f t="shared" si="19"/>
        <v>PLD 2012</v>
      </c>
      <c r="P139" t="str">
        <f t="shared" si="18"/>
        <v>P</v>
      </c>
      <c r="Q139" t="str">
        <f t="shared" si="20"/>
        <v>L</v>
      </c>
      <c r="R139" t="str">
        <f t="shared" si="22"/>
        <v>D</v>
      </c>
      <c r="S139">
        <f t="shared" si="23"/>
        <v>2012</v>
      </c>
      <c r="T139">
        <f>VLOOKUP(L139, Metadata!E$3:F$101, 2, FALSE)</f>
        <v>117.8</v>
      </c>
      <c r="U139">
        <f>VLOOKUP(T139,Metadata!H:J,2,FALSE)</f>
        <v>34.261553999999997</v>
      </c>
      <c r="V139">
        <f>VLOOKUP(T139,Metadata!$H:$J,3,FALSE)</f>
        <v>-106.861361</v>
      </c>
    </row>
    <row r="140" spans="1:22" x14ac:dyDescent="0.25">
      <c r="A140" s="85">
        <v>41220</v>
      </c>
      <c r="B140" s="3" t="s">
        <v>97</v>
      </c>
      <c r="C140" s="3" t="s">
        <v>25</v>
      </c>
      <c r="D140" s="3" t="s">
        <v>26</v>
      </c>
      <c r="E140" s="5">
        <v>27241</v>
      </c>
      <c r="F140" s="3" t="s">
        <v>35</v>
      </c>
      <c r="G140" s="3" t="s">
        <v>35</v>
      </c>
      <c r="H140" t="s">
        <v>206</v>
      </c>
      <c r="I140" s="15" t="s">
        <v>182</v>
      </c>
      <c r="J140" s="9">
        <v>0</v>
      </c>
      <c r="K140" s="9"/>
      <c r="L140" s="12" t="s">
        <v>175</v>
      </c>
      <c r="M140" s="6">
        <v>2</v>
      </c>
      <c r="N140" s="12" t="s">
        <v>203</v>
      </c>
      <c r="O140" t="str">
        <f t="shared" si="19"/>
        <v>PLD 2012</v>
      </c>
      <c r="P140" t="str">
        <f t="shared" si="18"/>
        <v>P</v>
      </c>
      <c r="Q140" t="str">
        <f t="shared" si="20"/>
        <v>L</v>
      </c>
      <c r="R140" t="str">
        <f t="shared" si="22"/>
        <v>D</v>
      </c>
      <c r="S140">
        <f t="shared" si="23"/>
        <v>2012</v>
      </c>
      <c r="T140">
        <f>VLOOKUP(L140, Metadata!E$3:F$101, 2, FALSE)</f>
        <v>131.1</v>
      </c>
      <c r="U140">
        <f>VLOOKUP(T140,Metadata!H:J,2,FALSE)</f>
        <v>34.413846999999997</v>
      </c>
      <c r="V140">
        <f>VLOOKUP(T140,Metadata!$H:$J,3,FALSE)</f>
        <v>-106.801025</v>
      </c>
    </row>
    <row r="141" spans="1:22" x14ac:dyDescent="0.25">
      <c r="A141" s="85">
        <v>41220</v>
      </c>
      <c r="B141" s="3" t="s">
        <v>24</v>
      </c>
      <c r="C141" s="3" t="s">
        <v>25</v>
      </c>
      <c r="D141" s="3" t="s">
        <v>26</v>
      </c>
      <c r="E141" s="5">
        <v>14000</v>
      </c>
      <c r="F141" s="3" t="s">
        <v>34</v>
      </c>
      <c r="G141" s="3" t="s">
        <v>28</v>
      </c>
      <c r="H141" s="3" t="s">
        <v>201</v>
      </c>
      <c r="I141" s="15"/>
      <c r="J141" s="9">
        <v>0</v>
      </c>
      <c r="K141" s="9">
        <v>55</v>
      </c>
      <c r="L141" s="12" t="s">
        <v>29</v>
      </c>
      <c r="M141" s="6">
        <v>3</v>
      </c>
      <c r="N141" s="12" t="s">
        <v>203</v>
      </c>
      <c r="O141" t="str">
        <f t="shared" si="19"/>
        <v>YLD 2012</v>
      </c>
      <c r="P141" t="str">
        <f t="shared" si="18"/>
        <v>Y</v>
      </c>
      <c r="Q141" t="str">
        <f t="shared" si="20"/>
        <v>L</v>
      </c>
      <c r="R141" t="str">
        <f t="shared" si="22"/>
        <v>D</v>
      </c>
      <c r="S141">
        <f t="shared" si="23"/>
        <v>2012</v>
      </c>
      <c r="T141">
        <f>VLOOKUP(L141, Metadata!E$3:F$101, 2, FALSE)</f>
        <v>67.5</v>
      </c>
      <c r="U141">
        <f>VLOOKUP(T141,Metadata!H:J,2,FALSE)</f>
        <v>33.680714000000002</v>
      </c>
      <c r="V141">
        <f>VLOOKUP(T141,Metadata!$H:$J,3,FALSE)</f>
        <v>-106.99297900000001</v>
      </c>
    </row>
    <row r="142" spans="1:22" x14ac:dyDescent="0.25">
      <c r="A142" s="85">
        <v>41220</v>
      </c>
      <c r="B142" s="3" t="s">
        <v>24</v>
      </c>
      <c r="C142" s="3" t="s">
        <v>25</v>
      </c>
      <c r="D142" s="3" t="s">
        <v>26</v>
      </c>
      <c r="E142" s="5">
        <v>8000</v>
      </c>
      <c r="F142" s="3" t="s">
        <v>34</v>
      </c>
      <c r="G142" s="3" t="s">
        <v>28</v>
      </c>
      <c r="H142" s="3" t="s">
        <v>201</v>
      </c>
      <c r="I142" s="15"/>
      <c r="J142" s="9">
        <v>0</v>
      </c>
      <c r="K142" s="9">
        <v>55</v>
      </c>
      <c r="L142" s="12" t="s">
        <v>187</v>
      </c>
      <c r="M142" s="6">
        <v>3</v>
      </c>
      <c r="N142" s="12" t="s">
        <v>203</v>
      </c>
      <c r="O142" t="str">
        <f t="shared" si="19"/>
        <v>YLD 2012</v>
      </c>
      <c r="P142" t="str">
        <f t="shared" si="18"/>
        <v>Y</v>
      </c>
      <c r="Q142" t="str">
        <f t="shared" si="20"/>
        <v>L</v>
      </c>
      <c r="R142" t="str">
        <f t="shared" si="22"/>
        <v>D</v>
      </c>
      <c r="S142">
        <f t="shared" si="23"/>
        <v>2012</v>
      </c>
      <c r="T142">
        <f>VLOOKUP(L142, Metadata!E$3:F$101, 2, FALSE)</f>
        <v>58.5</v>
      </c>
      <c r="U142">
        <f>VLOOKUP(T142,Metadata!H:J,2,FALSE)</f>
        <v>33.587463</v>
      </c>
      <c r="V142">
        <f>VLOOKUP(T142,Metadata!$H:$J,3,FALSE)</f>
        <v>-107.05059799999999</v>
      </c>
    </row>
    <row r="143" spans="1:22" x14ac:dyDescent="0.25">
      <c r="A143" s="85">
        <v>41220</v>
      </c>
      <c r="B143" s="3" t="s">
        <v>24</v>
      </c>
      <c r="C143" s="3" t="s">
        <v>25</v>
      </c>
      <c r="D143" s="3" t="s">
        <v>26</v>
      </c>
      <c r="E143" s="5">
        <v>12000</v>
      </c>
      <c r="F143" s="3" t="s">
        <v>34</v>
      </c>
      <c r="G143" s="3" t="s">
        <v>28</v>
      </c>
      <c r="H143" s="3" t="s">
        <v>201</v>
      </c>
      <c r="I143" s="15"/>
      <c r="J143" s="9">
        <v>0</v>
      </c>
      <c r="K143" s="9">
        <v>55</v>
      </c>
      <c r="L143" s="12" t="s">
        <v>199</v>
      </c>
      <c r="M143" s="6">
        <v>3</v>
      </c>
      <c r="N143" s="12" t="s">
        <v>203</v>
      </c>
      <c r="O143" t="str">
        <f t="shared" si="19"/>
        <v>YLD 2012</v>
      </c>
      <c r="P143" t="str">
        <f t="shared" si="18"/>
        <v>Y</v>
      </c>
      <c r="Q143" t="str">
        <f t="shared" si="20"/>
        <v>L</v>
      </c>
      <c r="R143" t="str">
        <f t="shared" si="22"/>
        <v>D</v>
      </c>
      <c r="S143">
        <f t="shared" si="23"/>
        <v>2012</v>
      </c>
      <c r="T143">
        <f>VLOOKUP(L143, Metadata!E$3:F$101, 2, FALSE)</f>
        <v>56.3</v>
      </c>
      <c r="U143">
        <f>VLOOKUP(T143,Metadata!H:J,2,FALSE)</f>
        <v>33.568114999999999</v>
      </c>
      <c r="V143">
        <f>VLOOKUP(T143,Metadata!$H:$J,3,FALSE)</f>
        <v>-107.071411</v>
      </c>
    </row>
    <row r="144" spans="1:22" x14ac:dyDescent="0.25">
      <c r="A144" s="85">
        <v>41220</v>
      </c>
      <c r="B144" s="3" t="s">
        <v>24</v>
      </c>
      <c r="C144" s="3" t="s">
        <v>25</v>
      </c>
      <c r="D144" s="3" t="s">
        <v>26</v>
      </c>
      <c r="E144" s="5">
        <v>18000</v>
      </c>
      <c r="F144" s="3" t="s">
        <v>34</v>
      </c>
      <c r="G144" s="3" t="s">
        <v>28</v>
      </c>
      <c r="H144" s="3" t="s">
        <v>201</v>
      </c>
      <c r="I144" s="15"/>
      <c r="J144" s="9">
        <v>0</v>
      </c>
      <c r="K144" s="9">
        <v>48</v>
      </c>
      <c r="L144" s="12" t="s">
        <v>207</v>
      </c>
      <c r="M144" s="6">
        <v>3</v>
      </c>
      <c r="N144" s="12" t="s">
        <v>203</v>
      </c>
      <c r="O144" t="str">
        <f t="shared" si="19"/>
        <v>YLD 2012</v>
      </c>
      <c r="P144" t="str">
        <f t="shared" si="18"/>
        <v>Y</v>
      </c>
      <c r="Q144" t="str">
        <f t="shared" si="20"/>
        <v>L</v>
      </c>
      <c r="R144" t="str">
        <f t="shared" si="22"/>
        <v>D</v>
      </c>
      <c r="S144">
        <f t="shared" si="23"/>
        <v>2012</v>
      </c>
      <c r="T144">
        <f>VLOOKUP(L144, Metadata!E$3:F$101, 2, FALSE)</f>
        <v>86.5</v>
      </c>
      <c r="U144">
        <f>VLOOKUP(T144,Metadata!H:J,2,FALSE)</f>
        <v>33.872501</v>
      </c>
      <c r="V144">
        <f>VLOOKUP(T144,Metadata!$H:$J,3,FALSE)</f>
        <v>-106.849041</v>
      </c>
    </row>
    <row r="145" spans="1:22" x14ac:dyDescent="0.25">
      <c r="A145" s="85">
        <v>41220</v>
      </c>
      <c r="B145" s="3" t="s">
        <v>24</v>
      </c>
      <c r="C145" s="3" t="s">
        <v>25</v>
      </c>
      <c r="D145" s="3" t="s">
        <v>26</v>
      </c>
      <c r="E145" s="5">
        <v>10000</v>
      </c>
      <c r="F145" s="3" t="s">
        <v>34</v>
      </c>
      <c r="G145" s="3" t="s">
        <v>28</v>
      </c>
      <c r="H145" s="3" t="s">
        <v>201</v>
      </c>
      <c r="I145" s="15"/>
      <c r="J145" s="9">
        <v>0</v>
      </c>
      <c r="K145" s="9">
        <v>55</v>
      </c>
      <c r="L145" s="12" t="s">
        <v>193</v>
      </c>
      <c r="M145" s="6">
        <v>3</v>
      </c>
      <c r="N145" s="12" t="s">
        <v>203</v>
      </c>
      <c r="O145" t="str">
        <f t="shared" si="19"/>
        <v>YLD 2012</v>
      </c>
      <c r="P145" t="str">
        <f t="shared" si="18"/>
        <v>Y</v>
      </c>
      <c r="Q145" t="str">
        <f t="shared" si="20"/>
        <v>L</v>
      </c>
      <c r="R145" t="str">
        <f t="shared" si="22"/>
        <v>D</v>
      </c>
      <c r="S145">
        <f t="shared" si="23"/>
        <v>2012</v>
      </c>
      <c r="T145">
        <f>VLOOKUP(L145, Metadata!E$3:F$101, 2, FALSE)</f>
        <v>92.2</v>
      </c>
      <c r="U145">
        <f>VLOOKUP(T145,Metadata!H:J,2,FALSE)</f>
        <v>33.955106999999998</v>
      </c>
      <c r="V145">
        <f>VLOOKUP(T145,Metadata!$H:$J,3,FALSE)</f>
        <v>-106.849059</v>
      </c>
    </row>
    <row r="146" spans="1:22" x14ac:dyDescent="0.25">
      <c r="A146" s="85">
        <v>41229</v>
      </c>
      <c r="B146" s="3" t="s">
        <v>24</v>
      </c>
      <c r="C146" s="3" t="s">
        <v>25</v>
      </c>
      <c r="D146" s="3" t="s">
        <v>26</v>
      </c>
      <c r="E146" s="5">
        <v>17000</v>
      </c>
      <c r="F146" s="3" t="s">
        <v>34</v>
      </c>
      <c r="G146" s="3" t="s">
        <v>28</v>
      </c>
      <c r="H146" s="3" t="s">
        <v>201</v>
      </c>
      <c r="I146" s="15"/>
      <c r="J146" s="9">
        <v>0</v>
      </c>
      <c r="K146" s="9">
        <v>40</v>
      </c>
      <c r="L146" s="12" t="s">
        <v>31</v>
      </c>
      <c r="M146" s="6">
        <v>3</v>
      </c>
      <c r="N146" s="12" t="s">
        <v>203</v>
      </c>
      <c r="O146" t="str">
        <f t="shared" si="19"/>
        <v>YLD 2012</v>
      </c>
      <c r="P146" t="str">
        <f t="shared" si="18"/>
        <v>Y</v>
      </c>
      <c r="Q146" t="str">
        <f t="shared" si="20"/>
        <v>L</v>
      </c>
      <c r="R146" t="str">
        <f t="shared" si="22"/>
        <v>D</v>
      </c>
      <c r="S146">
        <f t="shared" si="23"/>
        <v>2012</v>
      </c>
      <c r="T146">
        <f>VLOOKUP(L146, Metadata!E$3:F$101, 2, FALSE)</f>
        <v>101.6</v>
      </c>
      <c r="U146">
        <f>VLOOKUP(T146,Metadata!H:J,2,FALSE)</f>
        <v>34.079163000000001</v>
      </c>
      <c r="V146">
        <f>VLOOKUP(T146,Metadata!$H:$J,3,FALSE)</f>
        <v>-106.867126</v>
      </c>
    </row>
    <row r="147" spans="1:22" x14ac:dyDescent="0.25">
      <c r="A147" s="85">
        <v>41229</v>
      </c>
      <c r="B147" s="3" t="s">
        <v>24</v>
      </c>
      <c r="C147" s="3" t="s">
        <v>25</v>
      </c>
      <c r="D147" s="3" t="s">
        <v>26</v>
      </c>
      <c r="E147" s="5">
        <v>23000</v>
      </c>
      <c r="F147" s="3" t="s">
        <v>34</v>
      </c>
      <c r="G147" s="3" t="s">
        <v>28</v>
      </c>
      <c r="H147" s="3" t="s">
        <v>201</v>
      </c>
      <c r="I147" s="15"/>
      <c r="J147" s="9">
        <v>0</v>
      </c>
      <c r="K147" s="9">
        <v>54</v>
      </c>
      <c r="L147" s="12" t="s">
        <v>169</v>
      </c>
      <c r="M147" s="6">
        <v>3</v>
      </c>
      <c r="N147" s="12" t="s">
        <v>203</v>
      </c>
      <c r="O147" t="str">
        <f t="shared" si="19"/>
        <v>YLD 2012</v>
      </c>
      <c r="P147" t="str">
        <f t="shared" si="18"/>
        <v>Y</v>
      </c>
      <c r="Q147" t="str">
        <f t="shared" si="20"/>
        <v>L</v>
      </c>
      <c r="R147" t="str">
        <f t="shared" si="22"/>
        <v>D</v>
      </c>
      <c r="S147">
        <f t="shared" si="23"/>
        <v>2012</v>
      </c>
      <c r="T147">
        <f>VLOOKUP(L147, Metadata!E$3:F$101, 2, FALSE)</f>
        <v>80.400000000000006</v>
      </c>
      <c r="U147">
        <f>VLOOKUP(T147,Metadata!H:J,2,FALSE)</f>
        <v>33.793823000000003</v>
      </c>
      <c r="V147">
        <f>VLOOKUP(T147,Metadata!$H:$J,3,FALSE)</f>
        <v>-106.86700399999999</v>
      </c>
    </row>
    <row r="148" spans="1:22" x14ac:dyDescent="0.25">
      <c r="A148" s="85">
        <v>41360</v>
      </c>
      <c r="B148" s="3" t="s">
        <v>208</v>
      </c>
      <c r="C148" s="3" t="s">
        <v>33</v>
      </c>
      <c r="D148" s="3" t="s">
        <v>26</v>
      </c>
      <c r="E148" s="5">
        <v>142</v>
      </c>
      <c r="F148" s="6" t="s">
        <v>34</v>
      </c>
      <c r="G148" s="6" t="s">
        <v>176</v>
      </c>
      <c r="H148" s="3"/>
      <c r="I148" s="15" t="s">
        <v>176</v>
      </c>
      <c r="J148" s="9">
        <v>0</v>
      </c>
      <c r="K148" s="9"/>
      <c r="L148" s="12" t="s">
        <v>207</v>
      </c>
      <c r="M148" s="6">
        <v>3</v>
      </c>
      <c r="N148" s="12" t="s">
        <v>209</v>
      </c>
      <c r="O148" t="s">
        <v>210</v>
      </c>
      <c r="P148" t="str">
        <f t="shared" si="18"/>
        <v>G</v>
      </c>
      <c r="Q148" t="str">
        <f t="shared" si="20"/>
        <v>R</v>
      </c>
      <c r="R148" t="str">
        <f t="shared" si="22"/>
        <v>D</v>
      </c>
      <c r="S148">
        <f t="shared" si="23"/>
        <v>2013</v>
      </c>
      <c r="T148">
        <f>VLOOKUP(L148, Metadata!E$3:F$101, 2, FALSE)</f>
        <v>86.5</v>
      </c>
      <c r="U148">
        <f>VLOOKUP(T148,Metadata!H:J,2,FALSE)</f>
        <v>33.872501</v>
      </c>
      <c r="V148">
        <f>VLOOKUP(T148,Metadata!$H:$J,3,FALSE)</f>
        <v>-106.849041</v>
      </c>
    </row>
    <row r="149" spans="1:22" x14ac:dyDescent="0.25">
      <c r="A149" s="85">
        <v>41558</v>
      </c>
      <c r="B149" s="3" t="s">
        <v>200</v>
      </c>
      <c r="C149" s="3" t="s">
        <v>33</v>
      </c>
      <c r="D149" s="3" t="s">
        <v>26</v>
      </c>
      <c r="E149" s="5">
        <v>40000</v>
      </c>
      <c r="F149" s="3" t="s">
        <v>34</v>
      </c>
      <c r="G149" s="3" t="s">
        <v>28</v>
      </c>
      <c r="H149" s="3" t="s">
        <v>211</v>
      </c>
      <c r="I149" s="15"/>
      <c r="J149" s="9">
        <v>0</v>
      </c>
      <c r="K149" s="9">
        <v>55</v>
      </c>
      <c r="L149" s="12" t="s">
        <v>36</v>
      </c>
      <c r="M149" s="6">
        <v>1</v>
      </c>
      <c r="N149" s="12" t="s">
        <v>203</v>
      </c>
      <c r="O149" t="str">
        <f t="shared" ref="O149:O180" si="24">CONCATENATE(P149,Q149,R149, " ", YEAR(A149))</f>
        <v>PRD 2013</v>
      </c>
      <c r="P149" t="str">
        <f t="shared" si="18"/>
        <v>P</v>
      </c>
      <c r="Q149" t="str">
        <f t="shared" si="20"/>
        <v>R</v>
      </c>
      <c r="R149" t="str">
        <f t="shared" si="22"/>
        <v>D</v>
      </c>
      <c r="S149">
        <f t="shared" si="23"/>
        <v>2013</v>
      </c>
      <c r="T149">
        <f>VLOOKUP(L149, Metadata!E$3:F$101, 2, FALSE)</f>
        <v>191.1</v>
      </c>
      <c r="U149">
        <f>VLOOKUP(T149,Metadata!H:J,2,FALSE)</f>
        <v>35.193578000000002</v>
      </c>
      <c r="V149">
        <f>VLOOKUP(T149,Metadata!$H:$J,3,FALSE)</f>
        <v>-106.64481499999999</v>
      </c>
    </row>
    <row r="150" spans="1:22" x14ac:dyDescent="0.25">
      <c r="A150" s="85">
        <v>41558</v>
      </c>
      <c r="B150" s="3" t="s">
        <v>200</v>
      </c>
      <c r="C150" s="3" t="s">
        <v>33</v>
      </c>
      <c r="D150" s="3" t="s">
        <v>26</v>
      </c>
      <c r="E150" s="5">
        <v>41350</v>
      </c>
      <c r="F150" s="3" t="s">
        <v>34</v>
      </c>
      <c r="G150" s="3" t="s">
        <v>28</v>
      </c>
      <c r="H150" s="3" t="s">
        <v>211</v>
      </c>
      <c r="I150" s="15"/>
      <c r="J150" s="9">
        <v>0</v>
      </c>
      <c r="K150" s="9">
        <v>55</v>
      </c>
      <c r="L150" s="12" t="s">
        <v>212</v>
      </c>
      <c r="M150" s="6">
        <v>1</v>
      </c>
      <c r="N150" s="12" t="s">
        <v>203</v>
      </c>
      <c r="O150" t="str">
        <f t="shared" si="24"/>
        <v>PRD 2013</v>
      </c>
      <c r="P150" t="str">
        <f t="shared" si="18"/>
        <v>P</v>
      </c>
      <c r="Q150" t="str">
        <f t="shared" si="20"/>
        <v>R</v>
      </c>
      <c r="R150" t="str">
        <f t="shared" si="22"/>
        <v>D</v>
      </c>
      <c r="S150">
        <f t="shared" si="23"/>
        <v>2013</v>
      </c>
      <c r="T150">
        <f>VLOOKUP(L150, Metadata!E$3:F$101, 2, FALSE)</f>
        <v>181</v>
      </c>
      <c r="U150">
        <f>VLOOKUP(T150,Metadata!H:J,2,FALSE)</f>
        <v>35.069991999999999</v>
      </c>
      <c r="V150">
        <f>VLOOKUP(T150,Metadata!$H:$J,3,FALSE)</f>
        <v>-106.660377</v>
      </c>
    </row>
    <row r="151" spans="1:22" x14ac:dyDescent="0.25">
      <c r="A151" s="85">
        <v>41579</v>
      </c>
      <c r="B151" s="3" t="s">
        <v>200</v>
      </c>
      <c r="C151" s="3" t="s">
        <v>33</v>
      </c>
      <c r="D151" s="3" t="s">
        <v>26</v>
      </c>
      <c r="E151" s="5">
        <v>12500</v>
      </c>
      <c r="F151" s="3" t="s">
        <v>34</v>
      </c>
      <c r="G151" s="3" t="s">
        <v>28</v>
      </c>
      <c r="H151" s="3" t="s">
        <v>211</v>
      </c>
      <c r="I151" s="15"/>
      <c r="J151" s="9">
        <v>0</v>
      </c>
      <c r="K151" s="9">
        <v>55</v>
      </c>
      <c r="L151" s="12" t="s">
        <v>41</v>
      </c>
      <c r="M151" s="6">
        <v>1</v>
      </c>
      <c r="N151" s="12" t="s">
        <v>203</v>
      </c>
      <c r="O151" t="str">
        <f t="shared" si="24"/>
        <v>PRD 2013</v>
      </c>
      <c r="P151" t="str">
        <f t="shared" si="18"/>
        <v>P</v>
      </c>
      <c r="Q151" t="str">
        <f t="shared" si="20"/>
        <v>R</v>
      </c>
      <c r="R151" t="str">
        <f t="shared" si="22"/>
        <v>D</v>
      </c>
      <c r="S151">
        <f t="shared" si="23"/>
        <v>2013</v>
      </c>
      <c r="T151">
        <f>VLOOKUP(L151, Metadata!E$3:F$101, 2, FALSE)</f>
        <v>197.8</v>
      </c>
      <c r="U151">
        <f>VLOOKUP(T151,Metadata!H:J,2,FALSE)</f>
        <v>35.263283999999999</v>
      </c>
      <c r="V151">
        <f>VLOOKUP(T151,Metadata!$H:$J,3,FALSE)</f>
        <v>-106.59520500000001</v>
      </c>
    </row>
    <row r="152" spans="1:22" x14ac:dyDescent="0.25">
      <c r="A152" s="85">
        <v>41591</v>
      </c>
      <c r="B152" s="3" t="s">
        <v>200</v>
      </c>
      <c r="C152" s="3" t="s">
        <v>33</v>
      </c>
      <c r="D152" s="3" t="s">
        <v>26</v>
      </c>
      <c r="E152" s="5">
        <v>30000</v>
      </c>
      <c r="F152" s="3" t="s">
        <v>34</v>
      </c>
      <c r="G152" s="3" t="s">
        <v>28</v>
      </c>
      <c r="H152" s="3" t="s">
        <v>211</v>
      </c>
      <c r="I152" s="15"/>
      <c r="J152" s="9">
        <v>0</v>
      </c>
      <c r="K152" s="9">
        <v>55</v>
      </c>
      <c r="L152" s="12" t="s">
        <v>213</v>
      </c>
      <c r="M152" s="6">
        <v>1</v>
      </c>
      <c r="N152" s="12" t="s">
        <v>203</v>
      </c>
      <c r="O152" t="str">
        <f t="shared" si="24"/>
        <v>PRD 2013</v>
      </c>
      <c r="P152" t="str">
        <f t="shared" si="18"/>
        <v>P</v>
      </c>
      <c r="Q152" t="str">
        <f t="shared" si="20"/>
        <v>R</v>
      </c>
      <c r="R152" t="str">
        <f t="shared" si="22"/>
        <v>D</v>
      </c>
      <c r="S152">
        <f t="shared" si="23"/>
        <v>2013</v>
      </c>
      <c r="T152">
        <f>VLOOKUP(L152, Metadata!E$3:F$101, 2, FALSE)</f>
        <v>207.3</v>
      </c>
      <c r="U152">
        <f>VLOOKUP(T152,Metadata!H:J,2,FALSE)</f>
        <v>35.361834999999999</v>
      </c>
      <c r="V152">
        <f>VLOOKUP(T152,Metadata!$H:$J,3,FALSE)</f>
        <v>-106.51522900000001</v>
      </c>
    </row>
    <row r="153" spans="1:22" x14ac:dyDescent="0.25">
      <c r="A153" s="85">
        <v>41591</v>
      </c>
      <c r="B153" s="3" t="s">
        <v>200</v>
      </c>
      <c r="C153" s="3" t="s">
        <v>33</v>
      </c>
      <c r="D153" s="3" t="s">
        <v>26</v>
      </c>
      <c r="E153" s="5">
        <v>20000</v>
      </c>
      <c r="F153" s="3" t="s">
        <v>34</v>
      </c>
      <c r="G153" s="3" t="s">
        <v>28</v>
      </c>
      <c r="H153" s="3" t="s">
        <v>211</v>
      </c>
      <c r="I153" s="15"/>
      <c r="J153" s="9">
        <v>0</v>
      </c>
      <c r="K153" s="9">
        <v>60</v>
      </c>
      <c r="L153" s="12" t="s">
        <v>202</v>
      </c>
      <c r="M153" s="6">
        <v>2</v>
      </c>
      <c r="N153" s="12" t="s">
        <v>203</v>
      </c>
      <c r="O153" t="str">
        <f t="shared" si="24"/>
        <v>PRD 2013</v>
      </c>
      <c r="P153" t="str">
        <f t="shared" si="18"/>
        <v>P</v>
      </c>
      <c r="Q153" t="str">
        <f t="shared" si="20"/>
        <v>R</v>
      </c>
      <c r="R153" t="str">
        <f t="shared" si="22"/>
        <v>D</v>
      </c>
      <c r="S153">
        <f t="shared" si="23"/>
        <v>2013</v>
      </c>
      <c r="T153">
        <f>VLOOKUP(L153, Metadata!E$3:F$101, 2, FALSE)</f>
        <v>161.5</v>
      </c>
      <c r="U153">
        <f>VLOOKUP(T153,Metadata!H:J,2,FALSE)</f>
        <v>34.807713999999997</v>
      </c>
      <c r="V153">
        <f>VLOOKUP(T153,Metadata!$H:$J,3,FALSE)</f>
        <v>-106.715694</v>
      </c>
    </row>
    <row r="154" spans="1:22" x14ac:dyDescent="0.25">
      <c r="A154" s="85">
        <v>41591</v>
      </c>
      <c r="B154" s="3" t="s">
        <v>30</v>
      </c>
      <c r="C154" s="3" t="s">
        <v>33</v>
      </c>
      <c r="D154" s="3" t="s">
        <v>26</v>
      </c>
      <c r="E154" s="5">
        <v>77</v>
      </c>
      <c r="F154" s="3" t="s">
        <v>34</v>
      </c>
      <c r="G154" s="3" t="s">
        <v>176</v>
      </c>
      <c r="I154" s="13" t="s">
        <v>176</v>
      </c>
      <c r="J154" s="9">
        <v>0</v>
      </c>
      <c r="K154" s="9">
        <v>73</v>
      </c>
      <c r="L154" s="12" t="s">
        <v>202</v>
      </c>
      <c r="M154" s="6">
        <v>2</v>
      </c>
      <c r="N154" s="12" t="s">
        <v>203</v>
      </c>
      <c r="O154" t="str">
        <f t="shared" si="24"/>
        <v>GRD 2013</v>
      </c>
      <c r="P154" t="str">
        <f t="shared" si="18"/>
        <v>G</v>
      </c>
      <c r="Q154" t="str">
        <f t="shared" si="20"/>
        <v>R</v>
      </c>
      <c r="R154" t="str">
        <f t="shared" si="22"/>
        <v>D</v>
      </c>
      <c r="S154">
        <f t="shared" si="23"/>
        <v>2013</v>
      </c>
      <c r="T154">
        <f>VLOOKUP(L154, Metadata!E$3:F$101, 2, FALSE)</f>
        <v>161.5</v>
      </c>
      <c r="U154">
        <f>VLOOKUP(T154,Metadata!H:J,2,FALSE)</f>
        <v>34.807713999999997</v>
      </c>
      <c r="V154">
        <f>VLOOKUP(T154,Metadata!$H:$J,3,FALSE)</f>
        <v>-106.715694</v>
      </c>
    </row>
    <row r="155" spans="1:22" x14ac:dyDescent="0.25">
      <c r="A155" s="85">
        <v>41591</v>
      </c>
      <c r="B155" s="3" t="s">
        <v>97</v>
      </c>
      <c r="C155" s="3" t="s">
        <v>33</v>
      </c>
      <c r="D155" s="3" t="s">
        <v>26</v>
      </c>
      <c r="E155" s="5">
        <v>20000</v>
      </c>
      <c r="F155" s="3" t="s">
        <v>34</v>
      </c>
      <c r="G155" s="3" t="s">
        <v>28</v>
      </c>
      <c r="H155" s="3" t="s">
        <v>211</v>
      </c>
      <c r="I155" s="15"/>
      <c r="J155" s="9">
        <v>0</v>
      </c>
      <c r="K155" s="9">
        <v>60</v>
      </c>
      <c r="L155" s="12" t="s">
        <v>214</v>
      </c>
      <c r="M155" s="6">
        <v>2</v>
      </c>
      <c r="N155" s="12" t="s">
        <v>203</v>
      </c>
      <c r="O155" t="str">
        <f t="shared" si="24"/>
        <v>PRD 2013</v>
      </c>
      <c r="P155" t="str">
        <f t="shared" si="18"/>
        <v>P</v>
      </c>
      <c r="Q155" t="str">
        <f t="shared" si="20"/>
        <v>R</v>
      </c>
      <c r="R155" t="str">
        <f t="shared" si="22"/>
        <v>D</v>
      </c>
      <c r="S155">
        <f t="shared" si="23"/>
        <v>2013</v>
      </c>
      <c r="T155">
        <f>VLOOKUP(L155, Metadata!E$3:F$101, 2, FALSE)</f>
        <v>152.69999999999999</v>
      </c>
      <c r="U155">
        <f>VLOOKUP(T155,Metadata!H:J,2,FALSE)</f>
        <v>34.689410000000002</v>
      </c>
      <c r="V155">
        <f>VLOOKUP(T155,Metadata!$H:$J,3,FALSE)</f>
        <v>-106.743757</v>
      </c>
    </row>
    <row r="156" spans="1:22" x14ac:dyDescent="0.25">
      <c r="A156" s="85">
        <v>41591</v>
      </c>
      <c r="B156" s="3" t="s">
        <v>97</v>
      </c>
      <c r="C156" s="3" t="s">
        <v>33</v>
      </c>
      <c r="D156" s="3" t="s">
        <v>26</v>
      </c>
      <c r="E156" s="5">
        <v>20000</v>
      </c>
      <c r="F156" s="3" t="s">
        <v>34</v>
      </c>
      <c r="G156" s="3" t="s">
        <v>28</v>
      </c>
      <c r="H156" s="3" t="s">
        <v>211</v>
      </c>
      <c r="I156" s="15"/>
      <c r="J156" s="9">
        <v>0</v>
      </c>
      <c r="K156" s="9">
        <v>60</v>
      </c>
      <c r="L156" s="12" t="s">
        <v>215</v>
      </c>
      <c r="M156" s="6">
        <v>2</v>
      </c>
      <c r="N156" s="12" t="s">
        <v>203</v>
      </c>
      <c r="O156" t="str">
        <f t="shared" si="24"/>
        <v>PRD 2013</v>
      </c>
      <c r="P156" t="str">
        <f t="shared" ref="P156:P218" si="25">UPPER(LEFT(B156))</f>
        <v>P</v>
      </c>
      <c r="Q156" t="str">
        <f t="shared" si="20"/>
        <v>R</v>
      </c>
      <c r="R156" t="str">
        <f t="shared" si="22"/>
        <v>D</v>
      </c>
      <c r="S156">
        <f t="shared" si="23"/>
        <v>2013</v>
      </c>
      <c r="T156">
        <f>VLOOKUP(L156, Metadata!E$3:F$101, 2, FALSE)</f>
        <v>138.30000000000001</v>
      </c>
      <c r="U156">
        <f>VLOOKUP(T156,Metadata!H:J,2,FALSE)</f>
        <v>34.515528000000003</v>
      </c>
      <c r="V156">
        <f>VLOOKUP(T156,Metadata!$H:$J,3,FALSE)</f>
        <v>-106.79369</v>
      </c>
    </row>
    <row r="157" spans="1:22" x14ac:dyDescent="0.25">
      <c r="A157" s="85">
        <v>41591</v>
      </c>
      <c r="B157" s="3" t="s">
        <v>97</v>
      </c>
      <c r="C157" s="3" t="s">
        <v>33</v>
      </c>
      <c r="D157" s="3" t="s">
        <v>26</v>
      </c>
      <c r="E157" s="5">
        <v>5000</v>
      </c>
      <c r="F157" s="3" t="s">
        <v>34</v>
      </c>
      <c r="G157" s="3" t="s">
        <v>28</v>
      </c>
      <c r="H157" s="3" t="s">
        <v>211</v>
      </c>
      <c r="I157" s="15"/>
      <c r="J157" s="9">
        <v>0</v>
      </c>
      <c r="K157" s="9">
        <v>60</v>
      </c>
      <c r="L157" s="12" t="s">
        <v>114</v>
      </c>
      <c r="M157" s="6">
        <v>2</v>
      </c>
      <c r="N157" s="12" t="s">
        <v>203</v>
      </c>
      <c r="O157" t="str">
        <f t="shared" si="24"/>
        <v>PRD 2013</v>
      </c>
      <c r="P157" t="str">
        <f t="shared" si="25"/>
        <v>P</v>
      </c>
      <c r="Q157" t="str">
        <f t="shared" si="20"/>
        <v>R</v>
      </c>
      <c r="R157" t="str">
        <f t="shared" si="22"/>
        <v>D</v>
      </c>
      <c r="S157">
        <f t="shared" si="23"/>
        <v>2013</v>
      </c>
      <c r="T157">
        <f>VLOOKUP(L157, Metadata!E$3:F$101, 2, FALSE)</f>
        <v>131.1</v>
      </c>
      <c r="U157">
        <f>VLOOKUP(T157,Metadata!H:J,2,FALSE)</f>
        <v>34.413846999999997</v>
      </c>
      <c r="V157">
        <f>VLOOKUP(T157,Metadata!$H:$J,3,FALSE)</f>
        <v>-106.801025</v>
      </c>
    </row>
    <row r="158" spans="1:22" x14ac:dyDescent="0.25">
      <c r="A158" s="85">
        <v>41591</v>
      </c>
      <c r="B158" s="3" t="s">
        <v>97</v>
      </c>
      <c r="C158" s="3" t="s">
        <v>33</v>
      </c>
      <c r="D158" s="3" t="s">
        <v>26</v>
      </c>
      <c r="E158" s="5">
        <v>9000</v>
      </c>
      <c r="F158" s="3" t="s">
        <v>34</v>
      </c>
      <c r="G158" s="3" t="s">
        <v>28</v>
      </c>
      <c r="H158" s="3" t="s">
        <v>211</v>
      </c>
      <c r="I158" s="15"/>
      <c r="J158" s="9">
        <v>0</v>
      </c>
      <c r="K158" s="9">
        <v>60</v>
      </c>
      <c r="L158" s="12" t="s">
        <v>135</v>
      </c>
      <c r="M158" s="6">
        <v>2</v>
      </c>
      <c r="N158" s="12" t="s">
        <v>203</v>
      </c>
      <c r="O158" t="str">
        <f t="shared" si="24"/>
        <v>PRD 2013</v>
      </c>
      <c r="P158" t="str">
        <f t="shared" si="25"/>
        <v>P</v>
      </c>
      <c r="Q158" t="str">
        <f t="shared" si="20"/>
        <v>R</v>
      </c>
      <c r="R158" t="str">
        <f t="shared" si="22"/>
        <v>D</v>
      </c>
      <c r="S158">
        <f t="shared" si="23"/>
        <v>2013</v>
      </c>
      <c r="T158">
        <f>VLOOKUP(L158, Metadata!E$3:F$101, 2, FALSE)</f>
        <v>127.9</v>
      </c>
      <c r="U158">
        <f>VLOOKUP(T158,Metadata!H:J,2,FALSE)</f>
        <v>34.383985000000003</v>
      </c>
      <c r="V158">
        <f>VLOOKUP(T158,Metadata!$H:$J,3,FALSE)</f>
        <v>-106.83584</v>
      </c>
    </row>
    <row r="159" spans="1:22" x14ac:dyDescent="0.25">
      <c r="A159" s="85">
        <v>41598</v>
      </c>
      <c r="B159" s="3" t="s">
        <v>97</v>
      </c>
      <c r="C159" s="3" t="s">
        <v>33</v>
      </c>
      <c r="D159" s="3" t="s">
        <v>26</v>
      </c>
      <c r="E159" s="5">
        <v>15000</v>
      </c>
      <c r="F159" s="3" t="s">
        <v>34</v>
      </c>
      <c r="G159" s="3" t="s">
        <v>28</v>
      </c>
      <c r="H159" s="3" t="s">
        <v>211</v>
      </c>
      <c r="I159" s="15"/>
      <c r="J159" s="9">
        <v>0</v>
      </c>
      <c r="K159" s="9">
        <v>55</v>
      </c>
      <c r="L159" s="12" t="s">
        <v>173</v>
      </c>
      <c r="M159" s="6">
        <v>2</v>
      </c>
      <c r="N159" s="12" t="s">
        <v>203</v>
      </c>
      <c r="O159" t="str">
        <f t="shared" si="24"/>
        <v>PRD 2013</v>
      </c>
      <c r="P159" t="str">
        <f t="shared" si="25"/>
        <v>P</v>
      </c>
      <c r="Q159" t="str">
        <f t="shared" si="20"/>
        <v>R</v>
      </c>
      <c r="R159" t="str">
        <f t="shared" si="22"/>
        <v>D</v>
      </c>
      <c r="S159">
        <f t="shared" si="23"/>
        <v>2013</v>
      </c>
      <c r="T159">
        <f>VLOOKUP(L159, Metadata!E$3:F$101, 2, FALSE)</f>
        <v>141.30000000000001</v>
      </c>
      <c r="U159">
        <f>VLOOKUP(T159,Metadata!H:J,2,FALSE)</f>
        <v>34.544046999999999</v>
      </c>
      <c r="V159">
        <f>VLOOKUP(T159,Metadata!$H:$J,3,FALSE)</f>
        <v>-106.76367500000001</v>
      </c>
    </row>
    <row r="160" spans="1:22" x14ac:dyDescent="0.25">
      <c r="A160" s="85">
        <v>41598</v>
      </c>
      <c r="B160" s="3" t="s">
        <v>97</v>
      </c>
      <c r="C160" s="3" t="s">
        <v>33</v>
      </c>
      <c r="D160" s="3" t="s">
        <v>26</v>
      </c>
      <c r="E160" s="5">
        <v>15000</v>
      </c>
      <c r="F160" s="3" t="s">
        <v>34</v>
      </c>
      <c r="G160" s="3" t="s">
        <v>28</v>
      </c>
      <c r="H160" s="3" t="s">
        <v>211</v>
      </c>
      <c r="I160" s="15"/>
      <c r="J160" s="9">
        <v>0</v>
      </c>
      <c r="K160" s="9">
        <v>55</v>
      </c>
      <c r="L160" s="12" t="s">
        <v>149</v>
      </c>
      <c r="M160" s="6">
        <v>3</v>
      </c>
      <c r="N160" s="12" t="s">
        <v>203</v>
      </c>
      <c r="O160" t="str">
        <f t="shared" si="24"/>
        <v>PRD 2013</v>
      </c>
      <c r="P160" t="str">
        <f t="shared" si="25"/>
        <v>P</v>
      </c>
      <c r="Q160" t="str">
        <f t="shared" si="20"/>
        <v>R</v>
      </c>
      <c r="R160" t="str">
        <f t="shared" si="22"/>
        <v>D</v>
      </c>
      <c r="S160">
        <f t="shared" si="23"/>
        <v>2013</v>
      </c>
      <c r="T160">
        <f>VLOOKUP(L160, Metadata!E$3:F$101, 2, FALSE)</f>
        <v>115.6</v>
      </c>
      <c r="U160">
        <f>VLOOKUP(T160,Metadata!H:J,2,FALSE)</f>
        <v>34.255859000000001</v>
      </c>
      <c r="V160">
        <f>VLOOKUP(T160,Metadata!$H:$J,3,FALSE)</f>
        <v>-106.888848</v>
      </c>
    </row>
    <row r="161" spans="1:22" x14ac:dyDescent="0.25">
      <c r="A161" s="85">
        <v>41598</v>
      </c>
      <c r="B161" s="3" t="s">
        <v>97</v>
      </c>
      <c r="C161" s="3" t="s">
        <v>33</v>
      </c>
      <c r="D161" s="3" t="s">
        <v>26</v>
      </c>
      <c r="E161" s="5">
        <v>15000</v>
      </c>
      <c r="F161" s="3" t="s">
        <v>34</v>
      </c>
      <c r="G161" s="3" t="s">
        <v>28</v>
      </c>
      <c r="H161" s="3" t="s">
        <v>211</v>
      </c>
      <c r="I161" s="15"/>
      <c r="J161" s="9">
        <v>0</v>
      </c>
      <c r="K161" s="9">
        <v>55</v>
      </c>
      <c r="L161" s="12" t="s">
        <v>31</v>
      </c>
      <c r="M161" s="6">
        <v>3</v>
      </c>
      <c r="N161" s="12" t="s">
        <v>203</v>
      </c>
      <c r="O161" t="str">
        <f t="shared" si="24"/>
        <v>PRD 2013</v>
      </c>
      <c r="P161" t="str">
        <f t="shared" si="25"/>
        <v>P</v>
      </c>
      <c r="Q161" t="str">
        <f t="shared" si="20"/>
        <v>R</v>
      </c>
      <c r="R161" t="str">
        <f t="shared" si="22"/>
        <v>D</v>
      </c>
      <c r="S161">
        <f t="shared" si="23"/>
        <v>2013</v>
      </c>
      <c r="T161">
        <f>VLOOKUP(L161, Metadata!E$3:F$101, 2, FALSE)</f>
        <v>101.6</v>
      </c>
      <c r="U161">
        <f>VLOOKUP(T161,Metadata!H:J,2,FALSE)</f>
        <v>34.079163000000001</v>
      </c>
      <c r="V161">
        <f>VLOOKUP(T161,Metadata!$H:$J,3,FALSE)</f>
        <v>-106.867126</v>
      </c>
    </row>
    <row r="162" spans="1:22" x14ac:dyDescent="0.25">
      <c r="A162" s="85">
        <v>41603</v>
      </c>
      <c r="B162" s="3" t="s">
        <v>97</v>
      </c>
      <c r="C162" s="3" t="s">
        <v>33</v>
      </c>
      <c r="D162" s="3" t="s">
        <v>26</v>
      </c>
      <c r="E162" s="5">
        <v>12500</v>
      </c>
      <c r="F162" s="3" t="s">
        <v>34</v>
      </c>
      <c r="G162" s="3" t="s">
        <v>28</v>
      </c>
      <c r="H162" s="3" t="s">
        <v>211</v>
      </c>
      <c r="I162" s="15"/>
      <c r="J162" s="9">
        <v>0</v>
      </c>
      <c r="K162" s="9">
        <v>60</v>
      </c>
      <c r="L162" s="12" t="s">
        <v>216</v>
      </c>
      <c r="M162" s="6">
        <v>3</v>
      </c>
      <c r="N162" s="12" t="s">
        <v>203</v>
      </c>
      <c r="O162" t="str">
        <f t="shared" si="24"/>
        <v>PRD 2013</v>
      </c>
      <c r="P162" t="str">
        <f t="shared" si="25"/>
        <v>P</v>
      </c>
      <c r="Q162" t="str">
        <f t="shared" si="20"/>
        <v>R</v>
      </c>
      <c r="R162" t="str">
        <f t="shared" si="22"/>
        <v>D</v>
      </c>
      <c r="S162">
        <f t="shared" si="23"/>
        <v>2013</v>
      </c>
      <c r="T162">
        <f>VLOOKUP(L162, Metadata!E$3:F$101, 2, FALSE)</f>
        <v>95.7</v>
      </c>
      <c r="U162">
        <f>VLOOKUP(T162,Metadata!H:J,2,FALSE)</f>
        <v>34.001404000000001</v>
      </c>
      <c r="V162">
        <f>VLOOKUP(T162,Metadata!$H:$J,3,FALSE)</f>
        <v>-106.870411</v>
      </c>
    </row>
    <row r="163" spans="1:22" x14ac:dyDescent="0.25">
      <c r="A163" s="85">
        <v>41603</v>
      </c>
      <c r="B163" s="3" t="s">
        <v>97</v>
      </c>
      <c r="C163" s="3" t="s">
        <v>33</v>
      </c>
      <c r="D163" s="3" t="s">
        <v>26</v>
      </c>
      <c r="E163" s="5">
        <v>12500</v>
      </c>
      <c r="F163" s="3" t="s">
        <v>34</v>
      </c>
      <c r="G163" s="3" t="s">
        <v>28</v>
      </c>
      <c r="H163" s="3" t="s">
        <v>211</v>
      </c>
      <c r="I163" s="15"/>
      <c r="J163" s="9">
        <v>0</v>
      </c>
      <c r="K163" s="9">
        <v>60</v>
      </c>
      <c r="L163" s="12" t="s">
        <v>207</v>
      </c>
      <c r="M163" s="6">
        <v>3</v>
      </c>
      <c r="N163" s="12" t="s">
        <v>203</v>
      </c>
      <c r="O163" t="str">
        <f t="shared" si="24"/>
        <v>PRD 2013</v>
      </c>
      <c r="P163" t="str">
        <f t="shared" si="25"/>
        <v>P</v>
      </c>
      <c r="Q163" t="str">
        <f t="shared" si="20"/>
        <v>R</v>
      </c>
      <c r="R163" t="str">
        <f t="shared" si="22"/>
        <v>D</v>
      </c>
      <c r="S163">
        <f t="shared" si="23"/>
        <v>2013</v>
      </c>
      <c r="T163">
        <f>VLOOKUP(L163, Metadata!E$3:F$101, 2, FALSE)</f>
        <v>86.5</v>
      </c>
      <c r="U163">
        <f>VLOOKUP(T163,Metadata!H:J,2,FALSE)</f>
        <v>33.872501</v>
      </c>
      <c r="V163">
        <f>VLOOKUP(T163,Metadata!$H:$J,3,FALSE)</f>
        <v>-106.849041</v>
      </c>
    </row>
    <row r="164" spans="1:22" x14ac:dyDescent="0.25">
      <c r="A164" s="85">
        <v>41603</v>
      </c>
      <c r="B164" s="3" t="s">
        <v>97</v>
      </c>
      <c r="C164" s="3" t="s">
        <v>33</v>
      </c>
      <c r="D164" s="3" t="s">
        <v>26</v>
      </c>
      <c r="E164" s="5">
        <v>12500</v>
      </c>
      <c r="F164" s="3" t="s">
        <v>34</v>
      </c>
      <c r="G164" s="3" t="s">
        <v>28</v>
      </c>
      <c r="H164" s="3" t="s">
        <v>211</v>
      </c>
      <c r="I164" s="15"/>
      <c r="J164" s="9">
        <v>0</v>
      </c>
      <c r="K164" s="9">
        <v>60</v>
      </c>
      <c r="L164" s="12" t="s">
        <v>169</v>
      </c>
      <c r="M164" s="6">
        <v>3</v>
      </c>
      <c r="N164" s="12" t="s">
        <v>203</v>
      </c>
      <c r="O164" t="str">
        <f t="shared" si="24"/>
        <v>PRD 2013</v>
      </c>
      <c r="P164" t="str">
        <f t="shared" si="25"/>
        <v>P</v>
      </c>
      <c r="Q164" t="str">
        <f t="shared" si="20"/>
        <v>R</v>
      </c>
      <c r="R164" t="str">
        <f t="shared" si="22"/>
        <v>D</v>
      </c>
      <c r="S164">
        <f t="shared" si="23"/>
        <v>2013</v>
      </c>
      <c r="T164">
        <f>VLOOKUP(L164, Metadata!E$3:F$101, 2, FALSE)</f>
        <v>80.400000000000006</v>
      </c>
      <c r="U164">
        <f>VLOOKUP(T164,Metadata!H:J,2,FALSE)</f>
        <v>33.793823000000003</v>
      </c>
      <c r="V164">
        <f>VLOOKUP(T164,Metadata!$H:$J,3,FALSE)</f>
        <v>-106.86700399999999</v>
      </c>
    </row>
    <row r="165" spans="1:22" x14ac:dyDescent="0.25">
      <c r="A165" s="85">
        <v>41603</v>
      </c>
      <c r="B165" s="3" t="s">
        <v>97</v>
      </c>
      <c r="C165" s="3" t="s">
        <v>33</v>
      </c>
      <c r="D165" s="3" t="s">
        <v>26</v>
      </c>
      <c r="E165" s="5">
        <v>12500</v>
      </c>
      <c r="F165" s="3" t="s">
        <v>34</v>
      </c>
      <c r="G165" s="3" t="s">
        <v>28</v>
      </c>
      <c r="H165" s="3" t="s">
        <v>211</v>
      </c>
      <c r="I165" s="15"/>
      <c r="J165" s="9">
        <v>0</v>
      </c>
      <c r="K165" s="9">
        <v>60</v>
      </c>
      <c r="L165" s="12" t="s">
        <v>29</v>
      </c>
      <c r="M165" s="6">
        <v>3</v>
      </c>
      <c r="N165" s="12" t="s">
        <v>203</v>
      </c>
      <c r="O165" t="str">
        <f t="shared" si="24"/>
        <v>PRD 2013</v>
      </c>
      <c r="P165" t="str">
        <f t="shared" si="25"/>
        <v>P</v>
      </c>
      <c r="Q165" t="str">
        <f t="shared" si="20"/>
        <v>R</v>
      </c>
      <c r="R165" t="str">
        <f t="shared" si="22"/>
        <v>D</v>
      </c>
      <c r="S165">
        <f t="shared" si="23"/>
        <v>2013</v>
      </c>
      <c r="T165">
        <f>VLOOKUP(L165, Metadata!E$3:F$101, 2, FALSE)</f>
        <v>67.5</v>
      </c>
      <c r="U165">
        <f>VLOOKUP(T165,Metadata!H:J,2,FALSE)</f>
        <v>33.680714000000002</v>
      </c>
      <c r="V165">
        <f>VLOOKUP(T165,Metadata!$H:$J,3,FALSE)</f>
        <v>-106.99297900000001</v>
      </c>
    </row>
    <row r="166" spans="1:22" x14ac:dyDescent="0.25">
      <c r="A166" s="85">
        <v>41921</v>
      </c>
      <c r="B166" s="6" t="s">
        <v>24</v>
      </c>
      <c r="C166" s="6" t="s">
        <v>25</v>
      </c>
      <c r="D166" s="6" t="s">
        <v>26</v>
      </c>
      <c r="E166" s="5">
        <v>40325</v>
      </c>
      <c r="F166" s="6" t="s">
        <v>34</v>
      </c>
      <c r="G166" s="6" t="s">
        <v>28</v>
      </c>
      <c r="H166" s="3" t="s">
        <v>217</v>
      </c>
      <c r="I166" s="15"/>
      <c r="J166" s="9">
        <v>0</v>
      </c>
      <c r="K166" s="9">
        <v>55</v>
      </c>
      <c r="L166" s="12" t="s">
        <v>213</v>
      </c>
      <c r="M166" s="6">
        <v>1</v>
      </c>
      <c r="N166" s="12" t="s">
        <v>203</v>
      </c>
      <c r="O166" t="str">
        <f t="shared" si="24"/>
        <v>YLD 2014</v>
      </c>
      <c r="P166" t="str">
        <f t="shared" si="25"/>
        <v>Y</v>
      </c>
      <c r="Q166" t="str">
        <f t="shared" ref="Q166:Q228" si="26">UPPER(LEFT(C166))</f>
        <v>L</v>
      </c>
      <c r="R166" t="str">
        <f t="shared" ref="R166:R197" si="27">IF(LEFT(D166) = "p", "D", "A")</f>
        <v>D</v>
      </c>
      <c r="S166">
        <f t="shared" si="23"/>
        <v>2014</v>
      </c>
      <c r="T166">
        <f>VLOOKUP(L166, Metadata!E$3:F$101, 2, FALSE)</f>
        <v>207.3</v>
      </c>
      <c r="U166">
        <f>VLOOKUP(T166,Metadata!H:J,2,FALSE)</f>
        <v>35.361834999999999</v>
      </c>
      <c r="V166">
        <f>VLOOKUP(T166,Metadata!$H:$J,3,FALSE)</f>
        <v>-106.51522900000001</v>
      </c>
    </row>
    <row r="167" spans="1:22" x14ac:dyDescent="0.25">
      <c r="A167" s="85">
        <v>41921</v>
      </c>
      <c r="B167" s="6" t="s">
        <v>24</v>
      </c>
      <c r="C167" s="6" t="s">
        <v>25</v>
      </c>
      <c r="D167" s="6" t="s">
        <v>26</v>
      </c>
      <c r="E167" s="5">
        <v>40325</v>
      </c>
      <c r="F167" s="6" t="s">
        <v>34</v>
      </c>
      <c r="G167" s="6" t="s">
        <v>28</v>
      </c>
      <c r="H167" s="3" t="s">
        <v>217</v>
      </c>
      <c r="I167" s="15"/>
      <c r="J167" s="9">
        <v>0</v>
      </c>
      <c r="K167" s="9">
        <v>55</v>
      </c>
      <c r="L167" s="12" t="s">
        <v>41</v>
      </c>
      <c r="M167" s="6">
        <v>1</v>
      </c>
      <c r="N167" s="12" t="s">
        <v>203</v>
      </c>
      <c r="O167" t="str">
        <f t="shared" si="24"/>
        <v>YLD 2014</v>
      </c>
      <c r="P167" t="str">
        <f t="shared" si="25"/>
        <v>Y</v>
      </c>
      <c r="Q167" t="str">
        <f t="shared" si="26"/>
        <v>L</v>
      </c>
      <c r="R167" t="str">
        <f t="shared" si="27"/>
        <v>D</v>
      </c>
      <c r="S167">
        <f t="shared" si="23"/>
        <v>2014</v>
      </c>
      <c r="T167">
        <f>VLOOKUP(L167, Metadata!E$3:F$101, 2, FALSE)</f>
        <v>197.8</v>
      </c>
      <c r="U167">
        <f>VLOOKUP(T167,Metadata!H:J,2,FALSE)</f>
        <v>35.263283999999999</v>
      </c>
      <c r="V167">
        <f>VLOOKUP(T167,Metadata!$H:$J,3,FALSE)</f>
        <v>-106.59520500000001</v>
      </c>
    </row>
    <row r="168" spans="1:22" x14ac:dyDescent="0.25">
      <c r="A168" s="85">
        <v>41921</v>
      </c>
      <c r="B168" s="6" t="s">
        <v>30</v>
      </c>
      <c r="C168" s="6" t="s">
        <v>25</v>
      </c>
      <c r="D168" s="6" t="s">
        <v>26</v>
      </c>
      <c r="E168" s="5">
        <v>4305</v>
      </c>
      <c r="F168" s="6" t="s">
        <v>34</v>
      </c>
      <c r="G168" s="6" t="s">
        <v>176</v>
      </c>
      <c r="H168" s="3" t="s">
        <v>217</v>
      </c>
      <c r="I168" s="15" t="s">
        <v>218</v>
      </c>
      <c r="J168" s="9">
        <v>0</v>
      </c>
      <c r="K168" s="9"/>
      <c r="L168" s="12" t="s">
        <v>36</v>
      </c>
      <c r="M168" s="6">
        <v>1</v>
      </c>
      <c r="N168" s="12" t="s">
        <v>219</v>
      </c>
      <c r="O168" t="str">
        <f t="shared" si="24"/>
        <v>GLD 2014</v>
      </c>
      <c r="P168" t="str">
        <f t="shared" si="25"/>
        <v>G</v>
      </c>
      <c r="Q168" t="str">
        <f t="shared" si="26"/>
        <v>L</v>
      </c>
      <c r="R168" t="str">
        <f t="shared" si="27"/>
        <v>D</v>
      </c>
      <c r="S168">
        <f t="shared" si="23"/>
        <v>2014</v>
      </c>
      <c r="T168">
        <f>VLOOKUP(L168, Metadata!E$3:F$101, 2, FALSE)</f>
        <v>191.1</v>
      </c>
      <c r="U168">
        <f>VLOOKUP(T168,Metadata!H:J,2,FALSE)</f>
        <v>35.193578000000002</v>
      </c>
      <c r="V168">
        <f>VLOOKUP(T168,Metadata!$H:$J,3,FALSE)</f>
        <v>-106.64481499999999</v>
      </c>
    </row>
    <row r="169" spans="1:22" x14ac:dyDescent="0.25">
      <c r="A169" s="85">
        <v>41921</v>
      </c>
      <c r="B169" s="6" t="s">
        <v>85</v>
      </c>
      <c r="C169" s="6" t="s">
        <v>25</v>
      </c>
      <c r="D169" s="6" t="s">
        <v>26</v>
      </c>
      <c r="E169" s="5">
        <v>1222</v>
      </c>
      <c r="F169" s="6" t="s">
        <v>34</v>
      </c>
      <c r="G169" s="6" t="s">
        <v>35</v>
      </c>
      <c r="H169" s="3" t="s">
        <v>220</v>
      </c>
      <c r="I169" s="15" t="s">
        <v>218</v>
      </c>
      <c r="J169" s="9">
        <v>0</v>
      </c>
      <c r="K169" s="9"/>
      <c r="L169" s="12" t="s">
        <v>36</v>
      </c>
      <c r="M169" s="6">
        <v>1</v>
      </c>
      <c r="N169" s="12" t="s">
        <v>219</v>
      </c>
      <c r="O169" t="str">
        <f t="shared" si="24"/>
        <v>WLD 2014</v>
      </c>
      <c r="P169" t="str">
        <f t="shared" si="25"/>
        <v>W</v>
      </c>
      <c r="Q169" t="str">
        <f t="shared" si="26"/>
        <v>L</v>
      </c>
      <c r="R169" t="str">
        <f t="shared" si="27"/>
        <v>D</v>
      </c>
      <c r="S169">
        <f t="shared" si="23"/>
        <v>2014</v>
      </c>
      <c r="T169">
        <f>VLOOKUP(L169, Metadata!E$3:F$101, 2, FALSE)</f>
        <v>191.1</v>
      </c>
      <c r="U169">
        <f>VLOOKUP(T169,Metadata!H:J,2,FALSE)</f>
        <v>35.193578000000002</v>
      </c>
      <c r="V169">
        <f>VLOOKUP(T169,Metadata!$H:$J,3,FALSE)</f>
        <v>-106.64481499999999</v>
      </c>
    </row>
    <row r="170" spans="1:22" x14ac:dyDescent="0.25">
      <c r="A170" s="85">
        <v>41953</v>
      </c>
      <c r="B170" s="6" t="s">
        <v>30</v>
      </c>
      <c r="C170" s="6" t="s">
        <v>25</v>
      </c>
      <c r="D170" s="6" t="s">
        <v>26</v>
      </c>
      <c r="E170" s="5">
        <v>5513</v>
      </c>
      <c r="F170" s="6" t="s">
        <v>34</v>
      </c>
      <c r="G170" s="6" t="s">
        <v>176</v>
      </c>
      <c r="H170" s="3" t="s">
        <v>217</v>
      </c>
      <c r="I170" s="15" t="s">
        <v>218</v>
      </c>
      <c r="J170" s="9">
        <v>0</v>
      </c>
      <c r="K170" s="9"/>
      <c r="L170" s="12" t="s">
        <v>202</v>
      </c>
      <c r="M170" s="6">
        <v>2</v>
      </c>
      <c r="N170" s="12" t="s">
        <v>203</v>
      </c>
      <c r="O170" t="str">
        <f t="shared" si="24"/>
        <v>GLD 2014</v>
      </c>
      <c r="P170" t="str">
        <f t="shared" si="25"/>
        <v>G</v>
      </c>
      <c r="Q170" t="str">
        <f t="shared" si="26"/>
        <v>L</v>
      </c>
      <c r="R170" t="str">
        <f t="shared" si="27"/>
        <v>D</v>
      </c>
      <c r="S170">
        <f t="shared" si="23"/>
        <v>2014</v>
      </c>
      <c r="T170">
        <f>VLOOKUP(L170, Metadata!E$3:F$101, 2, FALSE)</f>
        <v>161.5</v>
      </c>
      <c r="U170">
        <f>VLOOKUP(T170,Metadata!H:J,2,FALSE)</f>
        <v>34.807713999999997</v>
      </c>
      <c r="V170">
        <f>VLOOKUP(T170,Metadata!$H:$J,3,FALSE)</f>
        <v>-106.715694</v>
      </c>
    </row>
    <row r="171" spans="1:22" x14ac:dyDescent="0.25">
      <c r="A171" s="85">
        <v>41953</v>
      </c>
      <c r="B171" s="3" t="s">
        <v>85</v>
      </c>
      <c r="C171" s="3" t="s">
        <v>25</v>
      </c>
      <c r="D171" s="3" t="s">
        <v>26</v>
      </c>
      <c r="E171" s="5">
        <v>24245</v>
      </c>
      <c r="F171" s="3" t="s">
        <v>34</v>
      </c>
      <c r="G171" s="3" t="s">
        <v>35</v>
      </c>
      <c r="H171" s="3" t="s">
        <v>220</v>
      </c>
      <c r="I171" s="15" t="s">
        <v>218</v>
      </c>
      <c r="J171" s="9">
        <v>0</v>
      </c>
      <c r="K171" s="9"/>
      <c r="L171" s="12" t="s">
        <v>173</v>
      </c>
      <c r="M171" s="6">
        <v>2</v>
      </c>
      <c r="N171" s="12" t="s">
        <v>203</v>
      </c>
      <c r="O171" t="str">
        <f t="shared" si="24"/>
        <v>WLD 2014</v>
      </c>
      <c r="P171" t="str">
        <f t="shared" si="25"/>
        <v>W</v>
      </c>
      <c r="Q171" t="str">
        <f t="shared" si="26"/>
        <v>L</v>
      </c>
      <c r="R171" t="str">
        <f t="shared" si="27"/>
        <v>D</v>
      </c>
      <c r="S171">
        <f t="shared" si="23"/>
        <v>2014</v>
      </c>
      <c r="T171">
        <f>VLOOKUP(L171, Metadata!E$3:F$101, 2, FALSE)</f>
        <v>141.30000000000001</v>
      </c>
      <c r="U171">
        <f>VLOOKUP(T171,Metadata!H:J,2,FALSE)</f>
        <v>34.544046999999999</v>
      </c>
      <c r="V171">
        <f>VLOOKUP(T171,Metadata!$H:$J,3,FALSE)</f>
        <v>-106.76367500000001</v>
      </c>
    </row>
    <row r="172" spans="1:22" x14ac:dyDescent="0.25">
      <c r="A172" s="85">
        <v>41953</v>
      </c>
      <c r="B172" s="3" t="s">
        <v>24</v>
      </c>
      <c r="C172" s="3" t="s">
        <v>25</v>
      </c>
      <c r="D172" s="3" t="s">
        <v>26</v>
      </c>
      <c r="E172" s="5">
        <v>22000</v>
      </c>
      <c r="F172" s="6" t="s">
        <v>34</v>
      </c>
      <c r="G172" s="6" t="s">
        <v>28</v>
      </c>
      <c r="H172" s="3" t="s">
        <v>217</v>
      </c>
      <c r="I172" s="15" t="s">
        <v>218</v>
      </c>
      <c r="J172" s="9">
        <v>0</v>
      </c>
      <c r="K172" s="9">
        <v>56</v>
      </c>
      <c r="L172" s="12" t="s">
        <v>215</v>
      </c>
      <c r="M172" s="6">
        <v>2</v>
      </c>
      <c r="N172" s="12" t="s">
        <v>203</v>
      </c>
      <c r="O172" t="str">
        <f t="shared" si="24"/>
        <v>YLD 2014</v>
      </c>
      <c r="P172" t="str">
        <f t="shared" si="25"/>
        <v>Y</v>
      </c>
      <c r="Q172" t="str">
        <f t="shared" si="26"/>
        <v>L</v>
      </c>
      <c r="R172" t="str">
        <f t="shared" si="27"/>
        <v>D</v>
      </c>
      <c r="S172">
        <f t="shared" si="23"/>
        <v>2014</v>
      </c>
      <c r="T172">
        <f>VLOOKUP(L172, Metadata!E$3:F$101, 2, FALSE)</f>
        <v>138.30000000000001</v>
      </c>
      <c r="U172">
        <f>VLOOKUP(T172,Metadata!H:J,2,FALSE)</f>
        <v>34.515528000000003</v>
      </c>
      <c r="V172">
        <f>VLOOKUP(T172,Metadata!$H:$J,3,FALSE)</f>
        <v>-106.79369</v>
      </c>
    </row>
    <row r="173" spans="1:22" x14ac:dyDescent="0.25">
      <c r="A173" s="85">
        <v>41953</v>
      </c>
      <c r="B173" s="3" t="s">
        <v>24</v>
      </c>
      <c r="C173" s="3" t="s">
        <v>25</v>
      </c>
      <c r="D173" s="3" t="s">
        <v>26</v>
      </c>
      <c r="E173" s="5">
        <v>21356</v>
      </c>
      <c r="F173" s="6" t="s">
        <v>34</v>
      </c>
      <c r="G173" s="6" t="s">
        <v>28</v>
      </c>
      <c r="H173" s="3" t="s">
        <v>217</v>
      </c>
      <c r="I173" s="15" t="s">
        <v>218</v>
      </c>
      <c r="J173" s="9">
        <v>0</v>
      </c>
      <c r="K173" s="9">
        <v>56</v>
      </c>
      <c r="L173" s="12" t="s">
        <v>214</v>
      </c>
      <c r="M173" s="6">
        <v>2</v>
      </c>
      <c r="N173" s="12" t="s">
        <v>203</v>
      </c>
      <c r="O173" t="str">
        <f t="shared" si="24"/>
        <v>YLD 2014</v>
      </c>
      <c r="P173" t="str">
        <f t="shared" si="25"/>
        <v>Y</v>
      </c>
      <c r="Q173" t="str">
        <f t="shared" si="26"/>
        <v>L</v>
      </c>
      <c r="R173" t="str">
        <f t="shared" si="27"/>
        <v>D</v>
      </c>
      <c r="S173">
        <f t="shared" si="23"/>
        <v>2014</v>
      </c>
      <c r="T173">
        <f>VLOOKUP(L173, Metadata!E$3:F$101, 2, FALSE)</f>
        <v>152.69999999999999</v>
      </c>
      <c r="U173">
        <f>VLOOKUP(T173,Metadata!H:J,2,FALSE)</f>
        <v>34.689410000000002</v>
      </c>
      <c r="V173">
        <f>VLOOKUP(T173,Metadata!$H:$J,3,FALSE)</f>
        <v>-106.743757</v>
      </c>
    </row>
    <row r="174" spans="1:22" x14ac:dyDescent="0.25">
      <c r="A174" s="85">
        <v>41953</v>
      </c>
      <c r="B174" s="3" t="s">
        <v>24</v>
      </c>
      <c r="C174" s="3" t="s">
        <v>25</v>
      </c>
      <c r="D174" s="3" t="s">
        <v>26</v>
      </c>
      <c r="E174" s="5">
        <v>15000</v>
      </c>
      <c r="F174" s="6" t="s">
        <v>34</v>
      </c>
      <c r="G174" s="6" t="s">
        <v>28</v>
      </c>
      <c r="H174" s="3" t="s">
        <v>217</v>
      </c>
      <c r="I174" s="15" t="s">
        <v>218</v>
      </c>
      <c r="J174" s="9">
        <v>0</v>
      </c>
      <c r="K174" s="9">
        <v>56</v>
      </c>
      <c r="L174" s="12" t="s">
        <v>221</v>
      </c>
      <c r="M174" s="6">
        <v>3</v>
      </c>
      <c r="N174" s="12" t="s">
        <v>203</v>
      </c>
      <c r="O174" t="str">
        <f t="shared" si="24"/>
        <v>YLD 2014</v>
      </c>
      <c r="P174" t="str">
        <f t="shared" si="25"/>
        <v>Y</v>
      </c>
      <c r="Q174" t="str">
        <f t="shared" si="26"/>
        <v>L</v>
      </c>
      <c r="R174" t="str">
        <f t="shared" si="27"/>
        <v>D</v>
      </c>
      <c r="S174">
        <f t="shared" si="23"/>
        <v>2014</v>
      </c>
      <c r="T174">
        <f>VLOOKUP(L174, Metadata!E$3:F$101, 2, FALSE)</f>
        <v>104.8</v>
      </c>
      <c r="U174">
        <f>VLOOKUP(T174,Metadata!H:J,2,FALSE)</f>
        <v>34.119931000000001</v>
      </c>
      <c r="V174">
        <f>VLOOKUP(T174,Metadata!$H:$J,3,FALSE)</f>
        <v>-106.88692899999999</v>
      </c>
    </row>
    <row r="175" spans="1:22" x14ac:dyDescent="0.25">
      <c r="A175" s="85">
        <v>41953</v>
      </c>
      <c r="B175" s="3" t="s">
        <v>24</v>
      </c>
      <c r="C175" s="3" t="s">
        <v>25</v>
      </c>
      <c r="D175" s="3" t="s">
        <v>26</v>
      </c>
      <c r="E175" s="5">
        <v>15000</v>
      </c>
      <c r="F175" s="6" t="s">
        <v>34</v>
      </c>
      <c r="G175" s="6" t="s">
        <v>28</v>
      </c>
      <c r="H175" s="3" t="s">
        <v>217</v>
      </c>
      <c r="I175" s="15" t="s">
        <v>218</v>
      </c>
      <c r="J175" s="9">
        <v>0</v>
      </c>
      <c r="K175" s="9">
        <v>56</v>
      </c>
      <c r="L175" s="12" t="s">
        <v>31</v>
      </c>
      <c r="M175" s="6">
        <v>3</v>
      </c>
      <c r="N175" s="12" t="s">
        <v>203</v>
      </c>
      <c r="O175" t="str">
        <f t="shared" si="24"/>
        <v>YLD 2014</v>
      </c>
      <c r="P175" t="str">
        <f t="shared" si="25"/>
        <v>Y</v>
      </c>
      <c r="Q175" t="str">
        <f t="shared" si="26"/>
        <v>L</v>
      </c>
      <c r="R175" t="str">
        <f t="shared" si="27"/>
        <v>D</v>
      </c>
      <c r="S175">
        <f t="shared" si="23"/>
        <v>2014</v>
      </c>
      <c r="T175">
        <f>VLOOKUP(L175, Metadata!E$3:F$101, 2, FALSE)</f>
        <v>101.6</v>
      </c>
      <c r="U175">
        <f>VLOOKUP(T175,Metadata!H:J,2,FALSE)</f>
        <v>34.079163000000001</v>
      </c>
      <c r="V175">
        <f>VLOOKUP(T175,Metadata!$H:$J,3,FALSE)</f>
        <v>-106.867126</v>
      </c>
    </row>
    <row r="176" spans="1:22" x14ac:dyDescent="0.25">
      <c r="A176" s="85">
        <v>41953</v>
      </c>
      <c r="B176" s="3" t="s">
        <v>24</v>
      </c>
      <c r="C176" s="3" t="s">
        <v>25</v>
      </c>
      <c r="D176" s="3" t="s">
        <v>26</v>
      </c>
      <c r="E176" s="5">
        <v>15000</v>
      </c>
      <c r="F176" s="6" t="s">
        <v>34</v>
      </c>
      <c r="G176" s="6" t="s">
        <v>28</v>
      </c>
      <c r="H176" s="3" t="s">
        <v>217</v>
      </c>
      <c r="I176" s="15" t="s">
        <v>218</v>
      </c>
      <c r="J176" s="9">
        <v>0</v>
      </c>
      <c r="K176" s="9">
        <v>56</v>
      </c>
      <c r="L176" s="12" t="s">
        <v>216</v>
      </c>
      <c r="M176" s="6">
        <v>3</v>
      </c>
      <c r="N176" s="12" t="s">
        <v>203</v>
      </c>
      <c r="O176" t="str">
        <f t="shared" si="24"/>
        <v>YLD 2014</v>
      </c>
      <c r="P176" t="str">
        <f t="shared" si="25"/>
        <v>Y</v>
      </c>
      <c r="Q176" t="str">
        <f t="shared" si="26"/>
        <v>L</v>
      </c>
      <c r="R176" t="str">
        <f t="shared" si="27"/>
        <v>D</v>
      </c>
      <c r="S176">
        <f t="shared" si="23"/>
        <v>2014</v>
      </c>
      <c r="T176">
        <f>VLOOKUP(L176, Metadata!E$3:F$101, 2, FALSE)</f>
        <v>95.7</v>
      </c>
      <c r="U176">
        <f>VLOOKUP(T176,Metadata!H:J,2,FALSE)</f>
        <v>34.001404000000001</v>
      </c>
      <c r="V176">
        <f>VLOOKUP(T176,Metadata!$H:$J,3,FALSE)</f>
        <v>-106.870411</v>
      </c>
    </row>
    <row r="177" spans="1:22" x14ac:dyDescent="0.25">
      <c r="A177" s="85">
        <v>41953</v>
      </c>
      <c r="B177" s="3" t="s">
        <v>24</v>
      </c>
      <c r="C177" s="3" t="s">
        <v>25</v>
      </c>
      <c r="D177" s="3" t="s">
        <v>26</v>
      </c>
      <c r="E177" s="5">
        <v>16797</v>
      </c>
      <c r="F177" s="6" t="s">
        <v>34</v>
      </c>
      <c r="G177" s="6" t="s">
        <v>28</v>
      </c>
      <c r="H177" s="3" t="s">
        <v>217</v>
      </c>
      <c r="I177" s="15" t="s">
        <v>218</v>
      </c>
      <c r="J177" s="9">
        <v>0</v>
      </c>
      <c r="K177" s="9">
        <v>56</v>
      </c>
      <c r="L177" s="12" t="s">
        <v>207</v>
      </c>
      <c r="M177" s="6">
        <v>3</v>
      </c>
      <c r="N177" s="12" t="s">
        <v>203</v>
      </c>
      <c r="O177" t="str">
        <f t="shared" si="24"/>
        <v>YLD 2014</v>
      </c>
      <c r="P177" t="str">
        <f t="shared" si="25"/>
        <v>Y</v>
      </c>
      <c r="Q177" t="str">
        <f t="shared" si="26"/>
        <v>L</v>
      </c>
      <c r="R177" t="str">
        <f t="shared" si="27"/>
        <v>D</v>
      </c>
      <c r="S177">
        <f t="shared" si="23"/>
        <v>2014</v>
      </c>
      <c r="T177">
        <f>VLOOKUP(L177, Metadata!E$3:F$101, 2, FALSE)</f>
        <v>86.5</v>
      </c>
      <c r="U177">
        <f>VLOOKUP(T177,Metadata!H:J,2,FALSE)</f>
        <v>33.872501</v>
      </c>
      <c r="V177">
        <f>VLOOKUP(T177,Metadata!$H:$J,3,FALSE)</f>
        <v>-106.849041</v>
      </c>
    </row>
    <row r="178" spans="1:22" x14ac:dyDescent="0.25">
      <c r="A178" s="85">
        <v>41953</v>
      </c>
      <c r="B178" s="3" t="s">
        <v>24</v>
      </c>
      <c r="C178" s="3" t="s">
        <v>25</v>
      </c>
      <c r="D178" s="3" t="s">
        <v>26</v>
      </c>
      <c r="E178" s="5">
        <v>15000</v>
      </c>
      <c r="F178" s="6" t="s">
        <v>34</v>
      </c>
      <c r="G178" s="6" t="s">
        <v>28</v>
      </c>
      <c r="H178" s="3" t="s">
        <v>217</v>
      </c>
      <c r="I178" s="15" t="s">
        <v>218</v>
      </c>
      <c r="J178" s="9">
        <v>0</v>
      </c>
      <c r="K178" s="9">
        <v>56</v>
      </c>
      <c r="L178" s="12" t="s">
        <v>29</v>
      </c>
      <c r="M178" s="6">
        <v>3</v>
      </c>
      <c r="N178" s="12" t="s">
        <v>203</v>
      </c>
      <c r="O178" t="str">
        <f t="shared" si="24"/>
        <v>YLD 2014</v>
      </c>
      <c r="P178" t="str">
        <f t="shared" si="25"/>
        <v>Y</v>
      </c>
      <c r="Q178" t="str">
        <f t="shared" si="26"/>
        <v>L</v>
      </c>
      <c r="R178" t="str">
        <f t="shared" si="27"/>
        <v>D</v>
      </c>
      <c r="S178">
        <f t="shared" si="23"/>
        <v>2014</v>
      </c>
      <c r="T178">
        <f>VLOOKUP(L178, Metadata!E$3:F$101, 2, FALSE)</f>
        <v>67.5</v>
      </c>
      <c r="U178">
        <f>VLOOKUP(T178,Metadata!H:J,2,FALSE)</f>
        <v>33.680714000000002</v>
      </c>
      <c r="V178">
        <f>VLOOKUP(T178,Metadata!$H:$J,3,FALSE)</f>
        <v>-106.99297900000001</v>
      </c>
    </row>
    <row r="179" spans="1:22" x14ac:dyDescent="0.25">
      <c r="A179" s="85">
        <v>41967</v>
      </c>
      <c r="B179" s="3" t="s">
        <v>24</v>
      </c>
      <c r="C179" s="3" t="s">
        <v>25</v>
      </c>
      <c r="D179" s="3" t="s">
        <v>26</v>
      </c>
      <c r="E179" s="5">
        <v>5000</v>
      </c>
      <c r="F179" s="6" t="s">
        <v>34</v>
      </c>
      <c r="G179" s="6" t="s">
        <v>28</v>
      </c>
      <c r="H179" s="3" t="s">
        <v>217</v>
      </c>
      <c r="I179" s="15" t="s">
        <v>218</v>
      </c>
      <c r="J179" s="9">
        <v>0</v>
      </c>
      <c r="K179" s="9">
        <v>56</v>
      </c>
      <c r="L179" s="12" t="s">
        <v>215</v>
      </c>
      <c r="M179" s="6">
        <v>2</v>
      </c>
      <c r="N179" s="12" t="s">
        <v>203</v>
      </c>
      <c r="O179" t="str">
        <f t="shared" si="24"/>
        <v>YLD 2014</v>
      </c>
      <c r="P179" t="str">
        <f t="shared" si="25"/>
        <v>Y</v>
      </c>
      <c r="Q179" t="str">
        <f t="shared" si="26"/>
        <v>L</v>
      </c>
      <c r="R179" t="str">
        <f t="shared" si="27"/>
        <v>D</v>
      </c>
      <c r="S179">
        <f t="shared" si="23"/>
        <v>2014</v>
      </c>
      <c r="T179">
        <f>VLOOKUP(L179, Metadata!E$3:F$101, 2, FALSE)</f>
        <v>138.30000000000001</v>
      </c>
      <c r="U179">
        <f>VLOOKUP(T179,Metadata!H:J,2,FALSE)</f>
        <v>34.515528000000003</v>
      </c>
      <c r="V179">
        <f>VLOOKUP(T179,Metadata!$H:$J,3,FALSE)</f>
        <v>-106.79369</v>
      </c>
    </row>
    <row r="180" spans="1:22" x14ac:dyDescent="0.25">
      <c r="A180" s="85">
        <v>41967</v>
      </c>
      <c r="B180" s="3" t="s">
        <v>24</v>
      </c>
      <c r="C180" s="3" t="s">
        <v>25</v>
      </c>
      <c r="D180" s="3" t="s">
        <v>26</v>
      </c>
      <c r="E180" s="5">
        <v>27230</v>
      </c>
      <c r="F180" s="6" t="s">
        <v>34</v>
      </c>
      <c r="G180" s="6" t="s">
        <v>28</v>
      </c>
      <c r="H180" s="3" t="s">
        <v>217</v>
      </c>
      <c r="I180" s="15" t="s">
        <v>218</v>
      </c>
      <c r="J180" s="9">
        <v>0</v>
      </c>
      <c r="K180" s="9">
        <v>56</v>
      </c>
      <c r="L180" s="12" t="s">
        <v>222</v>
      </c>
      <c r="M180" s="6">
        <v>1</v>
      </c>
      <c r="N180" s="12" t="s">
        <v>203</v>
      </c>
      <c r="O180" t="str">
        <f t="shared" si="24"/>
        <v>YLD 2014</v>
      </c>
      <c r="P180" t="str">
        <f t="shared" si="25"/>
        <v>Y</v>
      </c>
      <c r="Q180" t="str">
        <f t="shared" si="26"/>
        <v>L</v>
      </c>
      <c r="R180" t="str">
        <f t="shared" si="27"/>
        <v>D</v>
      </c>
      <c r="S180">
        <f t="shared" si="23"/>
        <v>2014</v>
      </c>
      <c r="T180">
        <f>VLOOKUP(L180, Metadata!E$3:F$101, 2, FALSE)</f>
        <v>179.7</v>
      </c>
      <c r="U180">
        <f>VLOOKUP(T180,Metadata!H:J,2,FALSE)</f>
        <v>35.050491000000001</v>
      </c>
      <c r="V180">
        <f>VLOOKUP(T180,Metadata!$H:$J,3,FALSE)</f>
        <v>-106.661063</v>
      </c>
    </row>
    <row r="181" spans="1:22" x14ac:dyDescent="0.25">
      <c r="A181" s="85">
        <v>42296</v>
      </c>
      <c r="B181" s="3" t="s">
        <v>32</v>
      </c>
      <c r="C181" s="3" t="s">
        <v>33</v>
      </c>
      <c r="D181" s="3" t="s">
        <v>26</v>
      </c>
      <c r="E181" s="5">
        <v>15000</v>
      </c>
      <c r="F181" s="6" t="s">
        <v>34</v>
      </c>
      <c r="G181" s="6" t="s">
        <v>28</v>
      </c>
      <c r="H181" s="3" t="s">
        <v>223</v>
      </c>
      <c r="I181" s="15" t="s">
        <v>218</v>
      </c>
      <c r="J181" s="9">
        <v>0</v>
      </c>
      <c r="K181" s="9"/>
      <c r="L181" s="12" t="s">
        <v>213</v>
      </c>
      <c r="M181" s="6">
        <v>1</v>
      </c>
      <c r="N181" s="12" t="s">
        <v>203</v>
      </c>
      <c r="O181" t="str">
        <f t="shared" ref="O181:O212" si="28">CONCATENATE(P181,Q181,R181, " ", YEAR(A181))</f>
        <v>ORD 2015</v>
      </c>
      <c r="P181" t="str">
        <f t="shared" si="25"/>
        <v>O</v>
      </c>
      <c r="Q181" t="str">
        <f t="shared" si="26"/>
        <v>R</v>
      </c>
      <c r="R181" t="str">
        <f t="shared" si="27"/>
        <v>D</v>
      </c>
      <c r="S181">
        <f t="shared" si="23"/>
        <v>2015</v>
      </c>
      <c r="T181">
        <f>VLOOKUP(L181, Metadata!E$3:F$101, 2, FALSE)</f>
        <v>207.3</v>
      </c>
      <c r="U181">
        <f>VLOOKUP(T181,Metadata!H:J,2,FALSE)</f>
        <v>35.361834999999999</v>
      </c>
      <c r="V181">
        <f>VLOOKUP(T181,Metadata!$H:$J,3,FALSE)</f>
        <v>-106.51522900000001</v>
      </c>
    </row>
    <row r="182" spans="1:22" x14ac:dyDescent="0.25">
      <c r="A182" s="85">
        <v>42296</v>
      </c>
      <c r="B182" s="3" t="s">
        <v>32</v>
      </c>
      <c r="C182" s="3" t="s">
        <v>33</v>
      </c>
      <c r="D182" s="3" t="s">
        <v>26</v>
      </c>
      <c r="E182" s="5">
        <v>15000</v>
      </c>
      <c r="F182" s="6" t="s">
        <v>34</v>
      </c>
      <c r="G182" s="6" t="s">
        <v>28</v>
      </c>
      <c r="H182" s="3" t="s">
        <v>223</v>
      </c>
      <c r="I182" s="15" t="s">
        <v>218</v>
      </c>
      <c r="J182" s="9">
        <v>0</v>
      </c>
      <c r="K182" s="9"/>
      <c r="L182" s="12" t="s">
        <v>41</v>
      </c>
      <c r="M182" s="6">
        <v>1</v>
      </c>
      <c r="N182" s="12" t="s">
        <v>203</v>
      </c>
      <c r="O182" t="str">
        <f t="shared" si="28"/>
        <v>ORD 2015</v>
      </c>
      <c r="P182" t="str">
        <f t="shared" si="25"/>
        <v>O</v>
      </c>
      <c r="Q182" t="str">
        <f t="shared" si="26"/>
        <v>R</v>
      </c>
      <c r="R182" t="str">
        <f t="shared" si="27"/>
        <v>D</v>
      </c>
      <c r="S182">
        <f t="shared" si="23"/>
        <v>2015</v>
      </c>
      <c r="T182">
        <f>VLOOKUP(L182, Metadata!E$3:F$101, 2, FALSE)</f>
        <v>197.8</v>
      </c>
      <c r="U182">
        <f>VLOOKUP(T182,Metadata!H:J,2,FALSE)</f>
        <v>35.263283999999999</v>
      </c>
      <c r="V182">
        <f>VLOOKUP(T182,Metadata!$H:$J,3,FALSE)</f>
        <v>-106.59520500000001</v>
      </c>
    </row>
    <row r="183" spans="1:22" x14ac:dyDescent="0.25">
      <c r="A183" s="85">
        <v>42296</v>
      </c>
      <c r="B183" s="3" t="s">
        <v>32</v>
      </c>
      <c r="C183" s="3" t="s">
        <v>33</v>
      </c>
      <c r="D183" s="3" t="s">
        <v>26</v>
      </c>
      <c r="E183" s="5">
        <v>15000</v>
      </c>
      <c r="F183" s="6" t="s">
        <v>34</v>
      </c>
      <c r="G183" s="6" t="s">
        <v>28</v>
      </c>
      <c r="H183" s="3" t="s">
        <v>223</v>
      </c>
      <c r="I183" s="15" t="s">
        <v>218</v>
      </c>
      <c r="J183" s="9">
        <v>0</v>
      </c>
      <c r="K183" s="9"/>
      <c r="L183" s="12" t="s">
        <v>36</v>
      </c>
      <c r="M183" s="6">
        <v>1</v>
      </c>
      <c r="N183" s="12" t="s">
        <v>203</v>
      </c>
      <c r="O183" t="str">
        <f t="shared" si="28"/>
        <v>ORD 2015</v>
      </c>
      <c r="P183" t="str">
        <f t="shared" si="25"/>
        <v>O</v>
      </c>
      <c r="Q183" t="str">
        <f t="shared" si="26"/>
        <v>R</v>
      </c>
      <c r="R183" t="str">
        <f t="shared" si="27"/>
        <v>D</v>
      </c>
      <c r="S183">
        <f t="shared" si="23"/>
        <v>2015</v>
      </c>
      <c r="T183">
        <f>VLOOKUP(L183, Metadata!E$3:F$101, 2, FALSE)</f>
        <v>191.1</v>
      </c>
      <c r="U183">
        <f>VLOOKUP(T183,Metadata!H:J,2,FALSE)</f>
        <v>35.193578000000002</v>
      </c>
      <c r="V183">
        <f>VLOOKUP(T183,Metadata!$H:$J,3,FALSE)</f>
        <v>-106.64481499999999</v>
      </c>
    </row>
    <row r="184" spans="1:22" x14ac:dyDescent="0.25">
      <c r="A184" s="85">
        <v>42296</v>
      </c>
      <c r="B184" s="3" t="s">
        <v>32</v>
      </c>
      <c r="C184" s="3" t="s">
        <v>33</v>
      </c>
      <c r="D184" s="3" t="s">
        <v>26</v>
      </c>
      <c r="E184" s="5">
        <v>14357</v>
      </c>
      <c r="F184" s="6" t="s">
        <v>34</v>
      </c>
      <c r="G184" s="6" t="s">
        <v>28</v>
      </c>
      <c r="H184" s="3" t="s">
        <v>223</v>
      </c>
      <c r="I184" s="15" t="s">
        <v>218</v>
      </c>
      <c r="J184" s="9">
        <v>0</v>
      </c>
      <c r="K184" s="9"/>
      <c r="L184" s="12" t="s">
        <v>222</v>
      </c>
      <c r="M184" s="6">
        <v>1</v>
      </c>
      <c r="N184" s="12" t="s">
        <v>203</v>
      </c>
      <c r="O184" t="str">
        <f t="shared" si="28"/>
        <v>ORD 2015</v>
      </c>
      <c r="P184" t="str">
        <f t="shared" si="25"/>
        <v>O</v>
      </c>
      <c r="Q184" t="str">
        <f t="shared" si="26"/>
        <v>R</v>
      </c>
      <c r="R184" t="str">
        <f t="shared" si="27"/>
        <v>D</v>
      </c>
      <c r="S184">
        <f t="shared" si="23"/>
        <v>2015</v>
      </c>
      <c r="T184">
        <f>VLOOKUP(L184, Metadata!E$3:F$101, 2, FALSE)</f>
        <v>179.7</v>
      </c>
      <c r="U184">
        <f>VLOOKUP(T184,Metadata!H:J,2,FALSE)</f>
        <v>35.050491000000001</v>
      </c>
      <c r="V184">
        <f>VLOOKUP(T184,Metadata!$H:$J,3,FALSE)</f>
        <v>-106.661063</v>
      </c>
    </row>
    <row r="185" spans="1:22" x14ac:dyDescent="0.25">
      <c r="A185" s="21">
        <v>42321</v>
      </c>
      <c r="B185" s="3" t="s">
        <v>24</v>
      </c>
      <c r="C185" s="3" t="s">
        <v>33</v>
      </c>
      <c r="D185" s="3" t="s">
        <v>26</v>
      </c>
      <c r="E185" s="5">
        <v>8760</v>
      </c>
      <c r="F185" s="6" t="s">
        <v>34</v>
      </c>
      <c r="G185" s="6" t="s">
        <v>176</v>
      </c>
      <c r="H185" s="3" t="s">
        <v>223</v>
      </c>
      <c r="I185" s="15" t="s">
        <v>218</v>
      </c>
      <c r="J185" s="9">
        <v>0</v>
      </c>
      <c r="L185" s="12" t="s">
        <v>202</v>
      </c>
      <c r="M185" s="6">
        <v>2</v>
      </c>
      <c r="N185" s="12" t="s">
        <v>203</v>
      </c>
      <c r="O185" t="str">
        <f t="shared" si="28"/>
        <v>YRD 2015</v>
      </c>
      <c r="P185" t="str">
        <f t="shared" si="25"/>
        <v>Y</v>
      </c>
      <c r="Q185" t="str">
        <f t="shared" si="26"/>
        <v>R</v>
      </c>
      <c r="R185" t="str">
        <f t="shared" si="27"/>
        <v>D</v>
      </c>
      <c r="S185">
        <f t="shared" si="23"/>
        <v>2015</v>
      </c>
      <c r="T185">
        <f>VLOOKUP(L185, Metadata!E$3:F$101, 2, FALSE)</f>
        <v>161.5</v>
      </c>
      <c r="U185">
        <f>VLOOKUP(T185,Metadata!H:J,2,FALSE)</f>
        <v>34.807713999999997</v>
      </c>
      <c r="V185">
        <f>VLOOKUP(T185,Metadata!$H:$J,3,FALSE)</f>
        <v>-106.715694</v>
      </c>
    </row>
    <row r="186" spans="1:22" x14ac:dyDescent="0.25">
      <c r="A186" s="21">
        <v>42321</v>
      </c>
      <c r="B186" s="3" t="s">
        <v>85</v>
      </c>
      <c r="C186" s="3" t="s">
        <v>33</v>
      </c>
      <c r="D186" s="3" t="s">
        <v>26</v>
      </c>
      <c r="E186" s="5">
        <v>21311</v>
      </c>
      <c r="F186" s="6" t="s">
        <v>34</v>
      </c>
      <c r="G186" s="6" t="s">
        <v>35</v>
      </c>
      <c r="H186" s="3" t="s">
        <v>224</v>
      </c>
      <c r="I186" s="15" t="s">
        <v>218</v>
      </c>
      <c r="J186" s="9">
        <v>0</v>
      </c>
      <c r="K186" s="9"/>
      <c r="L186" s="12" t="s">
        <v>114</v>
      </c>
      <c r="M186" s="6">
        <v>2</v>
      </c>
      <c r="N186" s="12" t="s">
        <v>203</v>
      </c>
      <c r="O186" t="str">
        <f t="shared" si="28"/>
        <v>WRD 2015</v>
      </c>
      <c r="P186" t="str">
        <f t="shared" si="25"/>
        <v>W</v>
      </c>
      <c r="Q186" t="str">
        <f t="shared" si="26"/>
        <v>R</v>
      </c>
      <c r="R186" t="str">
        <f t="shared" si="27"/>
        <v>D</v>
      </c>
      <c r="S186">
        <f t="shared" si="23"/>
        <v>2015</v>
      </c>
      <c r="T186">
        <f>VLOOKUP(L186, Metadata!E$3:F$101, 2, FALSE)</f>
        <v>131.1</v>
      </c>
      <c r="U186">
        <f>VLOOKUP(T186,Metadata!H:J,2,FALSE)</f>
        <v>34.413846999999997</v>
      </c>
      <c r="V186">
        <f>VLOOKUP(T186,Metadata!$H:$J,3,FALSE)</f>
        <v>-106.801025</v>
      </c>
    </row>
    <row r="187" spans="1:22" x14ac:dyDescent="0.25">
      <c r="A187" s="21">
        <v>42321</v>
      </c>
      <c r="B187" s="3" t="s">
        <v>85</v>
      </c>
      <c r="C187" s="3" t="s">
        <v>33</v>
      </c>
      <c r="D187" s="3" t="s">
        <v>26</v>
      </c>
      <c r="E187" s="5">
        <v>2321</v>
      </c>
      <c r="F187" s="6" t="s">
        <v>34</v>
      </c>
      <c r="G187" s="6" t="s">
        <v>35</v>
      </c>
      <c r="H187" s="3" t="s">
        <v>225</v>
      </c>
      <c r="I187" s="15" t="s">
        <v>218</v>
      </c>
      <c r="J187" s="9">
        <v>0</v>
      </c>
      <c r="L187" s="12" t="s">
        <v>215</v>
      </c>
      <c r="M187" s="6">
        <v>2</v>
      </c>
      <c r="N187" s="12" t="s">
        <v>203</v>
      </c>
      <c r="O187" t="str">
        <f t="shared" si="28"/>
        <v>WRD 2015</v>
      </c>
      <c r="P187" t="str">
        <f t="shared" si="25"/>
        <v>W</v>
      </c>
      <c r="Q187" t="str">
        <f t="shared" si="26"/>
        <v>R</v>
      </c>
      <c r="R187" t="str">
        <f t="shared" si="27"/>
        <v>D</v>
      </c>
      <c r="S187">
        <f t="shared" si="23"/>
        <v>2015</v>
      </c>
      <c r="T187">
        <f>VLOOKUP(L187, Metadata!E$3:F$101, 2, FALSE)</f>
        <v>138.30000000000001</v>
      </c>
      <c r="U187">
        <f>VLOOKUP(T187,Metadata!H:J,2,FALSE)</f>
        <v>34.515528000000003</v>
      </c>
      <c r="V187">
        <f>VLOOKUP(T187,Metadata!$H:$J,3,FALSE)</f>
        <v>-106.79369</v>
      </c>
    </row>
    <row r="188" spans="1:22" x14ac:dyDescent="0.25">
      <c r="A188" s="21">
        <v>42321</v>
      </c>
      <c r="B188" s="3" t="s">
        <v>85</v>
      </c>
      <c r="C188" s="3" t="s">
        <v>33</v>
      </c>
      <c r="D188" s="3" t="s">
        <v>26</v>
      </c>
      <c r="E188" s="5">
        <v>58</v>
      </c>
      <c r="F188" s="6" t="s">
        <v>34</v>
      </c>
      <c r="G188" s="6" t="s">
        <v>35</v>
      </c>
      <c r="H188" s="3" t="s">
        <v>226</v>
      </c>
      <c r="I188" s="15" t="s">
        <v>218</v>
      </c>
      <c r="J188" s="9">
        <v>0</v>
      </c>
      <c r="L188" s="12" t="s">
        <v>215</v>
      </c>
      <c r="M188" s="6">
        <v>2</v>
      </c>
      <c r="N188" s="12" t="s">
        <v>203</v>
      </c>
      <c r="O188" t="str">
        <f t="shared" si="28"/>
        <v>WRD 2015</v>
      </c>
      <c r="P188" t="str">
        <f t="shared" si="25"/>
        <v>W</v>
      </c>
      <c r="Q188" t="str">
        <f t="shared" si="26"/>
        <v>R</v>
      </c>
      <c r="R188" t="str">
        <f t="shared" si="27"/>
        <v>D</v>
      </c>
      <c r="S188">
        <f t="shared" si="23"/>
        <v>2015</v>
      </c>
      <c r="T188">
        <f>VLOOKUP(L188, Metadata!E$3:F$101, 2, FALSE)</f>
        <v>138.30000000000001</v>
      </c>
      <c r="U188">
        <f>VLOOKUP(T188,Metadata!H:J,2,FALSE)</f>
        <v>34.515528000000003</v>
      </c>
      <c r="V188">
        <f>VLOOKUP(T188,Metadata!$H:$J,3,FALSE)</f>
        <v>-106.79369</v>
      </c>
    </row>
    <row r="189" spans="1:22" x14ac:dyDescent="0.25">
      <c r="A189" s="21">
        <v>42321</v>
      </c>
      <c r="B189" s="3" t="s">
        <v>85</v>
      </c>
      <c r="C189" s="3" t="s">
        <v>33</v>
      </c>
      <c r="D189" s="3" t="s">
        <v>26</v>
      </c>
      <c r="E189" s="5">
        <v>18621</v>
      </c>
      <c r="F189" s="6" t="s">
        <v>34</v>
      </c>
      <c r="G189" s="6" t="s">
        <v>35</v>
      </c>
      <c r="H189" s="3" t="s">
        <v>224</v>
      </c>
      <c r="I189" s="15" t="s">
        <v>218</v>
      </c>
      <c r="J189" s="9">
        <v>0</v>
      </c>
      <c r="L189" s="12" t="s">
        <v>215</v>
      </c>
      <c r="M189" s="6">
        <v>2</v>
      </c>
      <c r="N189" s="12" t="s">
        <v>203</v>
      </c>
      <c r="O189" t="str">
        <f t="shared" si="28"/>
        <v>WRD 2015</v>
      </c>
      <c r="P189" t="str">
        <f t="shared" si="25"/>
        <v>W</v>
      </c>
      <c r="Q189" t="str">
        <f t="shared" si="26"/>
        <v>R</v>
      </c>
      <c r="R189" t="str">
        <f t="shared" si="27"/>
        <v>D</v>
      </c>
      <c r="S189">
        <f t="shared" si="23"/>
        <v>2015</v>
      </c>
      <c r="T189">
        <f>VLOOKUP(L189, Metadata!E$3:F$101, 2, FALSE)</f>
        <v>138.30000000000001</v>
      </c>
      <c r="U189">
        <f>VLOOKUP(T189,Metadata!H:J,2,FALSE)</f>
        <v>34.515528000000003</v>
      </c>
      <c r="V189">
        <f>VLOOKUP(T189,Metadata!$H:$J,3,FALSE)</f>
        <v>-106.79369</v>
      </c>
    </row>
    <row r="190" spans="1:22" x14ac:dyDescent="0.25">
      <c r="A190" s="21">
        <v>42327</v>
      </c>
      <c r="B190" s="3" t="s">
        <v>85</v>
      </c>
      <c r="C190" s="3" t="s">
        <v>33</v>
      </c>
      <c r="D190" s="3" t="s">
        <v>26</v>
      </c>
      <c r="E190" s="5">
        <v>22614</v>
      </c>
      <c r="F190" s="6" t="s">
        <v>34</v>
      </c>
      <c r="G190" s="6" t="s">
        <v>35</v>
      </c>
      <c r="H190" s="3" t="s">
        <v>224</v>
      </c>
      <c r="I190" s="15" t="s">
        <v>218</v>
      </c>
      <c r="J190" s="9">
        <v>0</v>
      </c>
      <c r="L190" s="12" t="s">
        <v>221</v>
      </c>
      <c r="M190" s="6">
        <v>3</v>
      </c>
      <c r="N190" s="12" t="s">
        <v>203</v>
      </c>
      <c r="O190" t="str">
        <f t="shared" si="28"/>
        <v>WRD 2015</v>
      </c>
      <c r="P190" t="str">
        <f t="shared" si="25"/>
        <v>W</v>
      </c>
      <c r="Q190" t="str">
        <f t="shared" si="26"/>
        <v>R</v>
      </c>
      <c r="R190" t="str">
        <f t="shared" si="27"/>
        <v>D</v>
      </c>
      <c r="S190">
        <f t="shared" si="23"/>
        <v>2015</v>
      </c>
      <c r="T190">
        <f>VLOOKUP(L190, Metadata!E$3:F$101, 2, FALSE)</f>
        <v>104.8</v>
      </c>
      <c r="U190">
        <f>VLOOKUP(T190,Metadata!H:J,2,FALSE)</f>
        <v>34.119931000000001</v>
      </c>
      <c r="V190">
        <f>VLOOKUP(T190,Metadata!$H:$J,3,FALSE)</f>
        <v>-106.88692899999999</v>
      </c>
    </row>
    <row r="191" spans="1:22" x14ac:dyDescent="0.25">
      <c r="A191" s="21">
        <v>42328</v>
      </c>
      <c r="B191" s="3" t="s">
        <v>85</v>
      </c>
      <c r="C191" s="3" t="s">
        <v>33</v>
      </c>
      <c r="D191" s="3" t="s">
        <v>26</v>
      </c>
      <c r="E191" s="5">
        <v>24529</v>
      </c>
      <c r="F191" s="6" t="s">
        <v>34</v>
      </c>
      <c r="G191" s="6" t="s">
        <v>35</v>
      </c>
      <c r="H191" s="3" t="s">
        <v>224</v>
      </c>
      <c r="I191" s="15" t="s">
        <v>218</v>
      </c>
      <c r="J191" s="9">
        <v>0</v>
      </c>
      <c r="L191" s="12" t="s">
        <v>164</v>
      </c>
      <c r="M191" s="6">
        <v>3</v>
      </c>
      <c r="N191" s="12" t="s">
        <v>203</v>
      </c>
      <c r="O191" t="str">
        <f t="shared" si="28"/>
        <v>WRD 2015</v>
      </c>
      <c r="P191" t="str">
        <f t="shared" si="25"/>
        <v>W</v>
      </c>
      <c r="Q191" t="str">
        <f t="shared" si="26"/>
        <v>R</v>
      </c>
      <c r="R191" t="str">
        <f t="shared" si="27"/>
        <v>D</v>
      </c>
      <c r="S191">
        <f t="shared" si="23"/>
        <v>2015</v>
      </c>
      <c r="T191">
        <f>VLOOKUP(L191, Metadata!E$3:F$101, 2, FALSE)</f>
        <v>114.2</v>
      </c>
      <c r="U191">
        <f>VLOOKUP(T191,Metadata!H:J,2,FALSE)</f>
        <v>34.242004000000001</v>
      </c>
      <c r="V191">
        <f>VLOOKUP(T191,Metadata!$H:$J,3,FALSE)</f>
        <v>-106.897156</v>
      </c>
    </row>
    <row r="192" spans="1:22" x14ac:dyDescent="0.25">
      <c r="A192" s="21">
        <v>42331</v>
      </c>
      <c r="B192" s="3" t="s">
        <v>85</v>
      </c>
      <c r="C192" s="3" t="s">
        <v>33</v>
      </c>
      <c r="D192" s="3" t="s">
        <v>26</v>
      </c>
      <c r="E192" s="5">
        <v>4762</v>
      </c>
      <c r="F192" s="6" t="s">
        <v>34</v>
      </c>
      <c r="G192" s="6" t="s">
        <v>35</v>
      </c>
      <c r="H192" s="3" t="s">
        <v>224</v>
      </c>
      <c r="I192" s="15" t="s">
        <v>218</v>
      </c>
      <c r="J192" s="9">
        <v>0</v>
      </c>
      <c r="L192" s="12" t="s">
        <v>221</v>
      </c>
      <c r="M192" s="6">
        <v>3</v>
      </c>
      <c r="N192" s="12" t="s">
        <v>203</v>
      </c>
      <c r="O192" t="str">
        <f t="shared" si="28"/>
        <v>WRD 2015</v>
      </c>
      <c r="P192" t="str">
        <f t="shared" si="25"/>
        <v>W</v>
      </c>
      <c r="Q192" t="str">
        <f t="shared" si="26"/>
        <v>R</v>
      </c>
      <c r="R192" t="str">
        <f t="shared" si="27"/>
        <v>D</v>
      </c>
      <c r="S192">
        <f t="shared" si="23"/>
        <v>2015</v>
      </c>
      <c r="T192">
        <f>VLOOKUP(L192, Metadata!E$3:F$101, 2, FALSE)</f>
        <v>104.8</v>
      </c>
      <c r="U192">
        <f>VLOOKUP(T192,Metadata!H:J,2,FALSE)</f>
        <v>34.119931000000001</v>
      </c>
      <c r="V192">
        <f>VLOOKUP(T192,Metadata!$H:$J,3,FALSE)</f>
        <v>-106.88692899999999</v>
      </c>
    </row>
    <row r="193" spans="1:23" x14ac:dyDescent="0.25">
      <c r="A193" s="21">
        <v>42331</v>
      </c>
      <c r="B193" s="3" t="s">
        <v>32</v>
      </c>
      <c r="C193" s="3" t="s">
        <v>33</v>
      </c>
      <c r="D193" s="3" t="s">
        <v>26</v>
      </c>
      <c r="E193" s="5">
        <v>19000</v>
      </c>
      <c r="F193" s="6" t="s">
        <v>34</v>
      </c>
      <c r="G193" s="6" t="s">
        <v>28</v>
      </c>
      <c r="H193" s="3" t="s">
        <v>223</v>
      </c>
      <c r="I193" s="15" t="s">
        <v>218</v>
      </c>
      <c r="J193" s="9">
        <v>0</v>
      </c>
      <c r="K193">
        <v>62</v>
      </c>
      <c r="L193" s="12" t="s">
        <v>207</v>
      </c>
      <c r="M193" s="6">
        <v>3</v>
      </c>
      <c r="N193" s="12" t="s">
        <v>203</v>
      </c>
      <c r="O193" t="str">
        <f t="shared" si="28"/>
        <v>ORD 2015</v>
      </c>
      <c r="P193" t="str">
        <f t="shared" si="25"/>
        <v>O</v>
      </c>
      <c r="Q193" t="str">
        <f t="shared" si="26"/>
        <v>R</v>
      </c>
      <c r="R193" t="str">
        <f t="shared" si="27"/>
        <v>D</v>
      </c>
      <c r="S193">
        <f t="shared" si="23"/>
        <v>2015</v>
      </c>
      <c r="T193">
        <f>VLOOKUP(L193, Metadata!E$3:F$101, 2, FALSE)</f>
        <v>86.5</v>
      </c>
      <c r="U193">
        <f>VLOOKUP(T193,Metadata!H:J,2,FALSE)</f>
        <v>33.872501</v>
      </c>
      <c r="V193">
        <f>VLOOKUP(T193,Metadata!$H:$J,3,FALSE)</f>
        <v>-106.849041</v>
      </c>
    </row>
    <row r="194" spans="1:23" x14ac:dyDescent="0.25">
      <c r="A194" s="21">
        <v>42331</v>
      </c>
      <c r="B194" s="3" t="s">
        <v>32</v>
      </c>
      <c r="C194" s="3" t="s">
        <v>33</v>
      </c>
      <c r="D194" s="3" t="s">
        <v>26</v>
      </c>
      <c r="E194" s="5">
        <v>19216</v>
      </c>
      <c r="F194" s="6" t="s">
        <v>34</v>
      </c>
      <c r="G194" s="6" t="s">
        <v>28</v>
      </c>
      <c r="H194" s="3" t="s">
        <v>223</v>
      </c>
      <c r="I194" s="15" t="s">
        <v>218</v>
      </c>
      <c r="J194" s="9">
        <v>0</v>
      </c>
      <c r="K194">
        <v>62</v>
      </c>
      <c r="L194" s="12" t="s">
        <v>29</v>
      </c>
      <c r="M194" s="6">
        <v>3</v>
      </c>
      <c r="N194" s="12" t="s">
        <v>203</v>
      </c>
      <c r="O194" t="str">
        <f t="shared" si="28"/>
        <v>ORD 2015</v>
      </c>
      <c r="P194" t="str">
        <f t="shared" si="25"/>
        <v>O</v>
      </c>
      <c r="Q194" t="str">
        <f t="shared" si="26"/>
        <v>R</v>
      </c>
      <c r="R194" t="str">
        <f t="shared" si="27"/>
        <v>D</v>
      </c>
      <c r="S194">
        <f t="shared" si="23"/>
        <v>2015</v>
      </c>
      <c r="T194">
        <f>VLOOKUP(L194, Metadata!E$3:F$101, 2, FALSE)</f>
        <v>67.5</v>
      </c>
      <c r="U194">
        <f>VLOOKUP(T194,Metadata!H:J,2,FALSE)</f>
        <v>33.680714000000002</v>
      </c>
      <c r="V194">
        <f>VLOOKUP(T194,Metadata!$H:$J,3,FALSE)</f>
        <v>-106.99297900000001</v>
      </c>
    </row>
    <row r="195" spans="1:23" x14ac:dyDescent="0.25">
      <c r="A195" s="21">
        <v>42485</v>
      </c>
      <c r="B195" s="3" t="s">
        <v>40</v>
      </c>
      <c r="C195" s="3" t="s">
        <v>25</v>
      </c>
      <c r="D195" s="3" t="s">
        <v>26</v>
      </c>
      <c r="E195" s="20">
        <v>3122</v>
      </c>
      <c r="F195" s="6" t="s">
        <v>34</v>
      </c>
      <c r="G195" s="6" t="s">
        <v>28</v>
      </c>
      <c r="H195" s="3" t="s">
        <v>227</v>
      </c>
      <c r="I195" s="15" t="s">
        <v>228</v>
      </c>
      <c r="J195" s="9">
        <v>3</v>
      </c>
      <c r="L195" s="12" t="s">
        <v>36</v>
      </c>
      <c r="M195" s="6">
        <v>1</v>
      </c>
      <c r="N195" s="12" t="s">
        <v>203</v>
      </c>
      <c r="O195" t="str">
        <f t="shared" si="28"/>
        <v>RLD 2016</v>
      </c>
      <c r="P195" t="str">
        <f t="shared" si="25"/>
        <v>R</v>
      </c>
      <c r="Q195" t="str">
        <f t="shared" si="26"/>
        <v>L</v>
      </c>
      <c r="R195" t="str">
        <f t="shared" si="27"/>
        <v>D</v>
      </c>
      <c r="S195">
        <f t="shared" si="23"/>
        <v>2016</v>
      </c>
      <c r="T195">
        <f>VLOOKUP(L195, Metadata!E$3:F$101, 2, FALSE)</f>
        <v>191.1</v>
      </c>
      <c r="U195">
        <f>VLOOKUP(T195,Metadata!H:J,2,FALSE)</f>
        <v>35.193578000000002</v>
      </c>
      <c r="V195">
        <f>VLOOKUP(T195,Metadata!$H:$J,3,FALSE)</f>
        <v>-106.64481499999999</v>
      </c>
    </row>
    <row r="196" spans="1:23" x14ac:dyDescent="0.25">
      <c r="A196" s="21">
        <v>42667</v>
      </c>
      <c r="B196" s="3" t="s">
        <v>97</v>
      </c>
      <c r="C196" s="3" t="s">
        <v>25</v>
      </c>
      <c r="D196" s="3" t="s">
        <v>26</v>
      </c>
      <c r="E196" s="20">
        <v>10880</v>
      </c>
      <c r="F196" s="6" t="s">
        <v>34</v>
      </c>
      <c r="G196" s="6" t="s">
        <v>28</v>
      </c>
      <c r="H196" s="3" t="s">
        <v>229</v>
      </c>
      <c r="I196" s="15" t="s">
        <v>218</v>
      </c>
      <c r="J196" s="9">
        <v>0</v>
      </c>
      <c r="K196">
        <v>60</v>
      </c>
      <c r="L196" s="12" t="s">
        <v>213</v>
      </c>
      <c r="M196" s="6">
        <v>1</v>
      </c>
      <c r="N196" s="12" t="s">
        <v>203</v>
      </c>
      <c r="O196" t="str">
        <f t="shared" si="28"/>
        <v>PLD 2016</v>
      </c>
      <c r="P196" t="str">
        <f t="shared" si="25"/>
        <v>P</v>
      </c>
      <c r="Q196" t="str">
        <f t="shared" si="26"/>
        <v>L</v>
      </c>
      <c r="R196" t="str">
        <f t="shared" si="27"/>
        <v>D</v>
      </c>
      <c r="S196">
        <f t="shared" si="23"/>
        <v>2016</v>
      </c>
      <c r="T196">
        <f>VLOOKUP(L196, Metadata!E$3:F$101, 2, FALSE)</f>
        <v>207.3</v>
      </c>
      <c r="U196">
        <f>VLOOKUP(T196,Metadata!H:J,2,FALSE)</f>
        <v>35.361834999999999</v>
      </c>
      <c r="V196">
        <f>VLOOKUP(T196,Metadata!$H:$J,3,FALSE)</f>
        <v>-106.51522900000001</v>
      </c>
    </row>
    <row r="197" spans="1:23" x14ac:dyDescent="0.25">
      <c r="A197" s="21">
        <v>42667</v>
      </c>
      <c r="B197" s="3" t="s">
        <v>30</v>
      </c>
      <c r="C197" s="3" t="s">
        <v>25</v>
      </c>
      <c r="D197" s="3" t="s">
        <v>26</v>
      </c>
      <c r="E197" s="20">
        <v>10000</v>
      </c>
      <c r="F197" s="6" t="s">
        <v>34</v>
      </c>
      <c r="G197" s="6" t="s">
        <v>35</v>
      </c>
      <c r="H197" s="3" t="s">
        <v>230</v>
      </c>
      <c r="I197" s="15" t="s">
        <v>218</v>
      </c>
      <c r="J197" s="9">
        <v>0</v>
      </c>
      <c r="L197" s="12" t="s">
        <v>213</v>
      </c>
      <c r="M197" s="6">
        <v>3</v>
      </c>
      <c r="N197" s="12" t="s">
        <v>203</v>
      </c>
      <c r="O197" t="str">
        <f t="shared" si="28"/>
        <v>GLD 2016</v>
      </c>
      <c r="P197" t="str">
        <f t="shared" si="25"/>
        <v>G</v>
      </c>
      <c r="Q197" t="str">
        <f t="shared" si="26"/>
        <v>L</v>
      </c>
      <c r="R197" t="str">
        <f t="shared" si="27"/>
        <v>D</v>
      </c>
      <c r="S197">
        <f t="shared" si="23"/>
        <v>2016</v>
      </c>
      <c r="T197">
        <f>VLOOKUP(L197, Metadata!E$3:F$101, 2, FALSE)</f>
        <v>207.3</v>
      </c>
      <c r="U197">
        <f>VLOOKUP(T197,Metadata!H:J,2,FALSE)</f>
        <v>35.361834999999999</v>
      </c>
      <c r="V197">
        <f>VLOOKUP(T197,Metadata!$H:$J,3,FALSE)</f>
        <v>-106.51522900000001</v>
      </c>
    </row>
    <row r="198" spans="1:23" x14ac:dyDescent="0.25">
      <c r="A198" s="21">
        <v>42689</v>
      </c>
      <c r="B198" s="3" t="s">
        <v>30</v>
      </c>
      <c r="C198" s="3" t="s">
        <v>25</v>
      </c>
      <c r="D198" s="3" t="s">
        <v>26</v>
      </c>
      <c r="E198" s="20">
        <v>1511</v>
      </c>
      <c r="F198" s="6" t="s">
        <v>34</v>
      </c>
      <c r="G198" s="6" t="s">
        <v>231</v>
      </c>
      <c r="H198" s="3" t="s">
        <v>232</v>
      </c>
      <c r="I198" s="15" t="s">
        <v>218</v>
      </c>
      <c r="J198" s="9">
        <v>0</v>
      </c>
      <c r="L198" s="12" t="s">
        <v>233</v>
      </c>
      <c r="M198" s="6">
        <v>3</v>
      </c>
      <c r="N198" s="12" t="s">
        <v>203</v>
      </c>
      <c r="O198" t="str">
        <f t="shared" si="28"/>
        <v>GLD 2016</v>
      </c>
      <c r="P198" t="str">
        <f t="shared" si="25"/>
        <v>G</v>
      </c>
      <c r="Q198" t="str">
        <f t="shared" si="26"/>
        <v>L</v>
      </c>
      <c r="R198" t="str">
        <f t="shared" ref="R198:R228" si="29">IF(LEFT(D198) = "p", "D", "A")</f>
        <v>D</v>
      </c>
      <c r="S198">
        <f t="shared" si="23"/>
        <v>2016</v>
      </c>
      <c r="T198">
        <f>VLOOKUP(L198, Metadata!E$3:F$101, 2, FALSE)</f>
        <v>74</v>
      </c>
      <c r="U198">
        <f>VLOOKUP(T198,Metadata!H:J,2,FALSE)</f>
        <v>33.721629999999998</v>
      </c>
      <c r="V198">
        <f>VLOOKUP(T198,Metadata!$H:$J,3,FALSE)</f>
        <v>-106.912266</v>
      </c>
    </row>
    <row r="199" spans="1:23" x14ac:dyDescent="0.25">
      <c r="A199" s="21">
        <v>42689</v>
      </c>
      <c r="B199" s="3" t="s">
        <v>30</v>
      </c>
      <c r="C199" s="3" t="s">
        <v>25</v>
      </c>
      <c r="D199" s="3" t="s">
        <v>26</v>
      </c>
      <c r="E199" s="20">
        <v>29489</v>
      </c>
      <c r="F199" s="6" t="s">
        <v>34</v>
      </c>
      <c r="G199" s="6" t="s">
        <v>35</v>
      </c>
      <c r="H199" s="3" t="s">
        <v>230</v>
      </c>
      <c r="I199" s="15" t="s">
        <v>218</v>
      </c>
      <c r="J199" s="9">
        <v>0</v>
      </c>
      <c r="L199" s="12" t="s">
        <v>233</v>
      </c>
      <c r="M199" s="6">
        <v>3</v>
      </c>
      <c r="N199" s="12" t="s">
        <v>203</v>
      </c>
      <c r="O199" t="str">
        <f t="shared" si="28"/>
        <v>GLD 2016</v>
      </c>
      <c r="P199" t="str">
        <f t="shared" si="25"/>
        <v>G</v>
      </c>
      <c r="Q199" t="str">
        <f t="shared" si="26"/>
        <v>L</v>
      </c>
      <c r="R199" t="str">
        <f t="shared" si="29"/>
        <v>D</v>
      </c>
      <c r="S199">
        <f t="shared" ref="S199:S261" si="30">YEAR(A199)</f>
        <v>2016</v>
      </c>
      <c r="T199">
        <f>VLOOKUP(L199, Metadata!E$3:F$101, 2, FALSE)</f>
        <v>74</v>
      </c>
      <c r="U199">
        <f>VLOOKUP(T199,Metadata!H:J,2,FALSE)</f>
        <v>33.721629999999998</v>
      </c>
      <c r="V199">
        <f>VLOOKUP(T199,Metadata!$H:$J,3,FALSE)</f>
        <v>-106.912266</v>
      </c>
    </row>
    <row r="200" spans="1:23" x14ac:dyDescent="0.25">
      <c r="A200" s="21">
        <v>42691</v>
      </c>
      <c r="B200" s="3" t="s">
        <v>30</v>
      </c>
      <c r="C200" s="3" t="s">
        <v>25</v>
      </c>
      <c r="D200" s="3" t="s">
        <v>26</v>
      </c>
      <c r="E200" s="4">
        <v>2000</v>
      </c>
      <c r="F200" s="6" t="s">
        <v>34</v>
      </c>
      <c r="G200" s="6" t="s">
        <v>35</v>
      </c>
      <c r="H200" s="3" t="s">
        <v>230</v>
      </c>
      <c r="I200" s="15" t="s">
        <v>218</v>
      </c>
      <c r="J200" s="9">
        <v>0</v>
      </c>
      <c r="L200" s="12" t="s">
        <v>173</v>
      </c>
      <c r="M200" s="6">
        <v>2</v>
      </c>
      <c r="N200" s="12" t="s">
        <v>203</v>
      </c>
      <c r="O200" t="str">
        <f t="shared" si="28"/>
        <v>GLD 2016</v>
      </c>
      <c r="P200" t="str">
        <f t="shared" si="25"/>
        <v>G</v>
      </c>
      <c r="Q200" t="str">
        <f t="shared" si="26"/>
        <v>L</v>
      </c>
      <c r="R200" t="str">
        <f t="shared" si="29"/>
        <v>D</v>
      </c>
      <c r="S200">
        <f t="shared" si="30"/>
        <v>2016</v>
      </c>
      <c r="T200">
        <f>VLOOKUP(L200, Metadata!E$3:F$101, 2, FALSE)</f>
        <v>141.30000000000001</v>
      </c>
      <c r="U200">
        <f>VLOOKUP(T200,Metadata!H:J,2,FALSE)</f>
        <v>34.544046999999999</v>
      </c>
      <c r="V200">
        <f>VLOOKUP(T200,Metadata!$H:$J,3,FALSE)</f>
        <v>-106.76367500000001</v>
      </c>
    </row>
    <row r="201" spans="1:23" x14ac:dyDescent="0.25">
      <c r="A201" s="21">
        <v>42703</v>
      </c>
      <c r="B201" s="3" t="s">
        <v>30</v>
      </c>
      <c r="C201" s="3" t="s">
        <v>25</v>
      </c>
      <c r="D201" s="3" t="s">
        <v>26</v>
      </c>
      <c r="E201" s="20">
        <v>12000</v>
      </c>
      <c r="F201" s="6" t="s">
        <v>34</v>
      </c>
      <c r="G201" s="6" t="s">
        <v>35</v>
      </c>
      <c r="H201" s="3" t="s">
        <v>230</v>
      </c>
      <c r="I201" s="15" t="s">
        <v>218</v>
      </c>
      <c r="J201" s="9">
        <v>0</v>
      </c>
      <c r="L201" s="12" t="s">
        <v>29</v>
      </c>
      <c r="M201" s="6">
        <v>3</v>
      </c>
      <c r="N201" s="12" t="s">
        <v>203</v>
      </c>
      <c r="O201" t="str">
        <f t="shared" si="28"/>
        <v>GLD 2016</v>
      </c>
      <c r="P201" t="str">
        <f t="shared" si="25"/>
        <v>G</v>
      </c>
      <c r="Q201" t="str">
        <f t="shared" si="26"/>
        <v>L</v>
      </c>
      <c r="R201" t="str">
        <f t="shared" si="29"/>
        <v>D</v>
      </c>
      <c r="S201">
        <f t="shared" si="30"/>
        <v>2016</v>
      </c>
      <c r="T201">
        <f>VLOOKUP(L201, Metadata!E$3:F$101, 2, FALSE)</f>
        <v>67.5</v>
      </c>
      <c r="U201">
        <f>VLOOKUP(T201,Metadata!H:J,2,FALSE)</f>
        <v>33.680714000000002</v>
      </c>
      <c r="V201">
        <f>VLOOKUP(T201,Metadata!$H:$J,3,FALSE)</f>
        <v>-106.99297900000001</v>
      </c>
    </row>
    <row r="202" spans="1:23" x14ac:dyDescent="0.25">
      <c r="A202" s="21">
        <v>43053</v>
      </c>
      <c r="B202" s="3" t="s">
        <v>30</v>
      </c>
      <c r="C202" s="3" t="s">
        <v>33</v>
      </c>
      <c r="D202" s="3" t="s">
        <v>26</v>
      </c>
      <c r="E202" s="20">
        <v>16000</v>
      </c>
      <c r="F202" s="6" t="s">
        <v>34</v>
      </c>
      <c r="G202" s="6" t="s">
        <v>28</v>
      </c>
      <c r="H202" s="3" t="s">
        <v>234</v>
      </c>
      <c r="I202" s="15" t="s">
        <v>218</v>
      </c>
      <c r="J202" s="9">
        <v>0</v>
      </c>
      <c r="K202">
        <v>60</v>
      </c>
      <c r="L202" s="12" t="s">
        <v>235</v>
      </c>
      <c r="M202" s="6">
        <v>3</v>
      </c>
      <c r="N202" s="12" t="s">
        <v>203</v>
      </c>
      <c r="O202" t="str">
        <f t="shared" si="28"/>
        <v>GRD 2017</v>
      </c>
      <c r="P202" t="str">
        <f t="shared" si="25"/>
        <v>G</v>
      </c>
      <c r="Q202" t="str">
        <f t="shared" si="26"/>
        <v>R</v>
      </c>
      <c r="R202" t="str">
        <f t="shared" si="29"/>
        <v>D</v>
      </c>
      <c r="S202">
        <f t="shared" si="30"/>
        <v>2017</v>
      </c>
      <c r="T202">
        <v>103.2</v>
      </c>
      <c r="U202">
        <f>VLOOKUP(T202,Metadata!H:J,2,FALSE)</f>
        <v>34.096843</v>
      </c>
      <c r="V202">
        <f>VLOOKUP(T202,Metadata!$H:$J,3,FALSE)</f>
        <v>-106.879232</v>
      </c>
      <c r="W202">
        <v>18</v>
      </c>
    </row>
    <row r="203" spans="1:23" x14ac:dyDescent="0.25">
      <c r="A203" s="21">
        <v>43053</v>
      </c>
      <c r="B203" s="3" t="s">
        <v>30</v>
      </c>
      <c r="C203" s="3" t="s">
        <v>33</v>
      </c>
      <c r="D203" s="3" t="s">
        <v>26</v>
      </c>
      <c r="E203" s="20">
        <v>16000</v>
      </c>
      <c r="F203" s="6" t="s">
        <v>34</v>
      </c>
      <c r="G203" s="6" t="s">
        <v>28</v>
      </c>
      <c r="H203" s="3" t="s">
        <v>234</v>
      </c>
      <c r="I203" s="15" t="s">
        <v>218</v>
      </c>
      <c r="J203" s="9">
        <v>0</v>
      </c>
      <c r="K203">
        <v>60</v>
      </c>
      <c r="L203" s="12" t="s">
        <v>207</v>
      </c>
      <c r="M203" s="6">
        <v>3</v>
      </c>
      <c r="N203" s="12" t="s">
        <v>203</v>
      </c>
      <c r="O203" t="str">
        <f t="shared" si="28"/>
        <v>GRD 2017</v>
      </c>
      <c r="P203" t="str">
        <f t="shared" si="25"/>
        <v>G</v>
      </c>
      <c r="Q203" t="str">
        <f t="shared" si="26"/>
        <v>R</v>
      </c>
      <c r="R203" t="str">
        <f t="shared" si="29"/>
        <v>D</v>
      </c>
      <c r="S203">
        <f t="shared" si="30"/>
        <v>2017</v>
      </c>
      <c r="T203">
        <f>VLOOKUP(L203, Metadata!E$3:F$101, 2, FALSE)</f>
        <v>86.5</v>
      </c>
      <c r="U203">
        <f>VLOOKUP(T203,Metadata!H:J,2,FALSE)</f>
        <v>33.872501</v>
      </c>
      <c r="V203">
        <f>VLOOKUP(T203,Metadata!$H:$J,3,FALSE)</f>
        <v>-106.849041</v>
      </c>
      <c r="W203">
        <v>18</v>
      </c>
    </row>
    <row r="204" spans="1:23" x14ac:dyDescent="0.25">
      <c r="A204" s="21">
        <v>43053</v>
      </c>
      <c r="B204" s="3" t="s">
        <v>236</v>
      </c>
      <c r="C204" s="3" t="s">
        <v>33</v>
      </c>
      <c r="D204" s="3" t="s">
        <v>26</v>
      </c>
      <c r="E204" s="20">
        <v>16366</v>
      </c>
      <c r="F204" s="6" t="s">
        <v>34</v>
      </c>
      <c r="G204" s="6" t="s">
        <v>28</v>
      </c>
      <c r="H204" s="3" t="s">
        <v>234</v>
      </c>
      <c r="I204" s="15" t="s">
        <v>218</v>
      </c>
      <c r="J204" s="9">
        <v>0</v>
      </c>
      <c r="K204">
        <v>60</v>
      </c>
      <c r="L204" s="12" t="s">
        <v>164</v>
      </c>
      <c r="M204" s="6">
        <v>3</v>
      </c>
      <c r="N204" s="12" t="s">
        <v>203</v>
      </c>
      <c r="O204" t="str">
        <f t="shared" si="28"/>
        <v>GRD 2017</v>
      </c>
      <c r="P204" t="str">
        <f t="shared" si="25"/>
        <v>G</v>
      </c>
      <c r="Q204" t="str">
        <f t="shared" si="26"/>
        <v>R</v>
      </c>
      <c r="R204" t="str">
        <f t="shared" si="29"/>
        <v>D</v>
      </c>
      <c r="S204">
        <f t="shared" si="30"/>
        <v>2017</v>
      </c>
      <c r="T204">
        <f>VLOOKUP(L204, Metadata!E$3:F$101, 2, FALSE)</f>
        <v>114.2</v>
      </c>
      <c r="U204">
        <f>VLOOKUP(T204,Metadata!H:J,2,FALSE)</f>
        <v>34.242004000000001</v>
      </c>
      <c r="V204">
        <f>VLOOKUP(T204,Metadata!$H:$J,3,FALSE)</f>
        <v>-106.897156</v>
      </c>
      <c r="W204">
        <v>18</v>
      </c>
    </row>
    <row r="205" spans="1:23" x14ac:dyDescent="0.25">
      <c r="A205" s="21">
        <v>43053</v>
      </c>
      <c r="B205" s="3" t="s">
        <v>40</v>
      </c>
      <c r="C205" s="3" t="s">
        <v>33</v>
      </c>
      <c r="D205" s="3" t="s">
        <v>26</v>
      </c>
      <c r="E205" s="20">
        <v>4000</v>
      </c>
      <c r="F205" s="6" t="s">
        <v>34</v>
      </c>
      <c r="G205" s="6" t="s">
        <v>35</v>
      </c>
      <c r="H205" s="3" t="s">
        <v>237</v>
      </c>
      <c r="I205" s="15" t="s">
        <v>218</v>
      </c>
      <c r="J205" s="9">
        <v>0</v>
      </c>
      <c r="K205">
        <v>60</v>
      </c>
      <c r="L205" s="12" t="s">
        <v>235</v>
      </c>
      <c r="M205" s="6">
        <v>3</v>
      </c>
      <c r="N205" s="12" t="s">
        <v>203</v>
      </c>
      <c r="O205" t="str">
        <f t="shared" si="28"/>
        <v>RRD 2017</v>
      </c>
      <c r="P205" t="str">
        <f t="shared" si="25"/>
        <v>R</v>
      </c>
      <c r="Q205" t="str">
        <f t="shared" si="26"/>
        <v>R</v>
      </c>
      <c r="R205" t="str">
        <f t="shared" si="29"/>
        <v>D</v>
      </c>
      <c r="S205">
        <f t="shared" si="30"/>
        <v>2017</v>
      </c>
      <c r="T205">
        <v>103.2</v>
      </c>
      <c r="U205">
        <f>VLOOKUP(T205,Metadata!H:J,2,FALSE)</f>
        <v>34.096843</v>
      </c>
      <c r="V205">
        <f>VLOOKUP(T205,Metadata!$H:$J,3,FALSE)</f>
        <v>-106.879232</v>
      </c>
      <c r="W205">
        <v>8</v>
      </c>
    </row>
    <row r="206" spans="1:23" x14ac:dyDescent="0.25">
      <c r="A206" s="21">
        <v>43053</v>
      </c>
      <c r="B206" s="3" t="s">
        <v>40</v>
      </c>
      <c r="C206" s="3" t="s">
        <v>33</v>
      </c>
      <c r="D206" s="3" t="s">
        <v>26</v>
      </c>
      <c r="E206" s="20">
        <v>4000</v>
      </c>
      <c r="F206" s="6" t="s">
        <v>34</v>
      </c>
      <c r="G206" s="6" t="s">
        <v>35</v>
      </c>
      <c r="H206" s="3" t="s">
        <v>237</v>
      </c>
      <c r="I206" s="15" t="s">
        <v>218</v>
      </c>
      <c r="J206" s="9">
        <v>0</v>
      </c>
      <c r="K206">
        <v>60</v>
      </c>
      <c r="L206" s="12" t="s">
        <v>207</v>
      </c>
      <c r="M206" s="6">
        <v>3</v>
      </c>
      <c r="N206" s="12" t="s">
        <v>203</v>
      </c>
      <c r="O206" t="str">
        <f t="shared" si="28"/>
        <v>RRD 2017</v>
      </c>
      <c r="P206" t="str">
        <f t="shared" si="25"/>
        <v>R</v>
      </c>
      <c r="Q206" t="str">
        <f t="shared" si="26"/>
        <v>R</v>
      </c>
      <c r="R206" t="str">
        <f t="shared" si="29"/>
        <v>D</v>
      </c>
      <c r="S206">
        <f t="shared" si="30"/>
        <v>2017</v>
      </c>
      <c r="T206">
        <f>VLOOKUP(L206, Metadata!E$3:F$101, 2, FALSE)</f>
        <v>86.5</v>
      </c>
      <c r="U206">
        <f>VLOOKUP(T206,Metadata!H:J,2,FALSE)</f>
        <v>33.872501</v>
      </c>
      <c r="V206">
        <f>VLOOKUP(T206,Metadata!$H:$J,3,FALSE)</f>
        <v>-106.849041</v>
      </c>
      <c r="W206">
        <v>8</v>
      </c>
    </row>
    <row r="207" spans="1:23" x14ac:dyDescent="0.25">
      <c r="A207" s="21">
        <v>43053</v>
      </c>
      <c r="B207" s="3" t="s">
        <v>40</v>
      </c>
      <c r="C207" s="3" t="s">
        <v>33</v>
      </c>
      <c r="D207" s="3" t="s">
        <v>26</v>
      </c>
      <c r="E207" s="20">
        <v>4000</v>
      </c>
      <c r="F207" s="6" t="s">
        <v>34</v>
      </c>
      <c r="G207" s="6" t="s">
        <v>35</v>
      </c>
      <c r="H207" s="3" t="s">
        <v>237</v>
      </c>
      <c r="I207" s="15" t="s">
        <v>218</v>
      </c>
      <c r="J207" s="9">
        <v>0</v>
      </c>
      <c r="K207">
        <v>60</v>
      </c>
      <c r="L207" s="12" t="s">
        <v>164</v>
      </c>
      <c r="M207" s="6">
        <v>3</v>
      </c>
      <c r="N207" s="12" t="s">
        <v>203</v>
      </c>
      <c r="O207" t="str">
        <f t="shared" si="28"/>
        <v>RRD 2017</v>
      </c>
      <c r="P207" t="str">
        <f t="shared" si="25"/>
        <v>R</v>
      </c>
      <c r="Q207" t="str">
        <f t="shared" si="26"/>
        <v>R</v>
      </c>
      <c r="R207" t="str">
        <f t="shared" si="29"/>
        <v>D</v>
      </c>
      <c r="S207">
        <f t="shared" si="30"/>
        <v>2017</v>
      </c>
      <c r="T207">
        <f>VLOOKUP(L207, Metadata!E$3:F$101, 2, FALSE)</f>
        <v>114.2</v>
      </c>
      <c r="U207">
        <f>VLOOKUP(T207,Metadata!H:J,2,FALSE)</f>
        <v>34.242004000000001</v>
      </c>
      <c r="V207">
        <f>VLOOKUP(T207,Metadata!$H:$J,3,FALSE)</f>
        <v>-106.897156</v>
      </c>
      <c r="W207">
        <v>11</v>
      </c>
    </row>
    <row r="208" spans="1:23" x14ac:dyDescent="0.25">
      <c r="A208" s="21">
        <v>43146</v>
      </c>
      <c r="B208" s="3" t="s">
        <v>30</v>
      </c>
      <c r="C208" s="3" t="s">
        <v>25</v>
      </c>
      <c r="D208" s="3" t="s">
        <v>26</v>
      </c>
      <c r="E208" s="20">
        <v>5000</v>
      </c>
      <c r="F208" s="6" t="s">
        <v>34</v>
      </c>
      <c r="G208" s="6" t="s">
        <v>28</v>
      </c>
      <c r="H208" s="3" t="s">
        <v>234</v>
      </c>
      <c r="I208" s="15" t="s">
        <v>218</v>
      </c>
      <c r="J208" s="9">
        <v>0</v>
      </c>
      <c r="K208">
        <v>55</v>
      </c>
      <c r="L208" s="12" t="s">
        <v>235</v>
      </c>
      <c r="M208" s="6">
        <v>3</v>
      </c>
      <c r="N208" s="12" t="s">
        <v>203</v>
      </c>
      <c r="O208" t="str">
        <f t="shared" si="28"/>
        <v>GLD 2018</v>
      </c>
      <c r="P208" t="str">
        <f t="shared" si="25"/>
        <v>G</v>
      </c>
      <c r="Q208" t="str">
        <f t="shared" si="26"/>
        <v>L</v>
      </c>
      <c r="R208" t="str">
        <f t="shared" si="29"/>
        <v>D</v>
      </c>
      <c r="S208">
        <f t="shared" si="30"/>
        <v>2018</v>
      </c>
      <c r="T208">
        <v>103.2</v>
      </c>
      <c r="U208">
        <f>VLOOKUP(T208,Metadata!H:J,2,FALSE)</f>
        <v>34.096843</v>
      </c>
      <c r="V208">
        <f>VLOOKUP(T208,Metadata!$H:$J,3,FALSE)</f>
        <v>-106.879232</v>
      </c>
    </row>
    <row r="209" spans="1:24" x14ac:dyDescent="0.25">
      <c r="A209" s="21">
        <v>43146</v>
      </c>
      <c r="B209" s="3" t="s">
        <v>30</v>
      </c>
      <c r="C209" s="3" t="s">
        <v>25</v>
      </c>
      <c r="D209" s="3" t="s">
        <v>26</v>
      </c>
      <c r="E209" s="20">
        <v>4500</v>
      </c>
      <c r="F209" s="6" t="s">
        <v>34</v>
      </c>
      <c r="G209" s="6" t="s">
        <v>28</v>
      </c>
      <c r="H209" s="3" t="s">
        <v>234</v>
      </c>
      <c r="I209" s="15" t="s">
        <v>218</v>
      </c>
      <c r="J209" s="9">
        <v>0</v>
      </c>
      <c r="K209">
        <v>55</v>
      </c>
      <c r="L209" s="12" t="s">
        <v>207</v>
      </c>
      <c r="M209" s="6">
        <v>3</v>
      </c>
      <c r="N209" s="12" t="s">
        <v>203</v>
      </c>
      <c r="O209" t="str">
        <f t="shared" si="28"/>
        <v>GLD 2018</v>
      </c>
      <c r="P209" t="str">
        <f t="shared" si="25"/>
        <v>G</v>
      </c>
      <c r="Q209" t="str">
        <f t="shared" si="26"/>
        <v>L</v>
      </c>
      <c r="R209" t="str">
        <f t="shared" si="29"/>
        <v>D</v>
      </c>
      <c r="S209">
        <f t="shared" si="30"/>
        <v>2018</v>
      </c>
      <c r="T209">
        <f>VLOOKUP(L209, Metadata!E$3:F$101, 2, FALSE)</f>
        <v>86.5</v>
      </c>
      <c r="U209">
        <f>VLOOKUP(T209,Metadata!H:J,2,FALSE)</f>
        <v>33.872501</v>
      </c>
      <c r="V209">
        <f>VLOOKUP(T209,Metadata!$H:$J,3,FALSE)</f>
        <v>-106.849041</v>
      </c>
    </row>
    <row r="210" spans="1:24" x14ac:dyDescent="0.25">
      <c r="A210" s="21">
        <v>43146</v>
      </c>
      <c r="B210" s="3" t="s">
        <v>30</v>
      </c>
      <c r="C210" s="3" t="s">
        <v>25</v>
      </c>
      <c r="D210" s="3" t="s">
        <v>26</v>
      </c>
      <c r="E210" s="20">
        <v>5000</v>
      </c>
      <c r="F210" s="6" t="s">
        <v>34</v>
      </c>
      <c r="G210" s="6" t="s">
        <v>28</v>
      </c>
      <c r="H210" s="3" t="s">
        <v>234</v>
      </c>
      <c r="I210" s="15" t="s">
        <v>218</v>
      </c>
      <c r="J210" s="9">
        <v>0</v>
      </c>
      <c r="K210">
        <v>55</v>
      </c>
      <c r="L210" s="12" t="s">
        <v>164</v>
      </c>
      <c r="M210" s="6">
        <v>3</v>
      </c>
      <c r="N210" s="12" t="s">
        <v>203</v>
      </c>
      <c r="O210" t="str">
        <f t="shared" si="28"/>
        <v>GLD 2018</v>
      </c>
      <c r="P210" t="str">
        <f t="shared" si="25"/>
        <v>G</v>
      </c>
      <c r="Q210" t="str">
        <f t="shared" si="26"/>
        <v>L</v>
      </c>
      <c r="R210" t="str">
        <f t="shared" si="29"/>
        <v>D</v>
      </c>
      <c r="S210">
        <f t="shared" si="30"/>
        <v>2018</v>
      </c>
      <c r="T210">
        <f>VLOOKUP(L210, Metadata!E$3:F$101, 2, FALSE)</f>
        <v>114.2</v>
      </c>
      <c r="U210">
        <f>VLOOKUP(T210,Metadata!H:J,2,FALSE)</f>
        <v>34.242004000000001</v>
      </c>
      <c r="V210">
        <f>VLOOKUP(T210,Metadata!$H:$J,3,FALSE)</f>
        <v>-106.897156</v>
      </c>
    </row>
    <row r="211" spans="1:24" x14ac:dyDescent="0.25">
      <c r="A211" s="21">
        <v>43146</v>
      </c>
      <c r="B211" s="3" t="s">
        <v>40</v>
      </c>
      <c r="C211" s="3" t="s">
        <v>25</v>
      </c>
      <c r="D211" s="3" t="s">
        <v>26</v>
      </c>
      <c r="E211" s="20">
        <v>6000</v>
      </c>
      <c r="F211" s="6" t="s">
        <v>34</v>
      </c>
      <c r="G211" s="6" t="s">
        <v>35</v>
      </c>
      <c r="H211" s="3" t="s">
        <v>237</v>
      </c>
      <c r="I211" s="15" t="s">
        <v>218</v>
      </c>
      <c r="J211" s="9">
        <v>0</v>
      </c>
      <c r="L211" s="12" t="s">
        <v>235</v>
      </c>
      <c r="M211" s="6">
        <v>3</v>
      </c>
      <c r="N211" s="12" t="s">
        <v>203</v>
      </c>
      <c r="O211" t="str">
        <f t="shared" si="28"/>
        <v>RLD 2018</v>
      </c>
      <c r="P211" t="str">
        <f t="shared" si="25"/>
        <v>R</v>
      </c>
      <c r="Q211" t="str">
        <f t="shared" si="26"/>
        <v>L</v>
      </c>
      <c r="R211" t="str">
        <f t="shared" si="29"/>
        <v>D</v>
      </c>
      <c r="S211">
        <f t="shared" si="30"/>
        <v>2018</v>
      </c>
      <c r="T211">
        <v>103.2</v>
      </c>
      <c r="U211">
        <f>VLOOKUP(T211,Metadata!H:J,2,FALSE)</f>
        <v>34.096843</v>
      </c>
      <c r="V211">
        <f>VLOOKUP(T211,Metadata!$H:$J,3,FALSE)</f>
        <v>-106.879232</v>
      </c>
    </row>
    <row r="212" spans="1:24" x14ac:dyDescent="0.25">
      <c r="A212" s="21">
        <v>43146</v>
      </c>
      <c r="B212" s="3" t="s">
        <v>40</v>
      </c>
      <c r="C212" s="3" t="s">
        <v>25</v>
      </c>
      <c r="D212" s="3" t="s">
        <v>26</v>
      </c>
      <c r="E212" s="20">
        <v>6000</v>
      </c>
      <c r="F212" s="6" t="s">
        <v>34</v>
      </c>
      <c r="G212" s="6" t="s">
        <v>35</v>
      </c>
      <c r="H212" s="3" t="s">
        <v>237</v>
      </c>
      <c r="I212" s="15" t="s">
        <v>218</v>
      </c>
      <c r="J212" s="9">
        <v>0</v>
      </c>
      <c r="L212" s="12" t="s">
        <v>207</v>
      </c>
      <c r="M212" s="6">
        <v>3</v>
      </c>
      <c r="N212" s="12" t="s">
        <v>203</v>
      </c>
      <c r="O212" t="str">
        <f t="shared" si="28"/>
        <v>RLD 2018</v>
      </c>
      <c r="P212" t="str">
        <f t="shared" si="25"/>
        <v>R</v>
      </c>
      <c r="Q212" t="str">
        <f t="shared" si="26"/>
        <v>L</v>
      </c>
      <c r="R212" t="str">
        <f t="shared" si="29"/>
        <v>D</v>
      </c>
      <c r="S212">
        <f t="shared" si="30"/>
        <v>2018</v>
      </c>
      <c r="T212">
        <f>VLOOKUP(L212, Metadata!E$3:F$101, 2, FALSE)</f>
        <v>86.5</v>
      </c>
      <c r="U212">
        <f>VLOOKUP(T212,Metadata!H:J,2,FALSE)</f>
        <v>33.872501</v>
      </c>
      <c r="V212">
        <f>VLOOKUP(T212,Metadata!$H:$J,3,FALSE)</f>
        <v>-106.849041</v>
      </c>
    </row>
    <row r="213" spans="1:24" x14ac:dyDescent="0.25">
      <c r="A213" s="21">
        <v>43146</v>
      </c>
      <c r="B213" s="3" t="s">
        <v>40</v>
      </c>
      <c r="C213" s="3" t="s">
        <v>25</v>
      </c>
      <c r="D213" s="3" t="s">
        <v>26</v>
      </c>
      <c r="E213" s="20">
        <v>6000</v>
      </c>
      <c r="F213" s="6" t="s">
        <v>34</v>
      </c>
      <c r="G213" s="6" t="s">
        <v>35</v>
      </c>
      <c r="H213" s="3" t="s">
        <v>237</v>
      </c>
      <c r="I213" s="15" t="s">
        <v>218</v>
      </c>
      <c r="J213" s="9">
        <v>0</v>
      </c>
      <c r="L213" s="12" t="s">
        <v>164</v>
      </c>
      <c r="M213" s="6">
        <v>3</v>
      </c>
      <c r="N213" s="12" t="s">
        <v>203</v>
      </c>
      <c r="O213" t="str">
        <f t="shared" ref="O213:O243" si="31">CONCATENATE(P213,Q213,R213, " ", YEAR(A213))</f>
        <v>RLD 2018</v>
      </c>
      <c r="P213" t="str">
        <f t="shared" si="25"/>
        <v>R</v>
      </c>
      <c r="Q213" t="str">
        <f t="shared" si="26"/>
        <v>L</v>
      </c>
      <c r="R213" t="str">
        <f t="shared" si="29"/>
        <v>D</v>
      </c>
      <c r="S213">
        <f t="shared" si="30"/>
        <v>2018</v>
      </c>
      <c r="T213">
        <f>VLOOKUP(L213, Metadata!E$3:F$101, 2, FALSE)</f>
        <v>114.2</v>
      </c>
      <c r="U213">
        <f>VLOOKUP(T213,Metadata!H:J,2,FALSE)</f>
        <v>34.242004000000001</v>
      </c>
      <c r="V213">
        <f>VLOOKUP(T213,Metadata!$H:$J,3,FALSE)</f>
        <v>-106.897156</v>
      </c>
    </row>
    <row r="214" spans="1:24" x14ac:dyDescent="0.25">
      <c r="A214" s="21">
        <v>43249</v>
      </c>
      <c r="B214" s="3" t="s">
        <v>101</v>
      </c>
      <c r="C214" s="3" t="s">
        <v>25</v>
      </c>
      <c r="D214" s="3" t="s">
        <v>26</v>
      </c>
      <c r="E214" s="20">
        <v>196</v>
      </c>
      <c r="F214" s="6" t="s">
        <v>238</v>
      </c>
      <c r="G214" s="6" t="s">
        <v>239</v>
      </c>
      <c r="I214" s="15" t="s">
        <v>240</v>
      </c>
      <c r="J214" s="9">
        <v>5</v>
      </c>
      <c r="L214" s="12" t="s">
        <v>149</v>
      </c>
      <c r="M214" s="6">
        <v>3</v>
      </c>
      <c r="N214" s="12" t="s">
        <v>241</v>
      </c>
      <c r="O214" t="str">
        <f>CONCATENATE(P214,Q214,R214, " ", YEAR(A214))</f>
        <v>BLD 2018</v>
      </c>
      <c r="P214" t="str">
        <f>UPPER(LEFT(B214))</f>
        <v>B</v>
      </c>
      <c r="Q214" t="str">
        <f>UPPER(LEFT(C214))</f>
        <v>L</v>
      </c>
      <c r="R214" t="str">
        <f>IF(LEFT(D214) = "p", "D", "A")</f>
        <v>D</v>
      </c>
      <c r="S214">
        <f>YEAR(A214)</f>
        <v>2018</v>
      </c>
      <c r="T214">
        <v>115.6</v>
      </c>
      <c r="U214">
        <f>VLOOKUP(T214,Metadata!H:J,2,FALSE)</f>
        <v>34.255859000000001</v>
      </c>
      <c r="V214">
        <f>VLOOKUP(T214,Metadata!$H:$J,3,FALSE)</f>
        <v>-106.888848</v>
      </c>
      <c r="X214" t="s">
        <v>242</v>
      </c>
    </row>
    <row r="215" spans="1:24" x14ac:dyDescent="0.25">
      <c r="A215" s="21">
        <v>43283</v>
      </c>
      <c r="B215" s="3" t="s">
        <v>101</v>
      </c>
      <c r="C215" s="3" t="s">
        <v>243</v>
      </c>
      <c r="D215" s="3" t="s">
        <v>26</v>
      </c>
      <c r="E215" s="20">
        <v>540</v>
      </c>
      <c r="F215" s="6" t="s">
        <v>238</v>
      </c>
      <c r="G215" s="6" t="s">
        <v>239</v>
      </c>
      <c r="I215" s="15" t="s">
        <v>240</v>
      </c>
      <c r="J215" s="9">
        <v>5</v>
      </c>
      <c r="L215" s="12" t="s">
        <v>149</v>
      </c>
      <c r="M215" s="6">
        <v>3</v>
      </c>
      <c r="N215" s="12" t="s">
        <v>241</v>
      </c>
      <c r="O215" t="str">
        <f t="shared" si="31"/>
        <v>BRD 2018</v>
      </c>
      <c r="P215" t="str">
        <f t="shared" si="25"/>
        <v>B</v>
      </c>
      <c r="Q215" t="str">
        <f t="shared" si="26"/>
        <v>R</v>
      </c>
      <c r="R215" t="str">
        <f t="shared" si="29"/>
        <v>D</v>
      </c>
      <c r="S215">
        <f t="shared" si="30"/>
        <v>2018</v>
      </c>
      <c r="T215">
        <v>115.6</v>
      </c>
      <c r="U215">
        <f>VLOOKUP(T215,Metadata!H:J,2,FALSE)</f>
        <v>34.255859000000001</v>
      </c>
      <c r="V215">
        <f>VLOOKUP(T215,Metadata!$H:$J,3,FALSE)</f>
        <v>-106.888848</v>
      </c>
      <c r="X215" t="s">
        <v>242</v>
      </c>
    </row>
    <row r="216" spans="1:24" x14ac:dyDescent="0.25">
      <c r="A216" s="21">
        <v>43395</v>
      </c>
      <c r="B216" s="3" t="s">
        <v>24</v>
      </c>
      <c r="C216" s="3" t="s">
        <v>25</v>
      </c>
      <c r="D216" s="3" t="s">
        <v>26</v>
      </c>
      <c r="E216" s="20">
        <v>20000</v>
      </c>
      <c r="F216" s="6" t="s">
        <v>34</v>
      </c>
      <c r="G216" s="6" t="s">
        <v>28</v>
      </c>
      <c r="I216" s="15" t="s">
        <v>218</v>
      </c>
      <c r="J216" s="9">
        <v>0</v>
      </c>
      <c r="K216">
        <v>45</v>
      </c>
      <c r="L216" s="12" t="s">
        <v>213</v>
      </c>
      <c r="M216" s="6">
        <v>1</v>
      </c>
      <c r="N216" s="12" t="s">
        <v>203</v>
      </c>
      <c r="O216" t="str">
        <f t="shared" si="31"/>
        <v>YLD 2018</v>
      </c>
      <c r="P216" t="str">
        <f t="shared" si="25"/>
        <v>Y</v>
      </c>
      <c r="Q216" t="str">
        <f t="shared" si="26"/>
        <v>L</v>
      </c>
      <c r="R216" t="str">
        <f t="shared" si="29"/>
        <v>D</v>
      </c>
      <c r="S216">
        <f t="shared" si="30"/>
        <v>2018</v>
      </c>
      <c r="T216">
        <f>VLOOKUP(L216, Metadata!E$3:F$101, 2, FALSE)</f>
        <v>207.3</v>
      </c>
      <c r="U216">
        <f>VLOOKUP(T216,Metadata!H:J,2,FALSE)</f>
        <v>35.361834999999999</v>
      </c>
      <c r="V216">
        <f>VLOOKUP(T216,Metadata!$H:$J,3,FALSE)</f>
        <v>-106.51522900000001</v>
      </c>
    </row>
    <row r="217" spans="1:24" x14ac:dyDescent="0.25">
      <c r="A217" s="21">
        <v>43395</v>
      </c>
      <c r="B217" s="3" t="s">
        <v>24</v>
      </c>
      <c r="C217" s="3" t="s">
        <v>25</v>
      </c>
      <c r="D217" s="3" t="s">
        <v>26</v>
      </c>
      <c r="E217" s="20">
        <v>20000</v>
      </c>
      <c r="F217" s="6" t="s">
        <v>34</v>
      </c>
      <c r="G217" s="6" t="s">
        <v>28</v>
      </c>
      <c r="I217" s="15" t="s">
        <v>218</v>
      </c>
      <c r="J217" s="9">
        <v>0</v>
      </c>
      <c r="K217">
        <v>45</v>
      </c>
      <c r="L217" s="12" t="s">
        <v>41</v>
      </c>
      <c r="M217" s="6">
        <v>1</v>
      </c>
      <c r="N217" s="12" t="s">
        <v>203</v>
      </c>
      <c r="O217" t="str">
        <f t="shared" si="31"/>
        <v>YLD 2018</v>
      </c>
      <c r="P217" t="str">
        <f t="shared" si="25"/>
        <v>Y</v>
      </c>
      <c r="Q217" t="str">
        <f t="shared" si="26"/>
        <v>L</v>
      </c>
      <c r="R217" t="str">
        <f t="shared" si="29"/>
        <v>D</v>
      </c>
      <c r="S217">
        <f t="shared" si="30"/>
        <v>2018</v>
      </c>
      <c r="T217">
        <f>VLOOKUP(L217, Metadata!E$3:F$101, 2, FALSE)</f>
        <v>197.8</v>
      </c>
      <c r="U217">
        <f>VLOOKUP(T217,Metadata!H:J,2,FALSE)</f>
        <v>35.263283999999999</v>
      </c>
      <c r="V217">
        <f>VLOOKUP(T217,Metadata!$H:$J,3,FALSE)</f>
        <v>-106.59520500000001</v>
      </c>
    </row>
    <row r="218" spans="1:24" x14ac:dyDescent="0.25">
      <c r="A218" s="21">
        <v>43395</v>
      </c>
      <c r="B218" s="3" t="s">
        <v>24</v>
      </c>
      <c r="C218" s="3" t="s">
        <v>25</v>
      </c>
      <c r="D218" s="3" t="s">
        <v>26</v>
      </c>
      <c r="E218" s="20">
        <v>20000</v>
      </c>
      <c r="F218" s="6" t="s">
        <v>34</v>
      </c>
      <c r="G218" s="6" t="s">
        <v>28</v>
      </c>
      <c r="I218" s="15" t="s">
        <v>218</v>
      </c>
      <c r="J218" s="9">
        <v>0</v>
      </c>
      <c r="K218">
        <v>45</v>
      </c>
      <c r="L218" s="12" t="s">
        <v>36</v>
      </c>
      <c r="M218" s="6">
        <v>1</v>
      </c>
      <c r="N218" s="12" t="s">
        <v>203</v>
      </c>
      <c r="O218" t="str">
        <f t="shared" si="31"/>
        <v>YLD 2018</v>
      </c>
      <c r="P218" t="str">
        <f t="shared" si="25"/>
        <v>Y</v>
      </c>
      <c r="Q218" t="str">
        <f t="shared" si="26"/>
        <v>L</v>
      </c>
      <c r="R218" t="str">
        <f t="shared" si="29"/>
        <v>D</v>
      </c>
      <c r="S218">
        <f t="shared" si="30"/>
        <v>2018</v>
      </c>
      <c r="T218">
        <f>VLOOKUP(L218, Metadata!E$3:F$101, 2, FALSE)</f>
        <v>191.1</v>
      </c>
      <c r="U218">
        <f>VLOOKUP(T218,Metadata!H:J,2,FALSE)</f>
        <v>35.193578000000002</v>
      </c>
      <c r="V218">
        <f>VLOOKUP(T218,Metadata!$H:$J,3,FALSE)</f>
        <v>-106.64481499999999</v>
      </c>
    </row>
    <row r="219" spans="1:24" x14ac:dyDescent="0.25">
      <c r="A219" s="21">
        <v>43417</v>
      </c>
      <c r="B219" s="3" t="s">
        <v>32</v>
      </c>
      <c r="C219" s="3" t="s">
        <v>25</v>
      </c>
      <c r="D219" s="3" t="s">
        <v>26</v>
      </c>
      <c r="E219" s="20">
        <v>1100</v>
      </c>
      <c r="F219" s="6" t="s">
        <v>34</v>
      </c>
      <c r="G219" s="6" t="s">
        <v>176</v>
      </c>
      <c r="I219" s="15" t="s">
        <v>218</v>
      </c>
      <c r="J219" s="9">
        <v>0</v>
      </c>
      <c r="K219">
        <v>35</v>
      </c>
      <c r="L219" s="12" t="s">
        <v>244</v>
      </c>
      <c r="M219" s="6">
        <v>3</v>
      </c>
      <c r="N219" s="12" t="s">
        <v>203</v>
      </c>
      <c r="O219" t="str">
        <f t="shared" si="31"/>
        <v>OLD 2018</v>
      </c>
      <c r="P219" t="str">
        <f t="shared" ref="P219:P282" si="32">UPPER(LEFT(B219))</f>
        <v>O</v>
      </c>
      <c r="Q219" t="str">
        <f t="shared" si="26"/>
        <v>L</v>
      </c>
      <c r="R219" t="str">
        <f t="shared" si="29"/>
        <v>D</v>
      </c>
      <c r="S219">
        <f t="shared" si="30"/>
        <v>2018</v>
      </c>
      <c r="T219">
        <f>VLOOKUP(L219, Metadata!E$3:F$101, 2, FALSE)</f>
        <v>111.9</v>
      </c>
      <c r="U219">
        <f>VLOOKUP(T219,Metadata!H:J,2,FALSE)</f>
        <v>34.216020999999998</v>
      </c>
      <c r="V219">
        <f>VLOOKUP(T219,Metadata!$H:$J,3,FALSE)</f>
        <v>-106.88637</v>
      </c>
    </row>
    <row r="220" spans="1:24" x14ac:dyDescent="0.25">
      <c r="A220" s="21">
        <v>43417</v>
      </c>
      <c r="B220" s="3" t="s">
        <v>32</v>
      </c>
      <c r="C220" s="3" t="s">
        <v>25</v>
      </c>
      <c r="D220" s="3" t="s">
        <v>26</v>
      </c>
      <c r="E220" s="20">
        <v>1100</v>
      </c>
      <c r="F220" s="6" t="s">
        <v>34</v>
      </c>
      <c r="G220" s="6" t="s">
        <v>176</v>
      </c>
      <c r="I220" s="15" t="s">
        <v>218</v>
      </c>
      <c r="J220" s="9">
        <v>0</v>
      </c>
      <c r="K220">
        <v>35</v>
      </c>
      <c r="L220" s="12" t="s">
        <v>235</v>
      </c>
      <c r="M220" s="6">
        <v>3</v>
      </c>
      <c r="N220" s="12" t="s">
        <v>203</v>
      </c>
      <c r="O220" t="str">
        <f t="shared" si="31"/>
        <v>OLD 2018</v>
      </c>
      <c r="P220" t="str">
        <f t="shared" si="32"/>
        <v>O</v>
      </c>
      <c r="Q220" t="str">
        <f t="shared" si="26"/>
        <v>L</v>
      </c>
      <c r="R220" t="str">
        <f t="shared" si="29"/>
        <v>D</v>
      </c>
      <c r="S220">
        <f t="shared" si="30"/>
        <v>2018</v>
      </c>
      <c r="T220">
        <v>103.2</v>
      </c>
      <c r="U220">
        <f>VLOOKUP(T220,Metadata!H:J,2,FALSE)</f>
        <v>34.096843</v>
      </c>
      <c r="V220">
        <f>VLOOKUP(T220,Metadata!$H:$J,3,FALSE)</f>
        <v>-106.879232</v>
      </c>
    </row>
    <row r="221" spans="1:24" x14ac:dyDescent="0.25">
      <c r="A221" s="21">
        <v>43417</v>
      </c>
      <c r="B221" s="3" t="s">
        <v>32</v>
      </c>
      <c r="C221" s="3" t="s">
        <v>25</v>
      </c>
      <c r="D221" s="3" t="s">
        <v>26</v>
      </c>
      <c r="E221" s="20">
        <v>1100</v>
      </c>
      <c r="F221" s="6" t="s">
        <v>34</v>
      </c>
      <c r="G221" s="6" t="s">
        <v>176</v>
      </c>
      <c r="I221" s="15" t="s">
        <v>218</v>
      </c>
      <c r="J221" s="9">
        <v>0</v>
      </c>
      <c r="K221">
        <v>35</v>
      </c>
      <c r="L221" s="12" t="s">
        <v>207</v>
      </c>
      <c r="M221" s="6">
        <v>3</v>
      </c>
      <c r="N221" s="12" t="s">
        <v>203</v>
      </c>
      <c r="O221" t="str">
        <f t="shared" si="31"/>
        <v>OLD 2018</v>
      </c>
      <c r="P221" t="str">
        <f t="shared" si="32"/>
        <v>O</v>
      </c>
      <c r="Q221" t="str">
        <f t="shared" si="26"/>
        <v>L</v>
      </c>
      <c r="R221" t="str">
        <f t="shared" si="29"/>
        <v>D</v>
      </c>
      <c r="S221">
        <f t="shared" si="30"/>
        <v>2018</v>
      </c>
      <c r="T221">
        <f>VLOOKUP(L221, Metadata!E$3:F$101, 2, FALSE)</f>
        <v>86.5</v>
      </c>
      <c r="U221">
        <f>VLOOKUP(T221,Metadata!H:J,2,FALSE)</f>
        <v>33.872501</v>
      </c>
      <c r="V221">
        <f>VLOOKUP(T221,Metadata!$H:$J,3,FALSE)</f>
        <v>-106.849041</v>
      </c>
    </row>
    <row r="222" spans="1:24" x14ac:dyDescent="0.25">
      <c r="A222" s="21">
        <v>43418</v>
      </c>
      <c r="B222" s="3" t="s">
        <v>24</v>
      </c>
      <c r="C222" s="3" t="s">
        <v>25</v>
      </c>
      <c r="D222" s="3" t="s">
        <v>26</v>
      </c>
      <c r="E222" s="20">
        <v>7000</v>
      </c>
      <c r="F222" s="6" t="s">
        <v>34</v>
      </c>
      <c r="G222" s="6" t="s">
        <v>28</v>
      </c>
      <c r="I222" s="15" t="s">
        <v>218</v>
      </c>
      <c r="J222" s="9">
        <v>0</v>
      </c>
      <c r="L222" s="12" t="s">
        <v>244</v>
      </c>
      <c r="M222" s="6">
        <v>3</v>
      </c>
      <c r="N222" s="12" t="s">
        <v>203</v>
      </c>
      <c r="O222" t="str">
        <f t="shared" si="31"/>
        <v>YLD 2018</v>
      </c>
      <c r="P222" t="str">
        <f t="shared" si="32"/>
        <v>Y</v>
      </c>
      <c r="Q222" t="str">
        <f t="shared" si="26"/>
        <v>L</v>
      </c>
      <c r="R222" t="str">
        <f t="shared" si="29"/>
        <v>D</v>
      </c>
      <c r="S222">
        <f t="shared" si="30"/>
        <v>2018</v>
      </c>
      <c r="T222">
        <f>VLOOKUP(L222, Metadata!E$3:F$101, 2, FALSE)</f>
        <v>111.9</v>
      </c>
      <c r="U222">
        <f>VLOOKUP(T222,Metadata!H:J,2,FALSE)</f>
        <v>34.216020999999998</v>
      </c>
      <c r="V222">
        <f>VLOOKUP(T222,Metadata!$H:$J,3,FALSE)</f>
        <v>-106.88637</v>
      </c>
    </row>
    <row r="223" spans="1:24" x14ac:dyDescent="0.25">
      <c r="A223" s="21">
        <v>43418</v>
      </c>
      <c r="B223" s="3" t="s">
        <v>24</v>
      </c>
      <c r="C223" s="3" t="s">
        <v>25</v>
      </c>
      <c r="D223" s="3" t="s">
        <v>26</v>
      </c>
      <c r="E223" s="20">
        <v>7000</v>
      </c>
      <c r="F223" s="6" t="s">
        <v>34</v>
      </c>
      <c r="G223" s="6" t="s">
        <v>28</v>
      </c>
      <c r="I223" s="15" t="s">
        <v>218</v>
      </c>
      <c r="J223" s="9">
        <v>0</v>
      </c>
      <c r="L223" s="12" t="s">
        <v>235</v>
      </c>
      <c r="M223" s="6">
        <v>3</v>
      </c>
      <c r="N223" s="12" t="s">
        <v>203</v>
      </c>
      <c r="O223" t="str">
        <f t="shared" si="31"/>
        <v>YLD 2018</v>
      </c>
      <c r="P223" t="str">
        <f t="shared" si="32"/>
        <v>Y</v>
      </c>
      <c r="Q223" t="str">
        <f t="shared" si="26"/>
        <v>L</v>
      </c>
      <c r="R223" t="str">
        <f t="shared" si="29"/>
        <v>D</v>
      </c>
      <c r="S223">
        <f t="shared" si="30"/>
        <v>2018</v>
      </c>
      <c r="T223">
        <v>103.2</v>
      </c>
      <c r="U223">
        <f>VLOOKUP(T223,Metadata!H:J,2,FALSE)</f>
        <v>34.096843</v>
      </c>
      <c r="V223">
        <f>VLOOKUP(T223,Metadata!$H:$J,3,FALSE)</f>
        <v>-106.879232</v>
      </c>
    </row>
    <row r="224" spans="1:24" x14ac:dyDescent="0.25">
      <c r="A224" s="21">
        <v>43418</v>
      </c>
      <c r="B224" s="3" t="s">
        <v>24</v>
      </c>
      <c r="C224" s="3" t="s">
        <v>25</v>
      </c>
      <c r="D224" s="3" t="s">
        <v>26</v>
      </c>
      <c r="E224" s="20">
        <v>7000</v>
      </c>
      <c r="F224" s="6" t="s">
        <v>34</v>
      </c>
      <c r="G224" s="6" t="s">
        <v>28</v>
      </c>
      <c r="I224" s="15" t="s">
        <v>218</v>
      </c>
      <c r="J224" s="9">
        <v>0</v>
      </c>
      <c r="L224" s="12" t="s">
        <v>207</v>
      </c>
      <c r="M224" s="6">
        <v>3</v>
      </c>
      <c r="N224" s="12" t="s">
        <v>203</v>
      </c>
      <c r="O224" t="str">
        <f t="shared" si="31"/>
        <v>YLD 2018</v>
      </c>
      <c r="P224" t="str">
        <f t="shared" si="32"/>
        <v>Y</v>
      </c>
      <c r="Q224" t="str">
        <f t="shared" si="26"/>
        <v>L</v>
      </c>
      <c r="R224" t="str">
        <f t="shared" si="29"/>
        <v>D</v>
      </c>
      <c r="S224">
        <f t="shared" si="30"/>
        <v>2018</v>
      </c>
      <c r="T224">
        <f>VLOOKUP(L224, Metadata!E$3:F$101, 2, FALSE)</f>
        <v>86.5</v>
      </c>
      <c r="U224">
        <f>VLOOKUP(T224,Metadata!H:J,2,FALSE)</f>
        <v>33.872501</v>
      </c>
      <c r="V224">
        <f>VLOOKUP(T224,Metadata!$H:$J,3,FALSE)</f>
        <v>-106.849041</v>
      </c>
    </row>
    <row r="225" spans="1:22" x14ac:dyDescent="0.25">
      <c r="A225" s="21">
        <v>43418</v>
      </c>
      <c r="B225" s="3" t="s">
        <v>24</v>
      </c>
      <c r="C225" s="3" t="s">
        <v>25</v>
      </c>
      <c r="D225" s="3" t="s">
        <v>26</v>
      </c>
      <c r="E225" s="20">
        <v>11000</v>
      </c>
      <c r="F225" s="6" t="s">
        <v>34</v>
      </c>
      <c r="G225" s="6" t="s">
        <v>28</v>
      </c>
      <c r="I225" s="15" t="s">
        <v>218</v>
      </c>
      <c r="J225" s="9">
        <v>0</v>
      </c>
      <c r="L225" t="s">
        <v>245</v>
      </c>
      <c r="M225" s="6">
        <v>2</v>
      </c>
      <c r="N225" s="12" t="s">
        <v>203</v>
      </c>
      <c r="O225" t="str">
        <f t="shared" si="31"/>
        <v>YLD 2018</v>
      </c>
      <c r="P225" t="str">
        <f t="shared" si="32"/>
        <v>Y</v>
      </c>
      <c r="Q225" t="str">
        <f t="shared" si="26"/>
        <v>L</v>
      </c>
      <c r="R225" t="str">
        <f t="shared" si="29"/>
        <v>D</v>
      </c>
      <c r="S225">
        <f t="shared" si="30"/>
        <v>2018</v>
      </c>
      <c r="T225">
        <v>154.5</v>
      </c>
      <c r="U225">
        <f>VLOOKUP(T225,Metadata!H:J,2,FALSE)</f>
        <v>34.713442000000001</v>
      </c>
      <c r="V225">
        <f>VLOOKUP(T225,Metadata!$H:$J,3,FALSE)</f>
        <v>-106.74720499999999</v>
      </c>
    </row>
    <row r="226" spans="1:22" x14ac:dyDescent="0.25">
      <c r="A226" s="21">
        <v>43418</v>
      </c>
      <c r="B226" s="3" t="s">
        <v>24</v>
      </c>
      <c r="C226" s="3" t="s">
        <v>25</v>
      </c>
      <c r="D226" s="3" t="s">
        <v>26</v>
      </c>
      <c r="E226" s="20">
        <v>11000</v>
      </c>
      <c r="F226" s="6" t="s">
        <v>34</v>
      </c>
      <c r="G226" s="6" t="s">
        <v>28</v>
      </c>
      <c r="I226" s="15" t="s">
        <v>218</v>
      </c>
      <c r="J226" s="9">
        <v>0</v>
      </c>
      <c r="L226" s="12" t="s">
        <v>173</v>
      </c>
      <c r="M226" s="6">
        <v>2</v>
      </c>
      <c r="N226" s="12" t="s">
        <v>203</v>
      </c>
      <c r="O226" t="str">
        <f t="shared" si="31"/>
        <v>YLD 2018</v>
      </c>
      <c r="P226" t="str">
        <f t="shared" si="32"/>
        <v>Y</v>
      </c>
      <c r="Q226" t="str">
        <f t="shared" si="26"/>
        <v>L</v>
      </c>
      <c r="R226" t="str">
        <f t="shared" si="29"/>
        <v>D</v>
      </c>
      <c r="S226">
        <f t="shared" si="30"/>
        <v>2018</v>
      </c>
      <c r="T226">
        <f>VLOOKUP(L226, Metadata!E$3:F$101, 2, FALSE)</f>
        <v>141.30000000000001</v>
      </c>
      <c r="U226">
        <f>VLOOKUP(T226,Metadata!H:J,2,FALSE)</f>
        <v>34.544046999999999</v>
      </c>
      <c r="V226">
        <f>VLOOKUP(T226,Metadata!$H:$J,3,FALSE)</f>
        <v>-106.76367500000001</v>
      </c>
    </row>
    <row r="227" spans="1:22" x14ac:dyDescent="0.25">
      <c r="A227" s="21">
        <v>43418</v>
      </c>
      <c r="B227" s="3" t="s">
        <v>24</v>
      </c>
      <c r="C227" s="3" t="s">
        <v>25</v>
      </c>
      <c r="D227" s="3" t="s">
        <v>26</v>
      </c>
      <c r="E227" s="20">
        <v>11000</v>
      </c>
      <c r="F227" s="6" t="s">
        <v>34</v>
      </c>
      <c r="G227" s="6" t="s">
        <v>28</v>
      </c>
      <c r="I227" s="15" t="s">
        <v>218</v>
      </c>
      <c r="J227" s="9">
        <v>0</v>
      </c>
      <c r="L227" s="12" t="s">
        <v>246</v>
      </c>
      <c r="M227" s="6">
        <v>2</v>
      </c>
      <c r="N227" s="12" t="s">
        <v>203</v>
      </c>
      <c r="O227" t="str">
        <f t="shared" si="31"/>
        <v>YLD 2018</v>
      </c>
      <c r="P227" t="str">
        <f t="shared" si="32"/>
        <v>Y</v>
      </c>
      <c r="Q227" t="str">
        <f t="shared" si="26"/>
        <v>L</v>
      </c>
      <c r="R227" t="str">
        <f t="shared" si="29"/>
        <v>D</v>
      </c>
      <c r="S227">
        <f t="shared" si="30"/>
        <v>2018</v>
      </c>
      <c r="T227">
        <f>VLOOKUP(L227, Metadata!E$3:F$101, 2, FALSE)</f>
        <v>131.4</v>
      </c>
      <c r="U227">
        <f>VLOOKUP(T227,Metadata!H:J,2,FALSE)</f>
        <v>34.418170000000003</v>
      </c>
      <c r="V227">
        <f>VLOOKUP(T227,Metadata!$H:$J,3,FALSE)</f>
        <v>-106.799453</v>
      </c>
    </row>
    <row r="228" spans="1:22" x14ac:dyDescent="0.25">
      <c r="A228" s="21">
        <v>43419</v>
      </c>
      <c r="B228" s="3" t="s">
        <v>85</v>
      </c>
      <c r="C228" s="3" t="s">
        <v>25</v>
      </c>
      <c r="D228" s="3" t="s">
        <v>26</v>
      </c>
      <c r="E228" s="20">
        <v>6000</v>
      </c>
      <c r="F228" s="6" t="s">
        <v>34</v>
      </c>
      <c r="G228" s="6" t="s">
        <v>35</v>
      </c>
      <c r="I228" s="15" t="s">
        <v>218</v>
      </c>
      <c r="J228" s="9">
        <v>0</v>
      </c>
      <c r="L228" s="12" t="s">
        <v>247</v>
      </c>
      <c r="M228" s="6">
        <v>3</v>
      </c>
      <c r="N228" s="12" t="s">
        <v>203</v>
      </c>
      <c r="O228" t="str">
        <f t="shared" si="31"/>
        <v>WLD 2018</v>
      </c>
      <c r="P228" t="str">
        <f t="shared" si="32"/>
        <v>W</v>
      </c>
      <c r="Q228" t="str">
        <f t="shared" si="26"/>
        <v>L</v>
      </c>
      <c r="R228" t="str">
        <f t="shared" si="29"/>
        <v>D</v>
      </c>
      <c r="S228">
        <f t="shared" si="30"/>
        <v>2018</v>
      </c>
      <c r="T228">
        <v>112.7</v>
      </c>
      <c r="U228">
        <f>VLOOKUP(T228,Metadata!H:J,2,FALSE)</f>
        <v>34.223267</v>
      </c>
      <c r="V228">
        <f>VLOOKUP(T228,Metadata!$H:$J,3,FALSE)</f>
        <v>-106.894409</v>
      </c>
    </row>
    <row r="229" spans="1:22" x14ac:dyDescent="0.25">
      <c r="A229" s="21">
        <v>43419</v>
      </c>
      <c r="B229" s="3" t="s">
        <v>85</v>
      </c>
      <c r="C229" s="3" t="s">
        <v>25</v>
      </c>
      <c r="D229" s="3" t="s">
        <v>26</v>
      </c>
      <c r="E229" s="20">
        <v>6000</v>
      </c>
      <c r="F229" s="6" t="s">
        <v>34</v>
      </c>
      <c r="G229" s="6" t="s">
        <v>35</v>
      </c>
      <c r="I229" s="15" t="s">
        <v>218</v>
      </c>
      <c r="J229" s="9">
        <v>0</v>
      </c>
      <c r="L229" s="12" t="s">
        <v>235</v>
      </c>
      <c r="M229" s="6">
        <v>3</v>
      </c>
      <c r="N229" s="12" t="s">
        <v>203</v>
      </c>
      <c r="O229" t="str">
        <f t="shared" si="31"/>
        <v>WLD 2018</v>
      </c>
      <c r="P229" t="str">
        <f t="shared" si="32"/>
        <v>W</v>
      </c>
      <c r="Q229" t="str">
        <f t="shared" ref="Q229:Q292" si="33">UPPER(LEFT(C229))</f>
        <v>L</v>
      </c>
      <c r="R229" t="str">
        <f t="shared" ref="R229:R260" si="34">IF(LEFT(D229) = "p", "D", "A")</f>
        <v>D</v>
      </c>
      <c r="S229">
        <f t="shared" si="30"/>
        <v>2018</v>
      </c>
      <c r="T229">
        <v>103.2</v>
      </c>
      <c r="U229">
        <f>VLOOKUP(T229,Metadata!H:J,2,FALSE)</f>
        <v>34.096843</v>
      </c>
      <c r="V229">
        <f>VLOOKUP(T229,Metadata!$H:$J,3,FALSE)</f>
        <v>-106.879232</v>
      </c>
    </row>
    <row r="230" spans="1:22" x14ac:dyDescent="0.25">
      <c r="A230" s="21">
        <v>43419</v>
      </c>
      <c r="B230" s="3" t="s">
        <v>85</v>
      </c>
      <c r="C230" s="3" t="s">
        <v>25</v>
      </c>
      <c r="D230" s="3" t="s">
        <v>26</v>
      </c>
      <c r="E230" s="20">
        <v>6000</v>
      </c>
      <c r="F230" s="6" t="s">
        <v>34</v>
      </c>
      <c r="G230" s="6" t="s">
        <v>35</v>
      </c>
      <c r="I230" s="15" t="s">
        <v>218</v>
      </c>
      <c r="J230" s="9">
        <v>0</v>
      </c>
      <c r="L230" s="12" t="s">
        <v>207</v>
      </c>
      <c r="M230" s="6">
        <v>3</v>
      </c>
      <c r="N230" s="12" t="s">
        <v>203</v>
      </c>
      <c r="O230" t="str">
        <f t="shared" si="31"/>
        <v>WLD 2018</v>
      </c>
      <c r="P230" t="str">
        <f t="shared" si="32"/>
        <v>W</v>
      </c>
      <c r="Q230" t="str">
        <f t="shared" si="33"/>
        <v>L</v>
      </c>
      <c r="R230" t="str">
        <f t="shared" si="34"/>
        <v>D</v>
      </c>
      <c r="S230">
        <f t="shared" si="30"/>
        <v>2018</v>
      </c>
      <c r="T230">
        <f>VLOOKUP(L230, Metadata!E$3:F$101, 2, FALSE)</f>
        <v>86.5</v>
      </c>
      <c r="U230">
        <f>VLOOKUP(T230,Metadata!H:J,2,FALSE)</f>
        <v>33.872501</v>
      </c>
      <c r="V230">
        <f>VLOOKUP(T230,Metadata!$H:$J,3,FALSE)</f>
        <v>-106.849041</v>
      </c>
    </row>
    <row r="231" spans="1:22" x14ac:dyDescent="0.25">
      <c r="A231" s="21">
        <v>43420</v>
      </c>
      <c r="B231" s="3" t="s">
        <v>85</v>
      </c>
      <c r="C231" s="3" t="s">
        <v>25</v>
      </c>
      <c r="D231" s="3" t="s">
        <v>26</v>
      </c>
      <c r="E231" s="20">
        <v>15000</v>
      </c>
      <c r="F231" s="6" t="s">
        <v>34</v>
      </c>
      <c r="G231" s="6" t="s">
        <v>35</v>
      </c>
      <c r="I231" s="15" t="s">
        <v>218</v>
      </c>
      <c r="J231" s="9">
        <v>0</v>
      </c>
      <c r="L231" s="12" t="s">
        <v>36</v>
      </c>
      <c r="M231" s="6">
        <v>1</v>
      </c>
      <c r="N231" s="12" t="s">
        <v>203</v>
      </c>
      <c r="O231" t="str">
        <f t="shared" si="31"/>
        <v>WLD 2018</v>
      </c>
      <c r="P231" t="str">
        <f t="shared" si="32"/>
        <v>W</v>
      </c>
      <c r="Q231" t="str">
        <f t="shared" si="33"/>
        <v>L</v>
      </c>
      <c r="R231" t="str">
        <f t="shared" si="34"/>
        <v>D</v>
      </c>
      <c r="S231">
        <f t="shared" si="30"/>
        <v>2018</v>
      </c>
      <c r="T231">
        <f>VLOOKUP(L231, Metadata!E$3:F$101, 2, FALSE)</f>
        <v>191.1</v>
      </c>
      <c r="U231">
        <f>VLOOKUP(T231,Metadata!H:J,2,FALSE)</f>
        <v>35.193578000000002</v>
      </c>
      <c r="V231">
        <f>VLOOKUP(T231,Metadata!$H:$J,3,FALSE)</f>
        <v>-106.64481499999999</v>
      </c>
    </row>
    <row r="232" spans="1:22" x14ac:dyDescent="0.25">
      <c r="A232" s="21">
        <v>43420</v>
      </c>
      <c r="B232" s="3" t="s">
        <v>85</v>
      </c>
      <c r="C232" s="3" t="s">
        <v>25</v>
      </c>
      <c r="D232" s="3" t="s">
        <v>26</v>
      </c>
      <c r="E232" s="20">
        <v>5000</v>
      </c>
      <c r="F232" s="6" t="s">
        <v>34</v>
      </c>
      <c r="G232" s="6" t="s">
        <v>35</v>
      </c>
      <c r="I232" s="15" t="s">
        <v>218</v>
      </c>
      <c r="J232" s="9">
        <v>0</v>
      </c>
      <c r="L232" s="12" t="s">
        <v>173</v>
      </c>
      <c r="M232" s="6">
        <v>2</v>
      </c>
      <c r="N232" s="12" t="s">
        <v>203</v>
      </c>
      <c r="O232" t="str">
        <f t="shared" si="31"/>
        <v>WLD 2018</v>
      </c>
      <c r="P232" t="str">
        <f t="shared" si="32"/>
        <v>W</v>
      </c>
      <c r="Q232" t="str">
        <f t="shared" si="33"/>
        <v>L</v>
      </c>
      <c r="R232" t="str">
        <f t="shared" si="34"/>
        <v>D</v>
      </c>
      <c r="S232">
        <f t="shared" si="30"/>
        <v>2018</v>
      </c>
      <c r="T232">
        <f>VLOOKUP(L232, Metadata!E$3:F$101, 2, FALSE)</f>
        <v>141.30000000000001</v>
      </c>
      <c r="U232">
        <f>VLOOKUP(T232,Metadata!H:J,2,FALSE)</f>
        <v>34.544046999999999</v>
      </c>
      <c r="V232">
        <f>VLOOKUP(T232,Metadata!$H:$J,3,FALSE)</f>
        <v>-106.76367500000001</v>
      </c>
    </row>
    <row r="233" spans="1:22" x14ac:dyDescent="0.25">
      <c r="A233" s="21">
        <v>43420</v>
      </c>
      <c r="B233" s="3" t="s">
        <v>85</v>
      </c>
      <c r="C233" s="3" t="s">
        <v>25</v>
      </c>
      <c r="D233" s="3" t="s">
        <v>26</v>
      </c>
      <c r="E233" s="20">
        <v>5000</v>
      </c>
      <c r="F233" s="6" t="s">
        <v>34</v>
      </c>
      <c r="G233" s="6" t="s">
        <v>35</v>
      </c>
      <c r="I233" s="15" t="s">
        <v>218</v>
      </c>
      <c r="J233" s="9">
        <v>0</v>
      </c>
      <c r="L233" t="s">
        <v>245</v>
      </c>
      <c r="M233" s="6">
        <v>2</v>
      </c>
      <c r="N233" s="12" t="s">
        <v>203</v>
      </c>
      <c r="O233" t="str">
        <f t="shared" si="31"/>
        <v>WLD 2018</v>
      </c>
      <c r="P233" t="str">
        <f t="shared" si="32"/>
        <v>W</v>
      </c>
      <c r="Q233" t="str">
        <f t="shared" si="33"/>
        <v>L</v>
      </c>
      <c r="R233" t="str">
        <f t="shared" si="34"/>
        <v>D</v>
      </c>
      <c r="S233">
        <f t="shared" si="30"/>
        <v>2018</v>
      </c>
      <c r="T233">
        <v>154.5</v>
      </c>
      <c r="U233">
        <f>VLOOKUP(T233,Metadata!H:J,2,FALSE)</f>
        <v>34.713442000000001</v>
      </c>
      <c r="V233">
        <f>VLOOKUP(T233,Metadata!$H:$J,3,FALSE)</f>
        <v>-106.74720499999999</v>
      </c>
    </row>
    <row r="234" spans="1:22" x14ac:dyDescent="0.25">
      <c r="A234" s="21">
        <v>43420</v>
      </c>
      <c r="B234" s="3" t="s">
        <v>85</v>
      </c>
      <c r="C234" s="3" t="s">
        <v>25</v>
      </c>
      <c r="D234" s="3" t="s">
        <v>26</v>
      </c>
      <c r="E234" s="20">
        <v>5000</v>
      </c>
      <c r="F234" s="6" t="s">
        <v>34</v>
      </c>
      <c r="G234" s="6" t="s">
        <v>35</v>
      </c>
      <c r="I234" s="15" t="s">
        <v>218</v>
      </c>
      <c r="J234" s="9">
        <v>0</v>
      </c>
      <c r="L234" s="12" t="s">
        <v>246</v>
      </c>
      <c r="M234" s="6">
        <v>2</v>
      </c>
      <c r="N234" s="12" t="s">
        <v>203</v>
      </c>
      <c r="O234" t="str">
        <f t="shared" si="31"/>
        <v>WLD 2018</v>
      </c>
      <c r="P234" t="str">
        <f t="shared" si="32"/>
        <v>W</v>
      </c>
      <c r="Q234" t="str">
        <f t="shared" si="33"/>
        <v>L</v>
      </c>
      <c r="R234" t="str">
        <f t="shared" si="34"/>
        <v>D</v>
      </c>
      <c r="S234">
        <f t="shared" si="30"/>
        <v>2018</v>
      </c>
      <c r="T234">
        <f>VLOOKUP(L234, Metadata!E$3:F$101, 2, FALSE)</f>
        <v>131.4</v>
      </c>
      <c r="U234">
        <f>VLOOKUP(T234,Metadata!H:J,2,FALSE)</f>
        <v>34.418170000000003</v>
      </c>
      <c r="V234">
        <f>VLOOKUP(T234,Metadata!$H:$J,3,FALSE)</f>
        <v>-106.799453</v>
      </c>
    </row>
    <row r="235" spans="1:22" x14ac:dyDescent="0.25">
      <c r="A235" s="21">
        <v>43509</v>
      </c>
      <c r="B235" s="3" t="s">
        <v>24</v>
      </c>
      <c r="C235" s="3" t="s">
        <v>33</v>
      </c>
      <c r="D235" s="3" t="s">
        <v>26</v>
      </c>
      <c r="E235" s="20">
        <v>7300</v>
      </c>
      <c r="F235" s="6" t="s">
        <v>34</v>
      </c>
      <c r="G235" s="6" t="s">
        <v>28</v>
      </c>
      <c r="I235" s="15" t="s">
        <v>218</v>
      </c>
      <c r="J235" s="9">
        <v>0</v>
      </c>
      <c r="L235" s="12" t="s">
        <v>207</v>
      </c>
      <c r="M235" s="6">
        <v>3</v>
      </c>
      <c r="N235" s="12" t="s">
        <v>203</v>
      </c>
      <c r="O235" t="str">
        <f t="shared" si="31"/>
        <v>YRD 2019</v>
      </c>
      <c r="P235" t="str">
        <f t="shared" si="32"/>
        <v>Y</v>
      </c>
      <c r="Q235" t="str">
        <f t="shared" si="33"/>
        <v>R</v>
      </c>
      <c r="R235" t="str">
        <f t="shared" si="34"/>
        <v>D</v>
      </c>
      <c r="S235">
        <f t="shared" si="30"/>
        <v>2019</v>
      </c>
      <c r="T235">
        <f>VLOOKUP(L235, Metadata!E$3:F$101, 2, FALSE)</f>
        <v>86.5</v>
      </c>
      <c r="U235">
        <f>VLOOKUP(T235,Metadata!H:J,2,FALSE)</f>
        <v>33.872501</v>
      </c>
      <c r="V235">
        <f>VLOOKUP(T235,Metadata!$H:$J,3,FALSE)</f>
        <v>-106.849041</v>
      </c>
    </row>
    <row r="236" spans="1:22" x14ac:dyDescent="0.25">
      <c r="A236" s="21">
        <v>43509</v>
      </c>
      <c r="B236" s="3" t="s">
        <v>24</v>
      </c>
      <c r="C236" s="3" t="s">
        <v>33</v>
      </c>
      <c r="D236" s="3" t="s">
        <v>26</v>
      </c>
      <c r="E236" s="20">
        <v>7300</v>
      </c>
      <c r="F236" s="6" t="s">
        <v>34</v>
      </c>
      <c r="G236" s="6" t="s">
        <v>28</v>
      </c>
      <c r="I236" s="15" t="s">
        <v>218</v>
      </c>
      <c r="J236" s="9">
        <v>1</v>
      </c>
      <c r="L236" s="12" t="s">
        <v>235</v>
      </c>
      <c r="M236" s="6">
        <v>3</v>
      </c>
      <c r="N236" s="12" t="s">
        <v>203</v>
      </c>
      <c r="O236" t="str">
        <f t="shared" si="31"/>
        <v>YRD 2019</v>
      </c>
      <c r="P236" t="str">
        <f t="shared" si="32"/>
        <v>Y</v>
      </c>
      <c r="Q236" t="str">
        <f t="shared" si="33"/>
        <v>R</v>
      </c>
      <c r="R236" t="str">
        <f t="shared" si="34"/>
        <v>D</v>
      </c>
      <c r="S236">
        <f t="shared" si="30"/>
        <v>2019</v>
      </c>
      <c r="T236">
        <v>103.2</v>
      </c>
      <c r="U236">
        <f>VLOOKUP(T236,Metadata!H:J,2,FALSE)</f>
        <v>34.096843</v>
      </c>
      <c r="V236">
        <f>VLOOKUP(T236,Metadata!$H:$J,3,FALSE)</f>
        <v>-106.879232</v>
      </c>
    </row>
    <row r="237" spans="1:22" x14ac:dyDescent="0.25">
      <c r="A237" s="21">
        <v>43509</v>
      </c>
      <c r="B237" s="3" t="s">
        <v>24</v>
      </c>
      <c r="C237" s="3" t="s">
        <v>33</v>
      </c>
      <c r="D237" s="3" t="s">
        <v>26</v>
      </c>
      <c r="E237" s="20">
        <v>7300</v>
      </c>
      <c r="F237" s="6" t="s">
        <v>34</v>
      </c>
      <c r="G237" s="6" t="s">
        <v>28</v>
      </c>
      <c r="I237" s="15" t="s">
        <v>218</v>
      </c>
      <c r="J237" s="9">
        <v>1</v>
      </c>
      <c r="L237" s="12" t="s">
        <v>244</v>
      </c>
      <c r="M237" s="6">
        <v>3</v>
      </c>
      <c r="N237" s="12" t="s">
        <v>203</v>
      </c>
      <c r="O237" t="str">
        <f t="shared" si="31"/>
        <v>YRD 2019</v>
      </c>
      <c r="P237" t="str">
        <f t="shared" si="32"/>
        <v>Y</v>
      </c>
      <c r="Q237" t="str">
        <f t="shared" si="33"/>
        <v>R</v>
      </c>
      <c r="R237" t="str">
        <f t="shared" si="34"/>
        <v>D</v>
      </c>
      <c r="S237">
        <f t="shared" si="30"/>
        <v>2019</v>
      </c>
      <c r="T237">
        <f>VLOOKUP(L237, Metadata!E$3:F$101, 2, FALSE)</f>
        <v>111.9</v>
      </c>
      <c r="U237">
        <f>VLOOKUP(T237,Metadata!H:J,2,FALSE)</f>
        <v>34.216020999999998</v>
      </c>
      <c r="V237">
        <f>VLOOKUP(T237,Metadata!$H:$J,3,FALSE)</f>
        <v>-106.88637</v>
      </c>
    </row>
    <row r="238" spans="1:22" x14ac:dyDescent="0.25">
      <c r="A238" s="21">
        <v>43510</v>
      </c>
      <c r="B238" s="3" t="s">
        <v>85</v>
      </c>
      <c r="C238" s="3" t="s">
        <v>33</v>
      </c>
      <c r="D238" s="3" t="s">
        <v>26</v>
      </c>
      <c r="E238" s="20">
        <v>5700</v>
      </c>
      <c r="F238" s="6" t="s">
        <v>34</v>
      </c>
      <c r="G238" s="6" t="s">
        <v>35</v>
      </c>
      <c r="I238" s="15" t="s">
        <v>218</v>
      </c>
      <c r="J238" s="9">
        <v>1</v>
      </c>
      <c r="L238" s="12" t="s">
        <v>207</v>
      </c>
      <c r="M238" s="6">
        <v>3</v>
      </c>
      <c r="N238" s="12" t="s">
        <v>203</v>
      </c>
      <c r="O238" t="str">
        <f t="shared" si="31"/>
        <v>WRD 2019</v>
      </c>
      <c r="P238" t="str">
        <f t="shared" si="32"/>
        <v>W</v>
      </c>
      <c r="Q238" t="str">
        <f t="shared" si="33"/>
        <v>R</v>
      </c>
      <c r="R238" t="str">
        <f t="shared" si="34"/>
        <v>D</v>
      </c>
      <c r="S238">
        <f t="shared" si="30"/>
        <v>2019</v>
      </c>
      <c r="T238">
        <f>VLOOKUP(L238, Metadata!E$3:F$101, 2, FALSE)</f>
        <v>86.5</v>
      </c>
      <c r="U238">
        <f>VLOOKUP(T238,Metadata!H:J,2,FALSE)</f>
        <v>33.872501</v>
      </c>
      <c r="V238">
        <f>VLOOKUP(T238,Metadata!$H:$J,3,FALSE)</f>
        <v>-106.849041</v>
      </c>
    </row>
    <row r="239" spans="1:22" x14ac:dyDescent="0.25">
      <c r="A239" s="21">
        <v>43510</v>
      </c>
      <c r="B239" s="3" t="s">
        <v>85</v>
      </c>
      <c r="C239" s="3" t="s">
        <v>33</v>
      </c>
      <c r="D239" s="3" t="s">
        <v>26</v>
      </c>
      <c r="E239" s="20">
        <v>5700</v>
      </c>
      <c r="F239" s="6" t="s">
        <v>34</v>
      </c>
      <c r="G239" s="6" t="s">
        <v>35</v>
      </c>
      <c r="I239" s="15" t="s">
        <v>218</v>
      </c>
      <c r="J239" s="9">
        <v>1</v>
      </c>
      <c r="L239" s="12" t="s">
        <v>235</v>
      </c>
      <c r="M239" s="6">
        <v>3</v>
      </c>
      <c r="N239" s="12" t="s">
        <v>203</v>
      </c>
      <c r="O239" t="str">
        <f t="shared" si="31"/>
        <v>WRD 2019</v>
      </c>
      <c r="P239" t="str">
        <f t="shared" si="32"/>
        <v>W</v>
      </c>
      <c r="Q239" t="str">
        <f t="shared" si="33"/>
        <v>R</v>
      </c>
      <c r="R239" t="str">
        <f t="shared" si="34"/>
        <v>D</v>
      </c>
      <c r="S239">
        <f t="shared" si="30"/>
        <v>2019</v>
      </c>
      <c r="T239">
        <v>103.2</v>
      </c>
      <c r="U239">
        <f>VLOOKUP(T239,Metadata!H:J,2,FALSE)</f>
        <v>34.096843</v>
      </c>
      <c r="V239">
        <f>VLOOKUP(T239,Metadata!$H:$J,3,FALSE)</f>
        <v>-106.879232</v>
      </c>
    </row>
    <row r="240" spans="1:22" x14ac:dyDescent="0.25">
      <c r="A240" s="21">
        <v>43510</v>
      </c>
      <c r="B240" s="3" t="s">
        <v>85</v>
      </c>
      <c r="C240" s="3" t="s">
        <v>33</v>
      </c>
      <c r="D240" s="3" t="s">
        <v>26</v>
      </c>
      <c r="E240" s="20">
        <v>5700</v>
      </c>
      <c r="F240" s="6" t="s">
        <v>34</v>
      </c>
      <c r="G240" s="6" t="s">
        <v>35</v>
      </c>
      <c r="I240" s="15" t="s">
        <v>218</v>
      </c>
      <c r="J240" s="9">
        <v>1</v>
      </c>
      <c r="L240" s="12" t="s">
        <v>244</v>
      </c>
      <c r="M240" s="6">
        <v>3</v>
      </c>
      <c r="N240" s="12" t="s">
        <v>203</v>
      </c>
      <c r="O240" t="str">
        <f t="shared" si="31"/>
        <v>WRD 2019</v>
      </c>
      <c r="P240" t="str">
        <f t="shared" si="32"/>
        <v>W</v>
      </c>
      <c r="Q240" t="str">
        <f t="shared" si="33"/>
        <v>R</v>
      </c>
      <c r="R240" t="str">
        <f t="shared" si="34"/>
        <v>D</v>
      </c>
      <c r="S240">
        <f t="shared" si="30"/>
        <v>2019</v>
      </c>
      <c r="T240">
        <f>VLOOKUP(L240, Metadata!E$3:F$101, 2, FALSE)</f>
        <v>111.9</v>
      </c>
      <c r="U240">
        <f>VLOOKUP(T240,Metadata!H:J,2,FALSE)</f>
        <v>34.216020999999998</v>
      </c>
      <c r="V240">
        <f>VLOOKUP(T240,Metadata!$H:$J,3,FALSE)</f>
        <v>-106.88637</v>
      </c>
    </row>
    <row r="241" spans="1:24" x14ac:dyDescent="0.25">
      <c r="A241" s="21">
        <v>43511</v>
      </c>
      <c r="B241" s="3" t="s">
        <v>32</v>
      </c>
      <c r="C241" s="3" t="s">
        <v>33</v>
      </c>
      <c r="D241" s="3" t="s">
        <v>26</v>
      </c>
      <c r="E241" s="20">
        <v>945</v>
      </c>
      <c r="F241" s="6" t="s">
        <v>34</v>
      </c>
      <c r="G241" s="6" t="s">
        <v>176</v>
      </c>
      <c r="I241" s="15" t="s">
        <v>218</v>
      </c>
      <c r="J241" s="9">
        <v>1</v>
      </c>
      <c r="L241" s="12" t="s">
        <v>207</v>
      </c>
      <c r="M241" s="6">
        <v>3</v>
      </c>
      <c r="N241" s="12" t="s">
        <v>203</v>
      </c>
      <c r="O241" t="str">
        <f t="shared" si="31"/>
        <v>ORD 2019</v>
      </c>
      <c r="P241" t="str">
        <f t="shared" si="32"/>
        <v>O</v>
      </c>
      <c r="Q241" t="str">
        <f t="shared" si="33"/>
        <v>R</v>
      </c>
      <c r="R241" t="str">
        <f t="shared" si="34"/>
        <v>D</v>
      </c>
      <c r="S241">
        <f t="shared" si="30"/>
        <v>2019</v>
      </c>
      <c r="T241">
        <f>VLOOKUP(L241, Metadata!E$3:F$101, 2, FALSE)</f>
        <v>86.5</v>
      </c>
      <c r="U241">
        <f>VLOOKUP(T241,Metadata!H:J,2,FALSE)</f>
        <v>33.872501</v>
      </c>
      <c r="V241">
        <f>VLOOKUP(T241,Metadata!$H:$J,3,FALSE)</f>
        <v>-106.849041</v>
      </c>
    </row>
    <row r="242" spans="1:24" x14ac:dyDescent="0.25">
      <c r="A242" s="21">
        <v>43511</v>
      </c>
      <c r="B242" s="3" t="s">
        <v>32</v>
      </c>
      <c r="C242" s="3" t="s">
        <v>33</v>
      </c>
      <c r="D242" s="3" t="s">
        <v>26</v>
      </c>
      <c r="E242" s="20">
        <v>949</v>
      </c>
      <c r="F242" s="6" t="s">
        <v>34</v>
      </c>
      <c r="G242" s="6" t="s">
        <v>176</v>
      </c>
      <c r="I242" s="15" t="s">
        <v>218</v>
      </c>
      <c r="J242" s="9">
        <v>1</v>
      </c>
      <c r="L242" s="12" t="s">
        <v>235</v>
      </c>
      <c r="M242" s="6">
        <v>3</v>
      </c>
      <c r="N242" s="12" t="s">
        <v>203</v>
      </c>
      <c r="O242" t="str">
        <f t="shared" si="31"/>
        <v>ORD 2019</v>
      </c>
      <c r="P242" t="str">
        <f t="shared" si="32"/>
        <v>O</v>
      </c>
      <c r="Q242" t="str">
        <f t="shared" si="33"/>
        <v>R</v>
      </c>
      <c r="R242" t="str">
        <f t="shared" si="34"/>
        <v>D</v>
      </c>
      <c r="S242">
        <f t="shared" si="30"/>
        <v>2019</v>
      </c>
      <c r="T242">
        <v>103.2</v>
      </c>
      <c r="U242">
        <f>VLOOKUP(T242,Metadata!H:J,2,FALSE)</f>
        <v>34.096843</v>
      </c>
      <c r="V242">
        <f>VLOOKUP(T242,Metadata!$H:$J,3,FALSE)</f>
        <v>-106.879232</v>
      </c>
    </row>
    <row r="243" spans="1:24" x14ac:dyDescent="0.25">
      <c r="A243" s="21">
        <v>43511</v>
      </c>
      <c r="B243" s="3" t="s">
        <v>32</v>
      </c>
      <c r="C243" s="3" t="s">
        <v>33</v>
      </c>
      <c r="D243" s="3" t="s">
        <v>26</v>
      </c>
      <c r="E243" s="20">
        <v>945</v>
      </c>
      <c r="F243" s="6" t="s">
        <v>34</v>
      </c>
      <c r="G243" s="6" t="s">
        <v>176</v>
      </c>
      <c r="I243" s="15" t="s">
        <v>218</v>
      </c>
      <c r="J243" s="9">
        <v>1</v>
      </c>
      <c r="L243" s="12" t="s">
        <v>244</v>
      </c>
      <c r="M243" s="6">
        <v>3</v>
      </c>
      <c r="N243" s="12" t="s">
        <v>203</v>
      </c>
      <c r="O243" t="str">
        <f t="shared" si="31"/>
        <v>ORD 2019</v>
      </c>
      <c r="P243" t="str">
        <f t="shared" si="32"/>
        <v>O</v>
      </c>
      <c r="Q243" t="str">
        <f t="shared" si="33"/>
        <v>R</v>
      </c>
      <c r="R243" t="str">
        <f t="shared" si="34"/>
        <v>D</v>
      </c>
      <c r="S243">
        <f t="shared" si="30"/>
        <v>2019</v>
      </c>
      <c r="T243">
        <f>VLOOKUP(L243, Metadata!E$3:F$101, 2, FALSE)</f>
        <v>111.9</v>
      </c>
      <c r="U243">
        <f>VLOOKUP(T243,Metadata!H:J,2,FALSE)</f>
        <v>34.216020999999998</v>
      </c>
      <c r="V243">
        <f>VLOOKUP(T243,Metadata!$H:$J,3,FALSE)</f>
        <v>-106.88637</v>
      </c>
    </row>
    <row r="244" spans="1:24" x14ac:dyDescent="0.25">
      <c r="A244" s="21">
        <v>43544</v>
      </c>
      <c r="B244" s="3" t="s">
        <v>101</v>
      </c>
      <c r="C244" s="3" t="s">
        <v>33</v>
      </c>
      <c r="D244" s="3" t="s">
        <v>26</v>
      </c>
      <c r="E244" s="20">
        <v>392</v>
      </c>
      <c r="F244" s="6" t="s">
        <v>34</v>
      </c>
      <c r="G244" s="6" t="s">
        <v>28</v>
      </c>
      <c r="I244" s="15" t="s">
        <v>28</v>
      </c>
      <c r="J244" s="9">
        <v>1</v>
      </c>
      <c r="K244">
        <v>58</v>
      </c>
      <c r="L244" s="12" t="s">
        <v>248</v>
      </c>
      <c r="M244" s="6">
        <v>3</v>
      </c>
      <c r="N244" s="12" t="s">
        <v>203</v>
      </c>
      <c r="O244" t="str">
        <f t="shared" ref="O244:O275" si="35">CONCATENATE(P244,Q244,R244, " ", YEAR(A244))</f>
        <v>BRD 2019</v>
      </c>
      <c r="P244" t="str">
        <f t="shared" si="32"/>
        <v>B</v>
      </c>
      <c r="Q244" t="str">
        <f t="shared" si="33"/>
        <v>R</v>
      </c>
      <c r="R244" t="str">
        <f t="shared" si="34"/>
        <v>D</v>
      </c>
      <c r="S244">
        <f t="shared" si="30"/>
        <v>2019</v>
      </c>
      <c r="T244">
        <f>VLOOKUP(L244, Metadata!E$3:F$101, 2, FALSE)</f>
        <v>111.9</v>
      </c>
      <c r="U244">
        <f>VLOOKUP(T244,Metadata!H:J,2,FALSE)</f>
        <v>34.216020999999998</v>
      </c>
      <c r="V244">
        <f>VLOOKUP(T244,Metadata!$H:$J,3,FALSE)</f>
        <v>-106.88637</v>
      </c>
      <c r="X244" t="s">
        <v>242</v>
      </c>
    </row>
    <row r="245" spans="1:24" x14ac:dyDescent="0.25">
      <c r="A245" s="21">
        <v>43544</v>
      </c>
      <c r="B245" s="3" t="s">
        <v>101</v>
      </c>
      <c r="C245" s="3" t="s">
        <v>33</v>
      </c>
      <c r="D245" s="3" t="s">
        <v>26</v>
      </c>
      <c r="E245" s="20">
        <v>260</v>
      </c>
      <c r="F245" s="6" t="s">
        <v>34</v>
      </c>
      <c r="G245" s="6" t="s">
        <v>28</v>
      </c>
      <c r="I245" s="15" t="s">
        <v>28</v>
      </c>
      <c r="J245" s="9">
        <v>1</v>
      </c>
      <c r="K245">
        <v>58</v>
      </c>
      <c r="L245" s="12" t="s">
        <v>249</v>
      </c>
      <c r="M245" s="6">
        <v>3</v>
      </c>
      <c r="N245" s="12" t="s">
        <v>203</v>
      </c>
      <c r="O245" t="str">
        <f t="shared" si="35"/>
        <v>BRD 2019</v>
      </c>
      <c r="P245" t="str">
        <f t="shared" si="32"/>
        <v>B</v>
      </c>
      <c r="Q245" t="str">
        <f t="shared" si="33"/>
        <v>R</v>
      </c>
      <c r="R245" t="str">
        <f t="shared" si="34"/>
        <v>D</v>
      </c>
      <c r="S245">
        <f t="shared" si="30"/>
        <v>2019</v>
      </c>
      <c r="T245">
        <f>VLOOKUP(L245, Metadata!E$3:F$101, 2, FALSE)</f>
        <v>113.7</v>
      </c>
      <c r="U245">
        <f>VLOOKUP(T245,Metadata!H:J,2,FALSE)</f>
        <v>34.236263000000001</v>
      </c>
      <c r="V245">
        <f>VLOOKUP(T245,Metadata!$H:$J,3,FALSE)</f>
        <v>-106.89851899999999</v>
      </c>
      <c r="X245" t="s">
        <v>242</v>
      </c>
    </row>
    <row r="246" spans="1:24" x14ac:dyDescent="0.25">
      <c r="A246" s="21">
        <v>43544</v>
      </c>
      <c r="B246" s="3" t="s">
        <v>101</v>
      </c>
      <c r="C246" s="3" t="s">
        <v>33</v>
      </c>
      <c r="D246" s="3" t="s">
        <v>26</v>
      </c>
      <c r="E246" s="20">
        <v>312</v>
      </c>
      <c r="F246" s="6" t="s">
        <v>34</v>
      </c>
      <c r="G246" s="6" t="s">
        <v>28</v>
      </c>
      <c r="I246" s="15" t="s">
        <v>28</v>
      </c>
      <c r="J246" s="9">
        <v>1</v>
      </c>
      <c r="K246">
        <v>58</v>
      </c>
      <c r="L246" s="12" t="s">
        <v>250</v>
      </c>
      <c r="M246" s="6">
        <v>3</v>
      </c>
      <c r="N246" s="12" t="s">
        <v>203</v>
      </c>
      <c r="O246" t="str">
        <f t="shared" si="35"/>
        <v>BRD 2019</v>
      </c>
      <c r="P246" t="str">
        <f t="shared" si="32"/>
        <v>B</v>
      </c>
      <c r="Q246" t="str">
        <f t="shared" si="33"/>
        <v>R</v>
      </c>
      <c r="R246" t="str">
        <f t="shared" si="34"/>
        <v>D</v>
      </c>
      <c r="S246">
        <f t="shared" si="30"/>
        <v>2019</v>
      </c>
      <c r="T246">
        <f>VLOOKUP(L246, Metadata!E$3:F$101, 2, FALSE)</f>
        <v>115.5</v>
      </c>
      <c r="U246">
        <f>VLOOKUP(T246,Metadata!H:J,2,FALSE)</f>
        <v>34.256169999999997</v>
      </c>
      <c r="V246">
        <f>VLOOKUP(T246,Metadata!$H:$J,3,FALSE)</f>
        <v>-106.89032400000001</v>
      </c>
      <c r="X246" t="s">
        <v>242</v>
      </c>
    </row>
    <row r="247" spans="1:24" x14ac:dyDescent="0.25">
      <c r="A247" s="21">
        <v>43544</v>
      </c>
      <c r="B247" s="3" t="s">
        <v>101</v>
      </c>
      <c r="C247" s="3" t="s">
        <v>33</v>
      </c>
      <c r="D247" s="3" t="s">
        <v>26</v>
      </c>
      <c r="E247" s="20">
        <v>247</v>
      </c>
      <c r="F247" s="6" t="s">
        <v>238</v>
      </c>
      <c r="G247" s="6" t="s">
        <v>239</v>
      </c>
      <c r="I247" s="15" t="s">
        <v>239</v>
      </c>
      <c r="J247" s="9">
        <v>5</v>
      </c>
      <c r="L247" t="s">
        <v>248</v>
      </c>
      <c r="M247" s="6">
        <v>3</v>
      </c>
      <c r="N247" s="12" t="s">
        <v>203</v>
      </c>
      <c r="O247" t="str">
        <f t="shared" si="35"/>
        <v>BRD 2019</v>
      </c>
      <c r="P247" t="str">
        <f t="shared" si="32"/>
        <v>B</v>
      </c>
      <c r="Q247" t="str">
        <f t="shared" si="33"/>
        <v>R</v>
      </c>
      <c r="R247" t="str">
        <f t="shared" si="34"/>
        <v>D</v>
      </c>
      <c r="S247">
        <f t="shared" si="30"/>
        <v>2019</v>
      </c>
      <c r="T247">
        <f>VLOOKUP(L247, Metadata!E$3:F$101, 2, FALSE)</f>
        <v>111.9</v>
      </c>
      <c r="U247">
        <f>VLOOKUP(T247,Metadata!H:J,2,FALSE)</f>
        <v>34.216020999999998</v>
      </c>
      <c r="V247">
        <f>VLOOKUP(T247,Metadata!$H:$J,3,FALSE)</f>
        <v>-106.88637</v>
      </c>
      <c r="X247" t="s">
        <v>242</v>
      </c>
    </row>
    <row r="248" spans="1:24" x14ac:dyDescent="0.25">
      <c r="A248" s="21">
        <v>43544</v>
      </c>
      <c r="B248" s="3" t="s">
        <v>101</v>
      </c>
      <c r="C248" s="3" t="s">
        <v>33</v>
      </c>
      <c r="D248" s="3" t="s">
        <v>26</v>
      </c>
      <c r="E248" s="20">
        <v>252</v>
      </c>
      <c r="F248" s="6" t="s">
        <v>238</v>
      </c>
      <c r="G248" s="6" t="s">
        <v>239</v>
      </c>
      <c r="I248" s="15" t="s">
        <v>239</v>
      </c>
      <c r="J248" s="9">
        <v>5</v>
      </c>
      <c r="L248" t="s">
        <v>249</v>
      </c>
      <c r="M248" s="6">
        <v>3</v>
      </c>
      <c r="N248" s="12" t="s">
        <v>203</v>
      </c>
      <c r="O248" t="str">
        <f t="shared" si="35"/>
        <v>BRD 2019</v>
      </c>
      <c r="P248" t="str">
        <f t="shared" si="32"/>
        <v>B</v>
      </c>
      <c r="Q248" t="str">
        <f t="shared" si="33"/>
        <v>R</v>
      </c>
      <c r="R248" t="str">
        <f t="shared" si="34"/>
        <v>D</v>
      </c>
      <c r="S248">
        <f t="shared" si="30"/>
        <v>2019</v>
      </c>
      <c r="T248">
        <f>VLOOKUP(L248, Metadata!E$3:F$101, 2, FALSE)</f>
        <v>113.7</v>
      </c>
      <c r="U248">
        <f>VLOOKUP(T248,Metadata!H:J,2,FALSE)</f>
        <v>34.236263000000001</v>
      </c>
      <c r="V248">
        <f>VLOOKUP(T248,Metadata!$H:$J,3,FALSE)</f>
        <v>-106.89851899999999</v>
      </c>
      <c r="X248" t="s">
        <v>242</v>
      </c>
    </row>
    <row r="249" spans="1:24" x14ac:dyDescent="0.25">
      <c r="A249" s="21">
        <v>43544</v>
      </c>
      <c r="B249" s="3" t="s">
        <v>101</v>
      </c>
      <c r="C249" s="3" t="s">
        <v>33</v>
      </c>
      <c r="D249" s="3" t="s">
        <v>26</v>
      </c>
      <c r="E249" s="20">
        <v>238</v>
      </c>
      <c r="F249" s="6" t="s">
        <v>238</v>
      </c>
      <c r="G249" s="6" t="s">
        <v>239</v>
      </c>
      <c r="I249" s="15" t="s">
        <v>239</v>
      </c>
      <c r="J249" s="9">
        <v>5</v>
      </c>
      <c r="L249" t="s">
        <v>250</v>
      </c>
      <c r="M249" s="6">
        <v>3</v>
      </c>
      <c r="N249" s="12" t="s">
        <v>203</v>
      </c>
      <c r="O249" t="str">
        <f t="shared" si="35"/>
        <v>BRD 2019</v>
      </c>
      <c r="P249" t="str">
        <f t="shared" si="32"/>
        <v>B</v>
      </c>
      <c r="Q249" t="str">
        <f t="shared" si="33"/>
        <v>R</v>
      </c>
      <c r="R249" t="str">
        <f t="shared" si="34"/>
        <v>D</v>
      </c>
      <c r="S249">
        <f t="shared" si="30"/>
        <v>2019</v>
      </c>
      <c r="T249">
        <f>VLOOKUP(L249, Metadata!E$3:F$101, 2, FALSE)</f>
        <v>115.5</v>
      </c>
      <c r="U249">
        <f>VLOOKUP(T249,Metadata!H:J,2,FALSE)</f>
        <v>34.256169999999997</v>
      </c>
      <c r="V249">
        <f>VLOOKUP(T249,Metadata!$H:$J,3,FALSE)</f>
        <v>-106.89032400000001</v>
      </c>
      <c r="X249" t="s">
        <v>242</v>
      </c>
    </row>
    <row r="250" spans="1:24" x14ac:dyDescent="0.25">
      <c r="A250" s="21">
        <v>43745</v>
      </c>
      <c r="B250" s="3" t="s">
        <v>101</v>
      </c>
      <c r="C250" s="3" t="s">
        <v>33</v>
      </c>
      <c r="D250" s="3" t="s">
        <v>26</v>
      </c>
      <c r="E250" s="20">
        <v>234</v>
      </c>
      <c r="F250" s="6" t="s">
        <v>238</v>
      </c>
      <c r="G250" s="6" t="s">
        <v>239</v>
      </c>
      <c r="I250" s="15" t="s">
        <v>239</v>
      </c>
      <c r="J250" s="9">
        <v>5</v>
      </c>
      <c r="L250" t="s">
        <v>250</v>
      </c>
      <c r="M250" s="6">
        <v>3</v>
      </c>
      <c r="N250" s="12" t="s">
        <v>251</v>
      </c>
      <c r="O250" t="str">
        <f t="shared" si="35"/>
        <v>BRD 2019</v>
      </c>
      <c r="P250" t="str">
        <f t="shared" si="32"/>
        <v>B</v>
      </c>
      <c r="Q250" t="str">
        <f t="shared" si="33"/>
        <v>R</v>
      </c>
      <c r="R250" t="str">
        <f t="shared" si="34"/>
        <v>D</v>
      </c>
      <c r="S250">
        <f t="shared" si="30"/>
        <v>2019</v>
      </c>
      <c r="T250">
        <v>115.5</v>
      </c>
      <c r="U250">
        <f>VLOOKUP(T250,Metadata!H:J,2,FALSE)</f>
        <v>34.256169999999997</v>
      </c>
      <c r="V250">
        <f>VLOOKUP(T250,Metadata!$H:$J,3,FALSE)</f>
        <v>-106.89032400000001</v>
      </c>
      <c r="W250">
        <v>14.4</v>
      </c>
      <c r="X250" t="s">
        <v>242</v>
      </c>
    </row>
    <row r="251" spans="1:24" x14ac:dyDescent="0.25">
      <c r="A251" s="21">
        <v>43789</v>
      </c>
      <c r="B251" s="3" t="s">
        <v>101</v>
      </c>
      <c r="C251" s="3" t="s">
        <v>33</v>
      </c>
      <c r="D251" s="3" t="s">
        <v>26</v>
      </c>
      <c r="E251" s="20">
        <v>2424</v>
      </c>
      <c r="F251" s="6" t="s">
        <v>34</v>
      </c>
      <c r="G251" s="6" t="s">
        <v>28</v>
      </c>
      <c r="I251" s="15" t="s">
        <v>28</v>
      </c>
      <c r="J251" s="9">
        <v>1</v>
      </c>
      <c r="L251" t="s">
        <v>248</v>
      </c>
      <c r="M251" s="6">
        <v>3</v>
      </c>
      <c r="N251" s="12" t="s">
        <v>203</v>
      </c>
      <c r="O251" t="str">
        <f t="shared" si="35"/>
        <v>BRD 2019</v>
      </c>
      <c r="P251" t="str">
        <f t="shared" si="32"/>
        <v>B</v>
      </c>
      <c r="Q251" t="str">
        <f t="shared" si="33"/>
        <v>R</v>
      </c>
      <c r="R251" t="str">
        <f t="shared" si="34"/>
        <v>D</v>
      </c>
      <c r="S251">
        <f t="shared" si="30"/>
        <v>2019</v>
      </c>
      <c r="T251">
        <v>111.9</v>
      </c>
      <c r="U251">
        <f>VLOOKUP(T251,Metadata!H:J,2,FALSE)</f>
        <v>34.216020999999998</v>
      </c>
      <c r="V251">
        <f>VLOOKUP(T251,Metadata!$H:$J,3,FALSE)</f>
        <v>-106.88637</v>
      </c>
      <c r="X251" t="s">
        <v>242</v>
      </c>
    </row>
    <row r="252" spans="1:24" x14ac:dyDescent="0.25">
      <c r="A252" s="21">
        <v>43789</v>
      </c>
      <c r="B252" s="3" t="s">
        <v>101</v>
      </c>
      <c r="C252" s="3" t="s">
        <v>33</v>
      </c>
      <c r="D252" s="3" t="s">
        <v>26</v>
      </c>
      <c r="E252" s="20">
        <v>2425</v>
      </c>
      <c r="F252" s="6" t="s">
        <v>34</v>
      </c>
      <c r="G252" s="6" t="s">
        <v>28</v>
      </c>
      <c r="I252" s="15" t="s">
        <v>28</v>
      </c>
      <c r="J252" s="9">
        <v>1</v>
      </c>
      <c r="L252" t="s">
        <v>249</v>
      </c>
      <c r="M252" s="6">
        <v>3</v>
      </c>
      <c r="N252" s="12" t="s">
        <v>203</v>
      </c>
      <c r="O252" t="str">
        <f t="shared" si="35"/>
        <v>BRD 2019</v>
      </c>
      <c r="P252" t="str">
        <f t="shared" si="32"/>
        <v>B</v>
      </c>
      <c r="Q252" t="str">
        <f t="shared" si="33"/>
        <v>R</v>
      </c>
      <c r="R252" t="str">
        <f t="shared" si="34"/>
        <v>D</v>
      </c>
      <c r="S252">
        <f t="shared" si="30"/>
        <v>2019</v>
      </c>
      <c r="T252">
        <v>113.7</v>
      </c>
      <c r="U252">
        <f>VLOOKUP(T252,Metadata!H:J,2,FALSE)</f>
        <v>34.236263000000001</v>
      </c>
      <c r="V252">
        <f>VLOOKUP(T252,Metadata!$H:$J,3,FALSE)</f>
        <v>-106.89851899999999</v>
      </c>
      <c r="X252" t="s">
        <v>242</v>
      </c>
    </row>
    <row r="253" spans="1:24" x14ac:dyDescent="0.25">
      <c r="A253" s="21">
        <v>43789</v>
      </c>
      <c r="B253" s="3" t="s">
        <v>101</v>
      </c>
      <c r="C253" s="3" t="s">
        <v>33</v>
      </c>
      <c r="D253" s="3" t="s">
        <v>26</v>
      </c>
      <c r="E253" s="20">
        <v>2430</v>
      </c>
      <c r="F253" s="6" t="s">
        <v>34</v>
      </c>
      <c r="G253" s="6" t="s">
        <v>28</v>
      </c>
      <c r="I253" s="15" t="s">
        <v>28</v>
      </c>
      <c r="J253" s="9">
        <v>1</v>
      </c>
      <c r="L253" t="s">
        <v>250</v>
      </c>
      <c r="M253" s="6">
        <v>3</v>
      </c>
      <c r="N253" s="12" t="s">
        <v>203</v>
      </c>
      <c r="O253" t="str">
        <f t="shared" si="35"/>
        <v>BRD 2019</v>
      </c>
      <c r="P253" t="str">
        <f t="shared" si="32"/>
        <v>B</v>
      </c>
      <c r="Q253" t="str">
        <f t="shared" si="33"/>
        <v>R</v>
      </c>
      <c r="R253" t="str">
        <f t="shared" si="34"/>
        <v>D</v>
      </c>
      <c r="S253">
        <f t="shared" si="30"/>
        <v>2019</v>
      </c>
      <c r="T253">
        <v>115.5</v>
      </c>
      <c r="U253">
        <f>VLOOKUP(T253,Metadata!H:J,2,FALSE)</f>
        <v>34.256169999999997</v>
      </c>
      <c r="V253">
        <f>VLOOKUP(T253,Metadata!$H:$J,3,FALSE)</f>
        <v>-106.89032400000001</v>
      </c>
      <c r="X253" t="s">
        <v>242</v>
      </c>
    </row>
    <row r="254" spans="1:24" x14ac:dyDescent="0.25">
      <c r="A254" s="21">
        <v>43789</v>
      </c>
      <c r="B254" s="3" t="s">
        <v>101</v>
      </c>
      <c r="C254" s="3" t="s">
        <v>33</v>
      </c>
      <c r="D254" s="3" t="s">
        <v>26</v>
      </c>
      <c r="E254" s="20">
        <v>2603</v>
      </c>
      <c r="F254" s="6" t="s">
        <v>34</v>
      </c>
      <c r="G254" s="6" t="s">
        <v>28</v>
      </c>
      <c r="I254" s="15" t="s">
        <v>28</v>
      </c>
      <c r="J254" s="9">
        <v>1</v>
      </c>
      <c r="L254" t="s">
        <v>252</v>
      </c>
      <c r="M254" s="6">
        <v>2</v>
      </c>
      <c r="N254" s="12" t="s">
        <v>203</v>
      </c>
      <c r="O254" t="str">
        <f t="shared" si="35"/>
        <v>BRD 2019</v>
      </c>
      <c r="P254" t="str">
        <f t="shared" si="32"/>
        <v>B</v>
      </c>
      <c r="Q254" t="str">
        <f t="shared" si="33"/>
        <v>R</v>
      </c>
      <c r="R254" t="str">
        <f t="shared" si="34"/>
        <v>D</v>
      </c>
      <c r="S254">
        <f t="shared" si="30"/>
        <v>2019</v>
      </c>
      <c r="T254">
        <v>118.9</v>
      </c>
      <c r="U254">
        <f>VLOOKUP(T254,Metadata!H:J,2,FALSE)</f>
        <v>34.275162000000002</v>
      </c>
      <c r="V254">
        <f>VLOOKUP(T254,Metadata!$H:$J,3,FALSE)</f>
        <v>-106.855906</v>
      </c>
      <c r="X254" t="s">
        <v>242</v>
      </c>
    </row>
    <row r="255" spans="1:24" x14ac:dyDescent="0.25">
      <c r="A255" s="21">
        <v>43788</v>
      </c>
      <c r="B255" s="3" t="s">
        <v>40</v>
      </c>
      <c r="C255" s="3" t="s">
        <v>33</v>
      </c>
      <c r="D255" s="3" t="s">
        <v>26</v>
      </c>
      <c r="E255" s="20">
        <v>6073</v>
      </c>
      <c r="F255" s="6" t="s">
        <v>34</v>
      </c>
      <c r="G255" s="6" t="s">
        <v>28</v>
      </c>
      <c r="I255" s="15" t="s">
        <v>28</v>
      </c>
      <c r="J255" s="9">
        <v>0</v>
      </c>
      <c r="K255">
        <v>45</v>
      </c>
      <c r="L255" t="s">
        <v>253</v>
      </c>
      <c r="M255" s="6">
        <v>3</v>
      </c>
      <c r="N255" s="12" t="s">
        <v>203</v>
      </c>
      <c r="O255" t="str">
        <f t="shared" si="35"/>
        <v>RRD 2019</v>
      </c>
      <c r="P255" t="str">
        <f t="shared" si="32"/>
        <v>R</v>
      </c>
      <c r="Q255" t="str">
        <f t="shared" si="33"/>
        <v>R</v>
      </c>
      <c r="R255" t="str">
        <f t="shared" si="34"/>
        <v>D</v>
      </c>
      <c r="S255">
        <f t="shared" si="30"/>
        <v>2019</v>
      </c>
      <c r="T255">
        <v>86.3</v>
      </c>
      <c r="U255">
        <f>VLOOKUP(T255,Metadata!H:J,2,FALSE)</f>
        <v>33.869732999999997</v>
      </c>
      <c r="V255">
        <f>VLOOKUP(T255,Metadata!$H:$J,3,FALSE)</f>
        <v>-106.847961</v>
      </c>
    </row>
    <row r="256" spans="1:24" x14ac:dyDescent="0.25">
      <c r="A256" s="21">
        <v>43788</v>
      </c>
      <c r="B256" s="3" t="s">
        <v>40</v>
      </c>
      <c r="C256" s="3" t="s">
        <v>33</v>
      </c>
      <c r="D256" s="3" t="s">
        <v>26</v>
      </c>
      <c r="E256" s="20">
        <v>6154</v>
      </c>
      <c r="F256" s="6" t="s">
        <v>34</v>
      </c>
      <c r="G256" s="6" t="s">
        <v>28</v>
      </c>
      <c r="I256" s="15" t="s">
        <v>28</v>
      </c>
      <c r="J256" s="9">
        <v>0</v>
      </c>
      <c r="K256">
        <v>45</v>
      </c>
      <c r="L256" s="12" t="s">
        <v>235</v>
      </c>
      <c r="M256" s="6">
        <v>3</v>
      </c>
      <c r="N256" s="12" t="s">
        <v>203</v>
      </c>
      <c r="O256" t="str">
        <f t="shared" si="35"/>
        <v>RRD 2019</v>
      </c>
      <c r="P256" t="str">
        <f t="shared" si="32"/>
        <v>R</v>
      </c>
      <c r="Q256" t="str">
        <f t="shared" si="33"/>
        <v>R</v>
      </c>
      <c r="R256" t="str">
        <f t="shared" si="34"/>
        <v>D</v>
      </c>
      <c r="S256">
        <f t="shared" si="30"/>
        <v>2019</v>
      </c>
      <c r="T256">
        <v>103.2</v>
      </c>
      <c r="U256">
        <f>VLOOKUP(T256,Metadata!H:J,2,FALSE)</f>
        <v>34.096843</v>
      </c>
      <c r="V256">
        <f>VLOOKUP(T256,Metadata!$H:$J,3,FALSE)</f>
        <v>-106.879232</v>
      </c>
    </row>
    <row r="257" spans="1:23" x14ac:dyDescent="0.25">
      <c r="A257" s="21">
        <v>43788</v>
      </c>
      <c r="B257" s="3" t="s">
        <v>40</v>
      </c>
      <c r="C257" s="3" t="s">
        <v>33</v>
      </c>
      <c r="D257" s="3" t="s">
        <v>26</v>
      </c>
      <c r="E257" s="20">
        <v>6127</v>
      </c>
      <c r="F257" s="6" t="s">
        <v>34</v>
      </c>
      <c r="G257" s="6" t="s">
        <v>28</v>
      </c>
      <c r="I257" s="15" t="s">
        <v>28</v>
      </c>
      <c r="J257" s="9">
        <v>0</v>
      </c>
      <c r="K257">
        <v>45</v>
      </c>
      <c r="L257" t="s">
        <v>249</v>
      </c>
      <c r="M257" s="6">
        <v>3</v>
      </c>
      <c r="N257" s="12" t="s">
        <v>203</v>
      </c>
      <c r="O257" t="str">
        <f t="shared" si="35"/>
        <v>RRD 2019</v>
      </c>
      <c r="P257" t="str">
        <f t="shared" si="32"/>
        <v>R</v>
      </c>
      <c r="Q257" t="str">
        <f t="shared" si="33"/>
        <v>R</v>
      </c>
      <c r="R257" t="str">
        <f t="shared" si="34"/>
        <v>D</v>
      </c>
      <c r="S257">
        <f t="shared" si="30"/>
        <v>2019</v>
      </c>
      <c r="T257">
        <v>113.7</v>
      </c>
      <c r="U257">
        <f>VLOOKUP(T257,Metadata!H:J,2,FALSE)</f>
        <v>34.236263000000001</v>
      </c>
      <c r="V257">
        <f>VLOOKUP(T257,Metadata!$H:$J,3,FALSE)</f>
        <v>-106.89851899999999</v>
      </c>
    </row>
    <row r="258" spans="1:23" x14ac:dyDescent="0.25">
      <c r="A258" s="21">
        <v>43790</v>
      </c>
      <c r="B258" s="3" t="s">
        <v>40</v>
      </c>
      <c r="C258" s="3" t="s">
        <v>33</v>
      </c>
      <c r="D258" s="3" t="s">
        <v>26</v>
      </c>
      <c r="E258" s="20">
        <v>5000</v>
      </c>
      <c r="F258" s="6" t="s">
        <v>34</v>
      </c>
      <c r="G258" s="6" t="s">
        <v>35</v>
      </c>
      <c r="I258" s="15" t="s">
        <v>239</v>
      </c>
      <c r="J258" s="9">
        <v>0</v>
      </c>
      <c r="K258">
        <v>35</v>
      </c>
      <c r="L258" t="s">
        <v>253</v>
      </c>
      <c r="M258" s="6">
        <v>3</v>
      </c>
      <c r="N258" s="12" t="s">
        <v>203</v>
      </c>
      <c r="O258" t="str">
        <f t="shared" si="35"/>
        <v>RRD 2019</v>
      </c>
      <c r="P258" t="str">
        <f t="shared" si="32"/>
        <v>R</v>
      </c>
      <c r="Q258" t="str">
        <f t="shared" si="33"/>
        <v>R</v>
      </c>
      <c r="R258" t="str">
        <f t="shared" si="34"/>
        <v>D</v>
      </c>
      <c r="S258">
        <f t="shared" si="30"/>
        <v>2019</v>
      </c>
      <c r="T258">
        <v>86.3</v>
      </c>
      <c r="U258">
        <f>VLOOKUP(T258,Metadata!H:J,2,FALSE)</f>
        <v>33.869732999999997</v>
      </c>
      <c r="V258">
        <f>VLOOKUP(T258,Metadata!$H:$J,3,FALSE)</f>
        <v>-106.847961</v>
      </c>
    </row>
    <row r="259" spans="1:23" x14ac:dyDescent="0.25">
      <c r="A259" s="21">
        <v>43790</v>
      </c>
      <c r="B259" s="3" t="s">
        <v>40</v>
      </c>
      <c r="C259" s="3" t="s">
        <v>33</v>
      </c>
      <c r="D259" s="3" t="s">
        <v>26</v>
      </c>
      <c r="E259" s="20">
        <v>5000</v>
      </c>
      <c r="F259" s="6" t="s">
        <v>34</v>
      </c>
      <c r="G259" s="6" t="s">
        <v>35</v>
      </c>
      <c r="I259" s="15" t="s">
        <v>239</v>
      </c>
      <c r="J259" s="9">
        <v>0</v>
      </c>
      <c r="K259">
        <v>35</v>
      </c>
      <c r="L259" s="12" t="s">
        <v>235</v>
      </c>
      <c r="M259" s="6">
        <v>3</v>
      </c>
      <c r="N259" s="12" t="s">
        <v>203</v>
      </c>
      <c r="O259" t="str">
        <f t="shared" si="35"/>
        <v>RRD 2019</v>
      </c>
      <c r="P259" t="str">
        <f t="shared" si="32"/>
        <v>R</v>
      </c>
      <c r="Q259" t="str">
        <f t="shared" si="33"/>
        <v>R</v>
      </c>
      <c r="R259" t="str">
        <f t="shared" si="34"/>
        <v>D</v>
      </c>
      <c r="S259">
        <f t="shared" si="30"/>
        <v>2019</v>
      </c>
      <c r="T259">
        <v>103.2</v>
      </c>
      <c r="U259">
        <f>VLOOKUP(T259,Metadata!H:J,2,FALSE)</f>
        <v>34.096843</v>
      </c>
      <c r="V259">
        <f>VLOOKUP(T259,Metadata!$H:$J,3,FALSE)</f>
        <v>-106.879232</v>
      </c>
    </row>
    <row r="260" spans="1:23" x14ac:dyDescent="0.25">
      <c r="A260" s="21">
        <v>43790</v>
      </c>
      <c r="B260" s="3" t="s">
        <v>40</v>
      </c>
      <c r="C260" s="3" t="s">
        <v>33</v>
      </c>
      <c r="D260" s="3" t="s">
        <v>26</v>
      </c>
      <c r="E260" s="20">
        <v>5000</v>
      </c>
      <c r="F260" s="6" t="s">
        <v>34</v>
      </c>
      <c r="G260" s="6" t="s">
        <v>35</v>
      </c>
      <c r="I260" s="15" t="s">
        <v>239</v>
      </c>
      <c r="J260" s="9">
        <v>0</v>
      </c>
      <c r="K260">
        <v>35</v>
      </c>
      <c r="L260" t="s">
        <v>249</v>
      </c>
      <c r="M260" s="6">
        <v>3</v>
      </c>
      <c r="N260" s="12" t="s">
        <v>203</v>
      </c>
      <c r="O260" t="str">
        <f t="shared" si="35"/>
        <v>RRD 2019</v>
      </c>
      <c r="P260" t="str">
        <f t="shared" si="32"/>
        <v>R</v>
      </c>
      <c r="Q260" t="str">
        <f t="shared" si="33"/>
        <v>R</v>
      </c>
      <c r="R260" t="str">
        <f t="shared" si="34"/>
        <v>D</v>
      </c>
      <c r="S260">
        <f t="shared" si="30"/>
        <v>2019</v>
      </c>
      <c r="T260">
        <v>113.7</v>
      </c>
      <c r="U260">
        <f>VLOOKUP(T260,Metadata!H:J,2,FALSE)</f>
        <v>34.236263000000001</v>
      </c>
      <c r="V260">
        <f>VLOOKUP(T260,Metadata!$H:$J,3,FALSE)</f>
        <v>-106.89851899999999</v>
      </c>
    </row>
    <row r="261" spans="1:23" x14ac:dyDescent="0.25">
      <c r="A261" s="21">
        <v>43791</v>
      </c>
      <c r="B261" s="3" t="s">
        <v>97</v>
      </c>
      <c r="C261" s="3" t="s">
        <v>33</v>
      </c>
      <c r="D261" s="3" t="s">
        <v>26</v>
      </c>
      <c r="E261" s="20">
        <v>2841</v>
      </c>
      <c r="F261" s="6" t="s">
        <v>34</v>
      </c>
      <c r="G261" s="6" t="s">
        <v>176</v>
      </c>
      <c r="I261" s="15" t="s">
        <v>176</v>
      </c>
      <c r="J261" s="9">
        <v>0</v>
      </c>
      <c r="K261">
        <v>38</v>
      </c>
      <c r="L261" t="s">
        <v>253</v>
      </c>
      <c r="M261" s="6">
        <v>3</v>
      </c>
      <c r="N261" s="12" t="s">
        <v>203</v>
      </c>
      <c r="O261" t="str">
        <f t="shared" si="35"/>
        <v>PRD 2019</v>
      </c>
      <c r="P261" t="str">
        <f t="shared" si="32"/>
        <v>P</v>
      </c>
      <c r="Q261" t="str">
        <f t="shared" si="33"/>
        <v>R</v>
      </c>
      <c r="R261" t="str">
        <f t="shared" ref="R261:R286" si="36">IF(LEFT(D261) = "p", "D", "A")</f>
        <v>D</v>
      </c>
      <c r="S261">
        <f t="shared" si="30"/>
        <v>2019</v>
      </c>
      <c r="T261">
        <v>86.3</v>
      </c>
      <c r="U261">
        <f>VLOOKUP(T261,Metadata!H:J,2,FALSE)</f>
        <v>33.869732999999997</v>
      </c>
      <c r="V261">
        <f>VLOOKUP(T261,Metadata!$H:$J,3,FALSE)</f>
        <v>-106.847961</v>
      </c>
    </row>
    <row r="262" spans="1:23" x14ac:dyDescent="0.25">
      <c r="A262" s="21">
        <v>43791</v>
      </c>
      <c r="B262" s="3" t="s">
        <v>97</v>
      </c>
      <c r="C262" s="3" t="s">
        <v>33</v>
      </c>
      <c r="D262" s="3" t="s">
        <v>26</v>
      </c>
      <c r="E262" s="20">
        <v>2841</v>
      </c>
      <c r="F262" s="6" t="s">
        <v>34</v>
      </c>
      <c r="G262" s="6" t="s">
        <v>176</v>
      </c>
      <c r="I262" s="15" t="s">
        <v>176</v>
      </c>
      <c r="J262" s="9">
        <v>0</v>
      </c>
      <c r="K262">
        <v>38</v>
      </c>
      <c r="L262" s="12" t="s">
        <v>235</v>
      </c>
      <c r="M262" s="6">
        <v>3</v>
      </c>
      <c r="N262" s="12" t="s">
        <v>203</v>
      </c>
      <c r="O262" t="str">
        <f t="shared" si="35"/>
        <v>PRD 2019</v>
      </c>
      <c r="P262" t="str">
        <f t="shared" si="32"/>
        <v>P</v>
      </c>
      <c r="Q262" t="str">
        <f t="shared" si="33"/>
        <v>R</v>
      </c>
      <c r="R262" t="str">
        <f t="shared" si="36"/>
        <v>D</v>
      </c>
      <c r="S262">
        <f t="shared" ref="S262:S311" si="37">YEAR(A262)</f>
        <v>2019</v>
      </c>
      <c r="T262">
        <v>103.2</v>
      </c>
      <c r="U262">
        <f>VLOOKUP(T262,Metadata!H:J,2,FALSE)</f>
        <v>34.096843</v>
      </c>
      <c r="V262">
        <f>VLOOKUP(T262,Metadata!$H:$J,3,FALSE)</f>
        <v>-106.879232</v>
      </c>
    </row>
    <row r="263" spans="1:23" x14ac:dyDescent="0.25">
      <c r="A263" s="21">
        <v>43791</v>
      </c>
      <c r="B263" s="3" t="s">
        <v>97</v>
      </c>
      <c r="C263" s="3" t="s">
        <v>33</v>
      </c>
      <c r="D263" s="3" t="s">
        <v>26</v>
      </c>
      <c r="E263" s="20">
        <v>2750</v>
      </c>
      <c r="F263" s="6" t="s">
        <v>34</v>
      </c>
      <c r="G263" s="6" t="s">
        <v>176</v>
      </c>
      <c r="I263" s="15" t="s">
        <v>176</v>
      </c>
      <c r="J263" s="9">
        <v>0</v>
      </c>
      <c r="K263">
        <v>38</v>
      </c>
      <c r="L263" t="s">
        <v>249</v>
      </c>
      <c r="M263" s="6">
        <v>3</v>
      </c>
      <c r="N263" s="12" t="s">
        <v>203</v>
      </c>
      <c r="O263" t="str">
        <f t="shared" si="35"/>
        <v>PRD 2019</v>
      </c>
      <c r="P263" t="str">
        <f t="shared" si="32"/>
        <v>P</v>
      </c>
      <c r="Q263" t="str">
        <f t="shared" si="33"/>
        <v>R</v>
      </c>
      <c r="R263" t="str">
        <f t="shared" si="36"/>
        <v>D</v>
      </c>
      <c r="S263">
        <f t="shared" si="37"/>
        <v>2019</v>
      </c>
      <c r="T263">
        <v>113.7</v>
      </c>
      <c r="U263">
        <f>VLOOKUP(T263,Metadata!H:J,2,FALSE)</f>
        <v>34.236263000000001</v>
      </c>
      <c r="V263">
        <f>VLOOKUP(T263,Metadata!$H:$J,3,FALSE)</f>
        <v>-106.89851899999999</v>
      </c>
    </row>
    <row r="264" spans="1:23" x14ac:dyDescent="0.25">
      <c r="A264" s="21">
        <v>43873</v>
      </c>
      <c r="B264" s="3" t="s">
        <v>97</v>
      </c>
      <c r="C264" s="3" t="s">
        <v>25</v>
      </c>
      <c r="D264" s="3" t="s">
        <v>26</v>
      </c>
      <c r="E264" s="20">
        <v>2000</v>
      </c>
      <c r="F264" s="6" t="s">
        <v>34</v>
      </c>
      <c r="G264" s="6" t="s">
        <v>176</v>
      </c>
      <c r="I264" s="15" t="s">
        <v>176</v>
      </c>
      <c r="J264" s="9">
        <v>0</v>
      </c>
      <c r="K264">
        <v>38</v>
      </c>
      <c r="L264" t="s">
        <v>253</v>
      </c>
      <c r="M264" s="6">
        <v>3</v>
      </c>
      <c r="N264" s="12" t="s">
        <v>203</v>
      </c>
      <c r="O264" t="str">
        <f t="shared" si="35"/>
        <v>PLD 2020</v>
      </c>
      <c r="P264" t="str">
        <f t="shared" si="32"/>
        <v>P</v>
      </c>
      <c r="Q264" t="str">
        <f t="shared" si="33"/>
        <v>L</v>
      </c>
      <c r="R264" t="str">
        <f t="shared" si="36"/>
        <v>D</v>
      </c>
      <c r="S264">
        <f t="shared" si="37"/>
        <v>2020</v>
      </c>
      <c r="T264">
        <v>86.3</v>
      </c>
      <c r="U264">
        <f>VLOOKUP(T264,Metadata!H:J,2,FALSE)</f>
        <v>33.869732999999997</v>
      </c>
      <c r="V264">
        <f>VLOOKUP(T264,Metadata!$H:$J,3,FALSE)</f>
        <v>-106.847961</v>
      </c>
      <c r="W264">
        <v>2.9</v>
      </c>
    </row>
    <row r="265" spans="1:23" x14ac:dyDescent="0.25">
      <c r="A265" s="21">
        <v>43873</v>
      </c>
      <c r="B265" s="3" t="s">
        <v>97</v>
      </c>
      <c r="C265" s="3" t="s">
        <v>25</v>
      </c>
      <c r="D265" s="3" t="s">
        <v>26</v>
      </c>
      <c r="E265" s="20">
        <v>2000</v>
      </c>
      <c r="F265" s="6" t="s">
        <v>34</v>
      </c>
      <c r="G265" s="6" t="s">
        <v>176</v>
      </c>
      <c r="I265" s="15" t="s">
        <v>176</v>
      </c>
      <c r="J265" s="9">
        <v>0</v>
      </c>
      <c r="K265">
        <v>38</v>
      </c>
      <c r="L265" s="12" t="s">
        <v>235</v>
      </c>
      <c r="M265" s="6">
        <v>3</v>
      </c>
      <c r="N265" s="12" t="s">
        <v>203</v>
      </c>
      <c r="O265" t="str">
        <f t="shared" si="35"/>
        <v>PLD 2020</v>
      </c>
      <c r="P265" t="str">
        <f t="shared" si="32"/>
        <v>P</v>
      </c>
      <c r="Q265" t="str">
        <f t="shared" si="33"/>
        <v>L</v>
      </c>
      <c r="R265" t="str">
        <f t="shared" si="36"/>
        <v>D</v>
      </c>
      <c r="S265">
        <f t="shared" si="37"/>
        <v>2020</v>
      </c>
      <c r="T265">
        <v>103.2</v>
      </c>
      <c r="U265">
        <f>VLOOKUP(T265,Metadata!H:J,2,FALSE)</f>
        <v>34.096843</v>
      </c>
      <c r="V265">
        <f>VLOOKUP(T265,Metadata!$H:$J,3,FALSE)</f>
        <v>-106.879232</v>
      </c>
    </row>
    <row r="266" spans="1:23" x14ac:dyDescent="0.25">
      <c r="A266" s="21">
        <v>43873</v>
      </c>
      <c r="B266" s="3" t="s">
        <v>97</v>
      </c>
      <c r="C266" s="3" t="s">
        <v>25</v>
      </c>
      <c r="D266" s="3" t="s">
        <v>26</v>
      </c>
      <c r="E266" s="20">
        <v>1700</v>
      </c>
      <c r="F266" s="6" t="s">
        <v>34</v>
      </c>
      <c r="G266" s="6" t="s">
        <v>176</v>
      </c>
      <c r="I266" s="15" t="s">
        <v>176</v>
      </c>
      <c r="J266" s="9">
        <v>0</v>
      </c>
      <c r="K266">
        <v>38</v>
      </c>
      <c r="L266" t="s">
        <v>249</v>
      </c>
      <c r="M266" s="6">
        <v>3</v>
      </c>
      <c r="N266" s="12" t="s">
        <v>203</v>
      </c>
      <c r="O266" t="str">
        <f t="shared" si="35"/>
        <v>PLD 2020</v>
      </c>
      <c r="P266" t="str">
        <f t="shared" si="32"/>
        <v>P</v>
      </c>
      <c r="Q266" t="str">
        <f t="shared" si="33"/>
        <v>L</v>
      </c>
      <c r="R266" t="str">
        <f t="shared" si="36"/>
        <v>D</v>
      </c>
      <c r="S266">
        <f t="shared" si="37"/>
        <v>2020</v>
      </c>
      <c r="T266">
        <v>113.7</v>
      </c>
      <c r="U266">
        <f>VLOOKUP(T266,Metadata!H:J,2,FALSE)</f>
        <v>34.236263000000001</v>
      </c>
      <c r="V266">
        <f>VLOOKUP(T266,Metadata!$H:$J,3,FALSE)</f>
        <v>-106.89851899999999</v>
      </c>
    </row>
    <row r="267" spans="1:23" x14ac:dyDescent="0.25">
      <c r="A267" s="21">
        <v>43873</v>
      </c>
      <c r="B267" s="3" t="s">
        <v>40</v>
      </c>
      <c r="C267" s="3" t="s">
        <v>25</v>
      </c>
      <c r="D267" s="3" t="s">
        <v>26</v>
      </c>
      <c r="E267" s="20">
        <v>5000</v>
      </c>
      <c r="F267" s="6" t="s">
        <v>34</v>
      </c>
      <c r="G267" s="6" t="s">
        <v>35</v>
      </c>
      <c r="I267" s="15" t="s">
        <v>239</v>
      </c>
      <c r="J267" s="9">
        <v>0</v>
      </c>
      <c r="K267">
        <v>38</v>
      </c>
      <c r="L267" t="s">
        <v>253</v>
      </c>
      <c r="M267" s="6">
        <v>3</v>
      </c>
      <c r="N267" s="12" t="s">
        <v>203</v>
      </c>
      <c r="O267" t="str">
        <f t="shared" si="35"/>
        <v>RLD 2020</v>
      </c>
      <c r="P267" t="str">
        <f t="shared" si="32"/>
        <v>R</v>
      </c>
      <c r="Q267" t="str">
        <f t="shared" si="33"/>
        <v>L</v>
      </c>
      <c r="R267" t="str">
        <f t="shared" si="36"/>
        <v>D</v>
      </c>
      <c r="S267">
        <f t="shared" si="37"/>
        <v>2020</v>
      </c>
      <c r="T267">
        <v>86.3</v>
      </c>
      <c r="U267">
        <f>VLOOKUP(T267,Metadata!H:J,2,FALSE)</f>
        <v>33.869732999999997</v>
      </c>
      <c r="V267">
        <f>VLOOKUP(T267,Metadata!$H:$J,3,FALSE)</f>
        <v>-106.847961</v>
      </c>
    </row>
    <row r="268" spans="1:23" x14ac:dyDescent="0.25">
      <c r="A268" s="21">
        <v>43873</v>
      </c>
      <c r="B268" s="3" t="s">
        <v>40</v>
      </c>
      <c r="C268" s="3" t="s">
        <v>25</v>
      </c>
      <c r="D268" s="3" t="s">
        <v>26</v>
      </c>
      <c r="E268" s="20">
        <v>5000</v>
      </c>
      <c r="F268" s="6" t="s">
        <v>34</v>
      </c>
      <c r="G268" s="6" t="s">
        <v>35</v>
      </c>
      <c r="I268" s="15" t="s">
        <v>239</v>
      </c>
      <c r="J268" s="9">
        <v>0</v>
      </c>
      <c r="K268">
        <v>38</v>
      </c>
      <c r="L268" s="12" t="s">
        <v>235</v>
      </c>
      <c r="M268" s="6">
        <v>3</v>
      </c>
      <c r="N268" s="12" t="s">
        <v>203</v>
      </c>
      <c r="O268" t="str">
        <f t="shared" si="35"/>
        <v>RLD 2020</v>
      </c>
      <c r="P268" t="str">
        <f t="shared" si="32"/>
        <v>R</v>
      </c>
      <c r="Q268" t="str">
        <f t="shared" si="33"/>
        <v>L</v>
      </c>
      <c r="R268" t="str">
        <f t="shared" si="36"/>
        <v>D</v>
      </c>
      <c r="S268">
        <f t="shared" si="37"/>
        <v>2020</v>
      </c>
      <c r="T268">
        <v>103.2</v>
      </c>
      <c r="U268">
        <f>VLOOKUP(T268,Metadata!H:J,2,FALSE)</f>
        <v>34.096843</v>
      </c>
      <c r="V268">
        <f>VLOOKUP(T268,Metadata!$H:$J,3,FALSE)</f>
        <v>-106.879232</v>
      </c>
    </row>
    <row r="269" spans="1:23" x14ac:dyDescent="0.25">
      <c r="A269" s="21">
        <v>43873</v>
      </c>
      <c r="B269" s="3" t="s">
        <v>40</v>
      </c>
      <c r="C269" s="3" t="s">
        <v>25</v>
      </c>
      <c r="D269" s="3" t="s">
        <v>26</v>
      </c>
      <c r="E269" s="20">
        <v>5000</v>
      </c>
      <c r="F269" s="6" t="s">
        <v>34</v>
      </c>
      <c r="G269" s="6" t="s">
        <v>35</v>
      </c>
      <c r="I269" s="15" t="s">
        <v>239</v>
      </c>
      <c r="J269" s="9">
        <v>0</v>
      </c>
      <c r="K269">
        <v>38</v>
      </c>
      <c r="L269" t="s">
        <v>249</v>
      </c>
      <c r="M269" s="6">
        <v>3</v>
      </c>
      <c r="N269" s="12" t="s">
        <v>203</v>
      </c>
      <c r="O269" t="str">
        <f t="shared" si="35"/>
        <v>RLD 2020</v>
      </c>
      <c r="P269" t="str">
        <f t="shared" si="32"/>
        <v>R</v>
      </c>
      <c r="Q269" t="str">
        <f t="shared" si="33"/>
        <v>L</v>
      </c>
      <c r="R269" t="str">
        <f t="shared" si="36"/>
        <v>D</v>
      </c>
      <c r="S269">
        <f t="shared" si="37"/>
        <v>2020</v>
      </c>
      <c r="T269">
        <v>113.7</v>
      </c>
      <c r="U269">
        <f>VLOOKUP(T269,Metadata!H:J,2,FALSE)</f>
        <v>34.236263000000001</v>
      </c>
      <c r="V269">
        <f>VLOOKUP(T269,Metadata!$H:$J,3,FALSE)</f>
        <v>-106.89851899999999</v>
      </c>
    </row>
    <row r="270" spans="1:23" x14ac:dyDescent="0.25">
      <c r="A270" s="21">
        <v>43873</v>
      </c>
      <c r="B270" s="3" t="s">
        <v>40</v>
      </c>
      <c r="C270" s="3" t="s">
        <v>25</v>
      </c>
      <c r="D270" s="3" t="s">
        <v>26</v>
      </c>
      <c r="E270" s="20">
        <v>6178</v>
      </c>
      <c r="F270" s="6" t="s">
        <v>34</v>
      </c>
      <c r="G270" s="6" t="s">
        <v>28</v>
      </c>
      <c r="I270" s="15" t="s">
        <v>28</v>
      </c>
      <c r="J270" s="9">
        <v>0</v>
      </c>
      <c r="K270">
        <v>38</v>
      </c>
      <c r="L270" t="s">
        <v>253</v>
      </c>
      <c r="M270" s="6">
        <v>3</v>
      </c>
      <c r="N270" s="12" t="s">
        <v>203</v>
      </c>
      <c r="O270" t="str">
        <f t="shared" si="35"/>
        <v>RLD 2020</v>
      </c>
      <c r="P270" t="str">
        <f t="shared" si="32"/>
        <v>R</v>
      </c>
      <c r="Q270" t="str">
        <f t="shared" si="33"/>
        <v>L</v>
      </c>
      <c r="R270" t="str">
        <f t="shared" si="36"/>
        <v>D</v>
      </c>
      <c r="S270">
        <f t="shared" si="37"/>
        <v>2020</v>
      </c>
      <c r="T270">
        <v>86.3</v>
      </c>
      <c r="U270">
        <f>VLOOKUP(T270,Metadata!H:J,2,FALSE)</f>
        <v>33.869732999999997</v>
      </c>
      <c r="V270">
        <f>VLOOKUP(T270,Metadata!$H:$J,3,FALSE)</f>
        <v>-106.847961</v>
      </c>
    </row>
    <row r="271" spans="1:23" x14ac:dyDescent="0.25">
      <c r="A271" s="21">
        <v>43873</v>
      </c>
      <c r="B271" s="3" t="s">
        <v>40</v>
      </c>
      <c r="C271" s="3" t="s">
        <v>25</v>
      </c>
      <c r="D271" s="3" t="s">
        <v>26</v>
      </c>
      <c r="E271" s="20">
        <v>6021</v>
      </c>
      <c r="F271" s="6" t="s">
        <v>34</v>
      </c>
      <c r="G271" s="6" t="s">
        <v>28</v>
      </c>
      <c r="I271" s="15" t="s">
        <v>28</v>
      </c>
      <c r="J271" s="9">
        <v>0</v>
      </c>
      <c r="K271">
        <v>38</v>
      </c>
      <c r="L271" s="12" t="s">
        <v>235</v>
      </c>
      <c r="M271" s="6">
        <v>3</v>
      </c>
      <c r="N271" s="12" t="s">
        <v>203</v>
      </c>
      <c r="O271" t="str">
        <f t="shared" si="35"/>
        <v>RLD 2020</v>
      </c>
      <c r="P271" t="str">
        <f t="shared" si="32"/>
        <v>R</v>
      </c>
      <c r="Q271" t="str">
        <f t="shared" si="33"/>
        <v>L</v>
      </c>
      <c r="R271" t="str">
        <f t="shared" si="36"/>
        <v>D</v>
      </c>
      <c r="S271">
        <f t="shared" si="37"/>
        <v>2020</v>
      </c>
      <c r="T271">
        <v>103.2</v>
      </c>
      <c r="U271">
        <f>VLOOKUP(T271,Metadata!H:J,2,FALSE)</f>
        <v>34.096843</v>
      </c>
      <c r="V271">
        <f>VLOOKUP(T271,Metadata!$H:$J,3,FALSE)</f>
        <v>-106.879232</v>
      </c>
    </row>
    <row r="272" spans="1:23" x14ac:dyDescent="0.25">
      <c r="A272" s="21">
        <v>43873</v>
      </c>
      <c r="B272" s="3" t="s">
        <v>40</v>
      </c>
      <c r="C272" s="3" t="s">
        <v>25</v>
      </c>
      <c r="D272" s="3" t="s">
        <v>26</v>
      </c>
      <c r="E272" s="20">
        <v>6054</v>
      </c>
      <c r="F272" s="6" t="s">
        <v>34</v>
      </c>
      <c r="G272" s="6" t="s">
        <v>28</v>
      </c>
      <c r="I272" s="15" t="s">
        <v>28</v>
      </c>
      <c r="J272" s="9">
        <v>0</v>
      </c>
      <c r="K272">
        <v>38</v>
      </c>
      <c r="L272" t="s">
        <v>249</v>
      </c>
      <c r="M272" s="6">
        <v>3</v>
      </c>
      <c r="N272" s="12" t="s">
        <v>203</v>
      </c>
      <c r="O272" t="str">
        <f t="shared" si="35"/>
        <v>RLD 2020</v>
      </c>
      <c r="P272" t="str">
        <f t="shared" si="32"/>
        <v>R</v>
      </c>
      <c r="Q272" t="str">
        <f t="shared" si="33"/>
        <v>L</v>
      </c>
      <c r="R272" t="str">
        <f t="shared" si="36"/>
        <v>D</v>
      </c>
      <c r="S272">
        <f t="shared" si="37"/>
        <v>2020</v>
      </c>
      <c r="T272">
        <v>113.7</v>
      </c>
      <c r="U272">
        <f>VLOOKUP(T272,Metadata!H:J,2,FALSE)</f>
        <v>34.236263000000001</v>
      </c>
      <c r="V272">
        <f>VLOOKUP(T272,Metadata!$H:$J,3,FALSE)</f>
        <v>-106.89851899999999</v>
      </c>
    </row>
    <row r="273" spans="1:24" x14ac:dyDescent="0.25">
      <c r="A273" s="21">
        <v>43913</v>
      </c>
      <c r="B273" s="3" t="s">
        <v>101</v>
      </c>
      <c r="C273" s="3" t="s">
        <v>25</v>
      </c>
      <c r="D273" s="3" t="s">
        <v>26</v>
      </c>
      <c r="E273" s="20">
        <v>1782</v>
      </c>
      <c r="F273" s="6" t="s">
        <v>34</v>
      </c>
      <c r="G273" s="6" t="s">
        <v>28</v>
      </c>
      <c r="I273" s="15" t="s">
        <v>28</v>
      </c>
      <c r="J273" s="9">
        <v>2</v>
      </c>
      <c r="K273">
        <v>60</v>
      </c>
      <c r="L273" t="s">
        <v>248</v>
      </c>
      <c r="M273" s="6">
        <v>3</v>
      </c>
      <c r="N273" s="12" t="s">
        <v>203</v>
      </c>
      <c r="O273" t="str">
        <f t="shared" si="35"/>
        <v>BLD 2020</v>
      </c>
      <c r="P273" t="str">
        <f t="shared" si="32"/>
        <v>B</v>
      </c>
      <c r="Q273" t="str">
        <f t="shared" si="33"/>
        <v>L</v>
      </c>
      <c r="R273" t="str">
        <f t="shared" si="36"/>
        <v>D</v>
      </c>
      <c r="S273">
        <f t="shared" si="37"/>
        <v>2020</v>
      </c>
      <c r="T273">
        <v>111.9</v>
      </c>
      <c r="U273">
        <f>VLOOKUP(T273,Metadata!H:J,2,FALSE)</f>
        <v>34.216020999999998</v>
      </c>
      <c r="V273">
        <f>VLOOKUP(T273,Metadata!$H:$J,3,FALSE)</f>
        <v>-106.88637</v>
      </c>
      <c r="X273" t="s">
        <v>242</v>
      </c>
    </row>
    <row r="274" spans="1:24" x14ac:dyDescent="0.25">
      <c r="A274" s="21">
        <v>43913</v>
      </c>
      <c r="B274" s="3" t="s">
        <v>101</v>
      </c>
      <c r="C274" s="3" t="s">
        <v>25</v>
      </c>
      <c r="D274" s="3" t="s">
        <v>26</v>
      </c>
      <c r="E274" s="20">
        <v>2213</v>
      </c>
      <c r="F274" s="6" t="s">
        <v>34</v>
      </c>
      <c r="G274" s="6" t="s">
        <v>28</v>
      </c>
      <c r="I274" s="15" t="s">
        <v>28</v>
      </c>
      <c r="J274" s="9">
        <v>2</v>
      </c>
      <c r="K274">
        <v>60</v>
      </c>
      <c r="L274" t="s">
        <v>249</v>
      </c>
      <c r="M274" s="6">
        <v>3</v>
      </c>
      <c r="N274" s="12" t="s">
        <v>203</v>
      </c>
      <c r="O274" t="str">
        <f t="shared" si="35"/>
        <v>BLD 2020</v>
      </c>
      <c r="P274" t="str">
        <f t="shared" si="32"/>
        <v>B</v>
      </c>
      <c r="Q274" t="str">
        <f t="shared" si="33"/>
        <v>L</v>
      </c>
      <c r="R274" t="str">
        <f t="shared" si="36"/>
        <v>D</v>
      </c>
      <c r="S274">
        <f t="shared" si="37"/>
        <v>2020</v>
      </c>
      <c r="T274">
        <v>113.7</v>
      </c>
      <c r="U274">
        <f>VLOOKUP(T274,Metadata!H:J,2,FALSE)</f>
        <v>34.236263000000001</v>
      </c>
      <c r="V274">
        <f>VLOOKUP(T274,Metadata!$H:$J,3,FALSE)</f>
        <v>-106.89851899999999</v>
      </c>
      <c r="X274" t="s">
        <v>242</v>
      </c>
    </row>
    <row r="275" spans="1:24" x14ac:dyDescent="0.25">
      <c r="A275" s="21">
        <v>43913</v>
      </c>
      <c r="B275" s="3" t="s">
        <v>101</v>
      </c>
      <c r="C275" s="3" t="s">
        <v>25</v>
      </c>
      <c r="D275" s="3" t="s">
        <v>26</v>
      </c>
      <c r="E275" s="20">
        <v>2193</v>
      </c>
      <c r="F275" s="6" t="s">
        <v>34</v>
      </c>
      <c r="G275" s="6" t="s">
        <v>28</v>
      </c>
      <c r="I275" s="15" t="s">
        <v>28</v>
      </c>
      <c r="J275" s="9">
        <v>2</v>
      </c>
      <c r="K275">
        <v>60</v>
      </c>
      <c r="L275" t="s">
        <v>254</v>
      </c>
      <c r="M275" s="6">
        <v>3</v>
      </c>
      <c r="N275" s="12" t="s">
        <v>203</v>
      </c>
      <c r="O275" t="str">
        <f t="shared" si="35"/>
        <v>BLD 2020</v>
      </c>
      <c r="P275" t="str">
        <f t="shared" si="32"/>
        <v>B</v>
      </c>
      <c r="Q275" t="str">
        <f t="shared" si="33"/>
        <v>L</v>
      </c>
      <c r="R275" t="str">
        <f t="shared" si="36"/>
        <v>D</v>
      </c>
      <c r="S275">
        <f t="shared" si="37"/>
        <v>2020</v>
      </c>
      <c r="T275">
        <v>115.6</v>
      </c>
      <c r="U275">
        <f>VLOOKUP(T275,Metadata!H:J,2,FALSE)</f>
        <v>34.255859000000001</v>
      </c>
      <c r="V275">
        <f>VLOOKUP(T275,Metadata!$H:$J,3,FALSE)</f>
        <v>-106.888848</v>
      </c>
      <c r="X275" t="s">
        <v>242</v>
      </c>
    </row>
    <row r="276" spans="1:24" x14ac:dyDescent="0.25">
      <c r="A276" s="21">
        <v>43913</v>
      </c>
      <c r="B276" s="3" t="s">
        <v>101</v>
      </c>
      <c r="C276" s="3" t="s">
        <v>25</v>
      </c>
      <c r="D276" s="3" t="s">
        <v>26</v>
      </c>
      <c r="E276" s="20">
        <v>1747</v>
      </c>
      <c r="F276" s="6" t="s">
        <v>34</v>
      </c>
      <c r="G276" s="6" t="s">
        <v>28</v>
      </c>
      <c r="I276" s="15" t="s">
        <v>28</v>
      </c>
      <c r="J276" s="9">
        <v>2</v>
      </c>
      <c r="K276">
        <v>60</v>
      </c>
      <c r="L276" t="s">
        <v>255</v>
      </c>
      <c r="M276" s="6">
        <v>3</v>
      </c>
      <c r="N276" s="12" t="s">
        <v>203</v>
      </c>
      <c r="O276" t="str">
        <f t="shared" ref="O276:O286" si="38">CONCATENATE(P276,Q276,R276, " ", YEAR(A276))</f>
        <v>BLD 2020</v>
      </c>
      <c r="P276" t="str">
        <f t="shared" si="32"/>
        <v>B</v>
      </c>
      <c r="Q276" t="str">
        <f t="shared" si="33"/>
        <v>L</v>
      </c>
      <c r="R276" t="str">
        <f t="shared" si="36"/>
        <v>D</v>
      </c>
      <c r="S276">
        <f t="shared" si="37"/>
        <v>2020</v>
      </c>
      <c r="T276">
        <v>118.9</v>
      </c>
      <c r="U276">
        <f>VLOOKUP(T276,Metadata!H:J,2,FALSE)</f>
        <v>34.275162000000002</v>
      </c>
      <c r="V276">
        <f>VLOOKUP(T276,Metadata!$H:$J,3,FALSE)</f>
        <v>-106.855906</v>
      </c>
      <c r="X276" t="s">
        <v>242</v>
      </c>
    </row>
    <row r="277" spans="1:24" x14ac:dyDescent="0.25">
      <c r="A277" s="21">
        <v>44151</v>
      </c>
      <c r="B277" s="3" t="s">
        <v>24</v>
      </c>
      <c r="C277" s="3" t="s">
        <v>25</v>
      </c>
      <c r="D277" s="3" t="s">
        <v>26</v>
      </c>
      <c r="E277" s="20">
        <v>783</v>
      </c>
      <c r="F277" s="6" t="s">
        <v>34</v>
      </c>
      <c r="G277" s="6" t="s">
        <v>35</v>
      </c>
      <c r="H277" t="s">
        <v>256</v>
      </c>
      <c r="I277" s="15" t="s">
        <v>239</v>
      </c>
      <c r="J277" s="9">
        <v>1</v>
      </c>
      <c r="L277" t="s">
        <v>59</v>
      </c>
      <c r="M277" s="6">
        <v>1</v>
      </c>
      <c r="N277" s="12" t="s">
        <v>203</v>
      </c>
      <c r="O277" t="str">
        <f t="shared" si="38"/>
        <v>YLD 2020</v>
      </c>
      <c r="P277" t="str">
        <f t="shared" si="32"/>
        <v>Y</v>
      </c>
      <c r="Q277" t="str">
        <f t="shared" si="33"/>
        <v>L</v>
      </c>
      <c r="R277" t="str">
        <f t="shared" si="36"/>
        <v>D</v>
      </c>
      <c r="S277">
        <f t="shared" si="37"/>
        <v>2020</v>
      </c>
      <c r="T277">
        <v>182.8</v>
      </c>
      <c r="U277">
        <f>VLOOKUP(T277,Metadata!H:J,2,FALSE)</f>
        <v>35.088991999999998</v>
      </c>
      <c r="V277">
        <f>VLOOKUP(T277,Metadata!$H:$J,3,FALSE)</f>
        <v>-106.680414</v>
      </c>
    </row>
    <row r="278" spans="1:24" x14ac:dyDescent="0.25">
      <c r="A278" s="21">
        <v>44151</v>
      </c>
      <c r="B278" s="3" t="s">
        <v>24</v>
      </c>
      <c r="C278" s="3" t="s">
        <v>25</v>
      </c>
      <c r="D278" s="3" t="s">
        <v>26</v>
      </c>
      <c r="E278" s="20">
        <v>16217</v>
      </c>
      <c r="F278" s="6" t="s">
        <v>34</v>
      </c>
      <c r="G278" s="6" t="s">
        <v>35</v>
      </c>
      <c r="H278" t="s">
        <v>257</v>
      </c>
      <c r="I278" s="15" t="s">
        <v>239</v>
      </c>
      <c r="J278" s="9">
        <v>0</v>
      </c>
      <c r="L278" t="s">
        <v>59</v>
      </c>
      <c r="M278" s="6">
        <v>1</v>
      </c>
      <c r="N278" s="12" t="s">
        <v>203</v>
      </c>
      <c r="O278" t="str">
        <f t="shared" si="38"/>
        <v>YLD 2020</v>
      </c>
      <c r="P278" t="str">
        <f t="shared" si="32"/>
        <v>Y</v>
      </c>
      <c r="Q278" t="str">
        <f t="shared" si="33"/>
        <v>L</v>
      </c>
      <c r="R278" t="str">
        <f t="shared" si="36"/>
        <v>D</v>
      </c>
      <c r="S278">
        <f t="shared" si="37"/>
        <v>2020</v>
      </c>
      <c r="T278">
        <v>182.8</v>
      </c>
      <c r="U278">
        <f>VLOOKUP(T278,Metadata!H:J,2,FALSE)</f>
        <v>35.088991999999998</v>
      </c>
      <c r="V278">
        <f>VLOOKUP(T278,Metadata!$H:$J,3,FALSE)</f>
        <v>-106.680414</v>
      </c>
    </row>
    <row r="279" spans="1:24" x14ac:dyDescent="0.25">
      <c r="A279" s="21">
        <v>44151</v>
      </c>
      <c r="B279" s="3" t="s">
        <v>24</v>
      </c>
      <c r="C279" s="3" t="s">
        <v>25</v>
      </c>
      <c r="D279" s="3" t="s">
        <v>26</v>
      </c>
      <c r="E279" s="20">
        <v>17000</v>
      </c>
      <c r="F279" s="6" t="s">
        <v>34</v>
      </c>
      <c r="G279" s="6" t="s">
        <v>35</v>
      </c>
      <c r="H279" t="s">
        <v>257</v>
      </c>
      <c r="I279" s="15" t="s">
        <v>239</v>
      </c>
      <c r="J279" s="9">
        <v>0</v>
      </c>
      <c r="L279" t="s">
        <v>245</v>
      </c>
      <c r="M279" s="6">
        <v>2</v>
      </c>
      <c r="N279" s="12" t="s">
        <v>203</v>
      </c>
      <c r="O279" t="str">
        <f t="shared" si="38"/>
        <v>YLD 2020</v>
      </c>
      <c r="P279" t="str">
        <f t="shared" si="32"/>
        <v>Y</v>
      </c>
      <c r="Q279" t="str">
        <f t="shared" si="33"/>
        <v>L</v>
      </c>
      <c r="R279" t="str">
        <f t="shared" si="36"/>
        <v>D</v>
      </c>
      <c r="S279">
        <f t="shared" si="37"/>
        <v>2020</v>
      </c>
      <c r="T279">
        <v>154.5</v>
      </c>
      <c r="U279">
        <f>VLOOKUP(T279,Metadata!H:J,2,FALSE)</f>
        <v>34.713442000000001</v>
      </c>
      <c r="V279">
        <f>VLOOKUP(T279,Metadata!$H:$J,3,FALSE)</f>
        <v>-106.74720499999999</v>
      </c>
    </row>
    <row r="280" spans="1:24" x14ac:dyDescent="0.25">
      <c r="A280" s="21">
        <v>44165</v>
      </c>
      <c r="B280" s="3" t="s">
        <v>24</v>
      </c>
      <c r="C280" s="3" t="s">
        <v>25</v>
      </c>
      <c r="D280" s="3" t="s">
        <v>26</v>
      </c>
      <c r="E280" s="20">
        <v>17000</v>
      </c>
      <c r="F280" s="6" t="s">
        <v>34</v>
      </c>
      <c r="G280" s="6" t="s">
        <v>35</v>
      </c>
      <c r="H280" t="s">
        <v>257</v>
      </c>
      <c r="I280" s="15" t="s">
        <v>239</v>
      </c>
      <c r="J280" s="9">
        <v>0</v>
      </c>
      <c r="L280" t="s">
        <v>207</v>
      </c>
      <c r="M280" s="6">
        <v>3</v>
      </c>
      <c r="N280" s="12" t="s">
        <v>203</v>
      </c>
      <c r="O280" t="str">
        <f t="shared" si="38"/>
        <v>YLD 2020</v>
      </c>
      <c r="P280" t="str">
        <f t="shared" si="32"/>
        <v>Y</v>
      </c>
      <c r="Q280" t="str">
        <f t="shared" si="33"/>
        <v>L</v>
      </c>
      <c r="R280" t="str">
        <f t="shared" si="36"/>
        <v>D</v>
      </c>
      <c r="S280">
        <f t="shared" si="37"/>
        <v>2020</v>
      </c>
      <c r="T280">
        <v>86.3</v>
      </c>
      <c r="U280">
        <f>VLOOKUP(T280,Metadata!H:J,2,FALSE)</f>
        <v>33.869732999999997</v>
      </c>
      <c r="V280">
        <f>VLOOKUP(T280,Metadata!$H:$J,3,FALSE)</f>
        <v>-106.847961</v>
      </c>
    </row>
    <row r="281" spans="1:24" x14ac:dyDescent="0.25">
      <c r="A281" s="21">
        <v>44152</v>
      </c>
      <c r="B281" s="3" t="s">
        <v>30</v>
      </c>
      <c r="C281" s="3" t="s">
        <v>25</v>
      </c>
      <c r="D281" s="3" t="s">
        <v>26</v>
      </c>
      <c r="E281" s="20">
        <v>6444</v>
      </c>
      <c r="F281" s="6" t="s">
        <v>34</v>
      </c>
      <c r="G281" s="6" t="s">
        <v>176</v>
      </c>
      <c r="H281" t="s">
        <v>258</v>
      </c>
      <c r="I281" s="15" t="s">
        <v>176</v>
      </c>
      <c r="J281" s="9">
        <v>0</v>
      </c>
      <c r="L281" t="s">
        <v>36</v>
      </c>
      <c r="M281" s="6">
        <v>1</v>
      </c>
      <c r="N281" s="12" t="s">
        <v>203</v>
      </c>
      <c r="O281" t="str">
        <f t="shared" si="38"/>
        <v>GLD 2020</v>
      </c>
      <c r="P281" t="str">
        <f t="shared" si="32"/>
        <v>G</v>
      </c>
      <c r="Q281" t="str">
        <f t="shared" si="33"/>
        <v>L</v>
      </c>
      <c r="R281" t="str">
        <f t="shared" si="36"/>
        <v>D</v>
      </c>
      <c r="S281">
        <f t="shared" si="37"/>
        <v>2020</v>
      </c>
      <c r="T281">
        <v>191.1</v>
      </c>
      <c r="U281">
        <f>VLOOKUP(T281,Metadata!H:J,2,FALSE)</f>
        <v>35.193578000000002</v>
      </c>
      <c r="V281">
        <f>VLOOKUP(T281,Metadata!$H:$J,3,FALSE)</f>
        <v>-106.64481499999999</v>
      </c>
    </row>
    <row r="282" spans="1:24" x14ac:dyDescent="0.25">
      <c r="A282" s="21">
        <v>44152</v>
      </c>
      <c r="B282" s="3" t="s">
        <v>30</v>
      </c>
      <c r="C282" s="3" t="s">
        <v>25</v>
      </c>
      <c r="D282" s="3" t="s">
        <v>26</v>
      </c>
      <c r="E282" s="20">
        <v>6444</v>
      </c>
      <c r="F282" s="6" t="s">
        <v>34</v>
      </c>
      <c r="G282" s="6" t="s">
        <v>176</v>
      </c>
      <c r="H282" t="s">
        <v>258</v>
      </c>
      <c r="I282" s="15" t="s">
        <v>176</v>
      </c>
      <c r="J282" s="9">
        <v>0</v>
      </c>
      <c r="L282" t="s">
        <v>173</v>
      </c>
      <c r="M282" s="6">
        <v>2</v>
      </c>
      <c r="N282" s="12" t="s">
        <v>203</v>
      </c>
      <c r="O282" t="str">
        <f t="shared" si="38"/>
        <v>GLD 2020</v>
      </c>
      <c r="P282" t="str">
        <f t="shared" si="32"/>
        <v>G</v>
      </c>
      <c r="Q282" t="str">
        <f t="shared" si="33"/>
        <v>L</v>
      </c>
      <c r="R282" t="str">
        <f t="shared" si="36"/>
        <v>D</v>
      </c>
      <c r="S282">
        <f t="shared" si="37"/>
        <v>2020</v>
      </c>
      <c r="T282">
        <v>141.30000000000001</v>
      </c>
      <c r="U282">
        <f>VLOOKUP(T282,Metadata!H:J,2,FALSE)</f>
        <v>34.544046999999999</v>
      </c>
      <c r="V282">
        <f>VLOOKUP(T282,Metadata!$H:$J,3,FALSE)</f>
        <v>-106.76367500000001</v>
      </c>
    </row>
    <row r="283" spans="1:24" x14ac:dyDescent="0.25">
      <c r="A283" s="21">
        <v>44152</v>
      </c>
      <c r="B283" s="3" t="s">
        <v>30</v>
      </c>
      <c r="C283" s="3" t="s">
        <v>25</v>
      </c>
      <c r="D283" s="3" t="s">
        <v>26</v>
      </c>
      <c r="E283" s="20">
        <v>6444</v>
      </c>
      <c r="F283" s="6" t="s">
        <v>34</v>
      </c>
      <c r="G283" s="6" t="s">
        <v>176</v>
      </c>
      <c r="H283" t="s">
        <v>258</v>
      </c>
      <c r="I283" s="15" t="s">
        <v>176</v>
      </c>
      <c r="J283" s="9">
        <v>0</v>
      </c>
      <c r="L283" t="s">
        <v>249</v>
      </c>
      <c r="M283" s="6">
        <v>3</v>
      </c>
      <c r="N283" s="12" t="s">
        <v>203</v>
      </c>
      <c r="O283" t="str">
        <f t="shared" si="38"/>
        <v>GLD 2020</v>
      </c>
      <c r="P283" t="str">
        <f t="shared" ref="P283:P311" si="39">UPPER(LEFT(B283))</f>
        <v>G</v>
      </c>
      <c r="Q283" t="str">
        <f t="shared" si="33"/>
        <v>L</v>
      </c>
      <c r="R283" t="str">
        <f t="shared" si="36"/>
        <v>D</v>
      </c>
      <c r="S283">
        <f t="shared" si="37"/>
        <v>2020</v>
      </c>
      <c r="T283">
        <v>113.7</v>
      </c>
      <c r="U283">
        <f>VLOOKUP(T283,Metadata!H:J,2,FALSE)</f>
        <v>34.236263000000001</v>
      </c>
      <c r="V283">
        <f>VLOOKUP(T283,Metadata!$H:$J,3,FALSE)</f>
        <v>-106.89851899999999</v>
      </c>
    </row>
    <row r="284" spans="1:24" x14ac:dyDescent="0.25">
      <c r="A284" s="21">
        <v>44154</v>
      </c>
      <c r="B284" s="3" t="s">
        <v>40</v>
      </c>
      <c r="C284" s="3" t="s">
        <v>25</v>
      </c>
      <c r="D284" s="3" t="s">
        <v>26</v>
      </c>
      <c r="E284" s="20">
        <v>13500</v>
      </c>
      <c r="F284" s="6" t="s">
        <v>34</v>
      </c>
      <c r="G284" s="6" t="s">
        <v>28</v>
      </c>
      <c r="H284" t="s">
        <v>259</v>
      </c>
      <c r="I284" s="15" t="s">
        <v>28</v>
      </c>
      <c r="J284" s="9">
        <v>0</v>
      </c>
      <c r="L284" t="s">
        <v>213</v>
      </c>
      <c r="M284" s="6">
        <v>1</v>
      </c>
      <c r="N284" s="12" t="s">
        <v>203</v>
      </c>
      <c r="O284" t="str">
        <f t="shared" si="38"/>
        <v>RLD 2020</v>
      </c>
      <c r="P284" t="str">
        <f t="shared" si="39"/>
        <v>R</v>
      </c>
      <c r="Q284" t="str">
        <f t="shared" si="33"/>
        <v>L</v>
      </c>
      <c r="R284" t="str">
        <f t="shared" si="36"/>
        <v>D</v>
      </c>
      <c r="S284">
        <f t="shared" si="37"/>
        <v>2020</v>
      </c>
      <c r="T284">
        <v>207.3</v>
      </c>
      <c r="U284">
        <f>VLOOKUP(T284,Metadata!H:J,2,FALSE)</f>
        <v>35.361834999999999</v>
      </c>
      <c r="V284">
        <f>VLOOKUP(T284,Metadata!$H:$J,3,FALSE)</f>
        <v>-106.51522900000001</v>
      </c>
    </row>
    <row r="285" spans="1:24" x14ac:dyDescent="0.25">
      <c r="A285" s="21">
        <v>44154</v>
      </c>
      <c r="B285" s="3" t="s">
        <v>40</v>
      </c>
      <c r="C285" s="3" t="s">
        <v>25</v>
      </c>
      <c r="D285" s="3" t="s">
        <v>26</v>
      </c>
      <c r="E285" s="20">
        <v>13500</v>
      </c>
      <c r="F285" s="6" t="s">
        <v>34</v>
      </c>
      <c r="G285" s="6" t="s">
        <v>28</v>
      </c>
      <c r="H285" t="s">
        <v>259</v>
      </c>
      <c r="I285" s="15" t="s">
        <v>28</v>
      </c>
      <c r="J285" s="9">
        <v>0</v>
      </c>
      <c r="L285" s="12" t="s">
        <v>235</v>
      </c>
      <c r="M285" s="6">
        <v>3</v>
      </c>
      <c r="N285" s="12" t="s">
        <v>203</v>
      </c>
      <c r="O285" t="str">
        <f t="shared" si="38"/>
        <v>RLD 2020</v>
      </c>
      <c r="P285" t="str">
        <f t="shared" si="39"/>
        <v>R</v>
      </c>
      <c r="Q285" t="str">
        <f t="shared" si="33"/>
        <v>L</v>
      </c>
      <c r="R285" t="str">
        <f t="shared" si="36"/>
        <v>D</v>
      </c>
      <c r="S285">
        <f t="shared" si="37"/>
        <v>2020</v>
      </c>
      <c r="T285">
        <v>103.2</v>
      </c>
      <c r="U285">
        <f>VLOOKUP(T285,Metadata!H:J,2,FALSE)</f>
        <v>34.096843</v>
      </c>
      <c r="V285">
        <f>VLOOKUP(T285,Metadata!$H:$J,3,FALSE)</f>
        <v>-106.879232</v>
      </c>
    </row>
    <row r="286" spans="1:24" x14ac:dyDescent="0.25">
      <c r="A286" s="21">
        <v>44154</v>
      </c>
      <c r="B286" s="3" t="s">
        <v>40</v>
      </c>
      <c r="C286" s="3" t="s">
        <v>25</v>
      </c>
      <c r="D286" s="3" t="s">
        <v>26</v>
      </c>
      <c r="E286" s="20">
        <v>13500</v>
      </c>
      <c r="F286" s="6" t="s">
        <v>34</v>
      </c>
      <c r="G286" s="6" t="s">
        <v>28</v>
      </c>
      <c r="H286" t="s">
        <v>259</v>
      </c>
      <c r="I286" s="15" t="s">
        <v>28</v>
      </c>
      <c r="J286" s="9">
        <v>0</v>
      </c>
      <c r="L286" t="s">
        <v>260</v>
      </c>
      <c r="M286" s="6">
        <v>2</v>
      </c>
      <c r="N286" s="12" t="s">
        <v>203</v>
      </c>
      <c r="O286" t="str">
        <f t="shared" si="38"/>
        <v>RLD 2020</v>
      </c>
      <c r="P286" t="str">
        <f t="shared" si="39"/>
        <v>R</v>
      </c>
      <c r="Q286" t="str">
        <f t="shared" si="33"/>
        <v>L</v>
      </c>
      <c r="R286" t="str">
        <f t="shared" si="36"/>
        <v>D</v>
      </c>
      <c r="S286">
        <f t="shared" si="37"/>
        <v>2020</v>
      </c>
      <c r="T286">
        <v>119</v>
      </c>
      <c r="U286">
        <f>VLOOKUP(T286,Metadata!H:J,2,FALSE)</f>
        <v>34.275641</v>
      </c>
      <c r="V286">
        <f>VLOOKUP(T286,Metadata!$H:$J,3,FALSE)</f>
        <v>-106.854455</v>
      </c>
    </row>
    <row r="287" spans="1:24" x14ac:dyDescent="0.25">
      <c r="A287" s="21">
        <v>44154</v>
      </c>
      <c r="B287" s="3"/>
      <c r="C287" s="3"/>
      <c r="D287" s="3"/>
      <c r="E287" s="20">
        <v>45721</v>
      </c>
      <c r="F287" s="6" t="s">
        <v>34</v>
      </c>
      <c r="G287" s="6" t="s">
        <v>28</v>
      </c>
      <c r="H287" t="s">
        <v>259</v>
      </c>
      <c r="I287" s="15" t="s">
        <v>28</v>
      </c>
      <c r="J287" s="9">
        <v>0</v>
      </c>
      <c r="L287" s="12" t="s">
        <v>235</v>
      </c>
      <c r="M287" s="6">
        <v>3</v>
      </c>
      <c r="N287" s="12" t="s">
        <v>203</v>
      </c>
      <c r="O287" t="s">
        <v>261</v>
      </c>
      <c r="P287" t="str">
        <f t="shared" si="39"/>
        <v/>
      </c>
      <c r="Q287" t="str">
        <f t="shared" si="33"/>
        <v/>
      </c>
      <c r="S287">
        <f t="shared" si="37"/>
        <v>2020</v>
      </c>
      <c r="T287">
        <v>103.2</v>
      </c>
      <c r="U287">
        <f>VLOOKUP(T287,Metadata!H:J,2,FALSE)</f>
        <v>34.096843</v>
      </c>
      <c r="V287">
        <f>VLOOKUP(T287,Metadata!$H:$J,3,FALSE)</f>
        <v>-106.879232</v>
      </c>
    </row>
    <row r="288" spans="1:24" x14ac:dyDescent="0.25">
      <c r="A288" s="21">
        <v>44154</v>
      </c>
      <c r="B288" s="3"/>
      <c r="C288" s="3"/>
      <c r="D288" s="3"/>
      <c r="E288" s="20">
        <v>47002</v>
      </c>
      <c r="F288" s="6" t="s">
        <v>34</v>
      </c>
      <c r="G288" s="6" t="s">
        <v>28</v>
      </c>
      <c r="H288" t="s">
        <v>259</v>
      </c>
      <c r="I288" s="15" t="s">
        <v>28</v>
      </c>
      <c r="J288" s="9">
        <v>0</v>
      </c>
      <c r="L288" t="s">
        <v>260</v>
      </c>
      <c r="M288" s="6">
        <v>2</v>
      </c>
      <c r="N288" s="12" t="s">
        <v>203</v>
      </c>
      <c r="O288" t="s">
        <v>261</v>
      </c>
      <c r="P288" t="str">
        <f t="shared" si="39"/>
        <v/>
      </c>
      <c r="Q288" t="str">
        <f t="shared" si="33"/>
        <v/>
      </c>
      <c r="S288">
        <f t="shared" si="37"/>
        <v>2020</v>
      </c>
      <c r="T288">
        <v>119</v>
      </c>
      <c r="U288">
        <f>VLOOKUP(T288,Metadata!H:J,2,FALSE)</f>
        <v>34.275641</v>
      </c>
      <c r="V288">
        <f>VLOOKUP(T288,Metadata!$H:$J,3,FALSE)</f>
        <v>-106.854455</v>
      </c>
    </row>
    <row r="289" spans="1:24" x14ac:dyDescent="0.25">
      <c r="A289" s="21">
        <v>44154</v>
      </c>
      <c r="B289" s="3"/>
      <c r="C289" s="3"/>
      <c r="D289" s="3"/>
      <c r="E289" s="20">
        <v>46583</v>
      </c>
      <c r="F289" s="6" t="s">
        <v>34</v>
      </c>
      <c r="G289" s="6" t="s">
        <v>28</v>
      </c>
      <c r="H289" t="s">
        <v>259</v>
      </c>
      <c r="I289" s="15" t="s">
        <v>28</v>
      </c>
      <c r="J289" s="9">
        <v>0</v>
      </c>
      <c r="L289" t="s">
        <v>262</v>
      </c>
      <c r="M289" s="6">
        <v>1</v>
      </c>
      <c r="N289" s="12" t="s">
        <v>203</v>
      </c>
      <c r="O289" t="s">
        <v>261</v>
      </c>
      <c r="P289" t="str">
        <f t="shared" si="39"/>
        <v/>
      </c>
      <c r="Q289" t="str">
        <f t="shared" si="33"/>
        <v/>
      </c>
      <c r="S289">
        <f t="shared" si="37"/>
        <v>2020</v>
      </c>
      <c r="T289">
        <v>207.3</v>
      </c>
      <c r="U289">
        <f>VLOOKUP(T289,Metadata!H:J,2,FALSE)</f>
        <v>35.361834999999999</v>
      </c>
      <c r="V289">
        <f>VLOOKUP(T289,Metadata!$H:$J,3,FALSE)</f>
        <v>-106.51522900000001</v>
      </c>
    </row>
    <row r="290" spans="1:24" x14ac:dyDescent="0.25">
      <c r="A290" s="21">
        <v>44167</v>
      </c>
      <c r="B290" t="s">
        <v>40</v>
      </c>
      <c r="C290" t="s">
        <v>25</v>
      </c>
      <c r="D290" s="3" t="s">
        <v>26</v>
      </c>
      <c r="E290" s="20">
        <v>19308</v>
      </c>
      <c r="F290" s="6" t="s">
        <v>34</v>
      </c>
      <c r="G290" s="6" t="s">
        <v>28</v>
      </c>
      <c r="H290" t="s">
        <v>259</v>
      </c>
      <c r="I290" s="15" t="s">
        <v>28</v>
      </c>
      <c r="J290" s="9">
        <v>0</v>
      </c>
      <c r="L290" t="s">
        <v>36</v>
      </c>
      <c r="M290" s="6">
        <v>1</v>
      </c>
      <c r="N290" s="12" t="s">
        <v>203</v>
      </c>
      <c r="O290" t="str">
        <f t="shared" ref="O290:O296" si="40">CONCATENATE(P290,Q290,R290, " ", YEAR(A290))</f>
        <v>RLD 2020</v>
      </c>
      <c r="P290" t="str">
        <f t="shared" si="39"/>
        <v>R</v>
      </c>
      <c r="Q290" t="str">
        <f t="shared" si="33"/>
        <v>L</v>
      </c>
      <c r="R290" t="str">
        <f t="shared" ref="R290:R296" si="41">IF(LEFT(D290) = "p", "D", "A")</f>
        <v>D</v>
      </c>
      <c r="S290">
        <f t="shared" si="37"/>
        <v>2020</v>
      </c>
      <c r="T290">
        <v>191.1</v>
      </c>
      <c r="U290">
        <f>VLOOKUP(T290,Metadata!H:J,2,FALSE)</f>
        <v>35.193578000000002</v>
      </c>
      <c r="V290">
        <f>VLOOKUP(T290,Metadata!$H:$J,3,FALSE)</f>
        <v>-106.64481499999999</v>
      </c>
    </row>
    <row r="291" spans="1:24" x14ac:dyDescent="0.25">
      <c r="A291" s="21">
        <v>44278</v>
      </c>
      <c r="B291" t="s">
        <v>101</v>
      </c>
      <c r="C291" t="s">
        <v>33</v>
      </c>
      <c r="D291" t="s">
        <v>26</v>
      </c>
      <c r="E291" s="20">
        <v>977</v>
      </c>
      <c r="F291" s="6" t="s">
        <v>34</v>
      </c>
      <c r="G291" s="6" t="s">
        <v>28</v>
      </c>
      <c r="H291" t="s">
        <v>263</v>
      </c>
      <c r="I291" s="15" t="s">
        <v>28</v>
      </c>
      <c r="J291" s="9">
        <v>2</v>
      </c>
      <c r="L291" t="s">
        <v>207</v>
      </c>
      <c r="M291" s="6">
        <v>3</v>
      </c>
      <c r="O291" t="str">
        <f t="shared" si="40"/>
        <v>BRD 2021</v>
      </c>
      <c r="P291" t="str">
        <f t="shared" si="39"/>
        <v>B</v>
      </c>
      <c r="Q291" t="str">
        <f t="shared" si="33"/>
        <v>R</v>
      </c>
      <c r="R291" t="str">
        <f t="shared" si="41"/>
        <v>D</v>
      </c>
      <c r="S291">
        <f t="shared" si="37"/>
        <v>2021</v>
      </c>
      <c r="T291">
        <v>86.6</v>
      </c>
      <c r="U291">
        <f>VLOOKUP(T291,Metadata!H:J,2,FALSE)</f>
        <v>33.873983000000003</v>
      </c>
      <c r="V291">
        <f>VLOOKUP(T291,Metadata!$H:$J,3,FALSE)</f>
        <v>-106.84941999999999</v>
      </c>
      <c r="X291" t="s">
        <v>242</v>
      </c>
    </row>
    <row r="292" spans="1:24" x14ac:dyDescent="0.25">
      <c r="A292" s="21">
        <v>44278</v>
      </c>
      <c r="B292" t="s">
        <v>101</v>
      </c>
      <c r="C292" t="s">
        <v>33</v>
      </c>
      <c r="D292" t="s">
        <v>26</v>
      </c>
      <c r="E292" s="20">
        <v>970</v>
      </c>
      <c r="F292" s="6" t="s">
        <v>34</v>
      </c>
      <c r="G292" s="6" t="s">
        <v>28</v>
      </c>
      <c r="H292" t="s">
        <v>263</v>
      </c>
      <c r="I292" s="15" t="s">
        <v>28</v>
      </c>
      <c r="J292" s="9">
        <v>2</v>
      </c>
      <c r="L292" s="12" t="s">
        <v>235</v>
      </c>
      <c r="M292">
        <v>3</v>
      </c>
      <c r="O292" t="str">
        <f t="shared" si="40"/>
        <v>BRD 2021</v>
      </c>
      <c r="P292" t="str">
        <f t="shared" si="39"/>
        <v>B</v>
      </c>
      <c r="Q292" t="str">
        <f t="shared" si="33"/>
        <v>R</v>
      </c>
      <c r="R292" t="str">
        <f t="shared" si="41"/>
        <v>D</v>
      </c>
      <c r="S292">
        <f t="shared" si="37"/>
        <v>2021</v>
      </c>
      <c r="T292">
        <v>103.3</v>
      </c>
      <c r="U292">
        <f>VLOOKUP(T292,Metadata!H:J,2,FALSE)</f>
        <v>34.098252000000002</v>
      </c>
      <c r="V292">
        <f>VLOOKUP(T292,Metadata!$H:$J,3,FALSE)</f>
        <v>-106.879828</v>
      </c>
      <c r="X292" t="s">
        <v>242</v>
      </c>
    </row>
    <row r="293" spans="1:24" x14ac:dyDescent="0.25">
      <c r="A293" s="21">
        <v>44278</v>
      </c>
      <c r="B293" t="s">
        <v>101</v>
      </c>
      <c r="C293" t="s">
        <v>33</v>
      </c>
      <c r="D293" t="s">
        <v>26</v>
      </c>
      <c r="E293" s="20">
        <v>988</v>
      </c>
      <c r="F293" s="6" t="s">
        <v>34</v>
      </c>
      <c r="G293" s="6" t="s">
        <v>28</v>
      </c>
      <c r="H293" t="s">
        <v>263</v>
      </c>
      <c r="I293" s="15" t="s">
        <v>28</v>
      </c>
      <c r="J293" s="9">
        <v>2</v>
      </c>
      <c r="L293" t="s">
        <v>249</v>
      </c>
      <c r="M293">
        <v>3</v>
      </c>
      <c r="O293" t="str">
        <f t="shared" si="40"/>
        <v>BRD 2021</v>
      </c>
      <c r="P293" t="str">
        <f t="shared" si="39"/>
        <v>B</v>
      </c>
      <c r="Q293" t="str">
        <f t="shared" ref="Q293:Q311" si="42">UPPER(LEFT(C293))</f>
        <v>R</v>
      </c>
      <c r="R293" t="str">
        <f t="shared" si="41"/>
        <v>D</v>
      </c>
      <c r="S293">
        <f t="shared" si="37"/>
        <v>2021</v>
      </c>
      <c r="T293">
        <v>113.7</v>
      </c>
      <c r="U293">
        <f>VLOOKUP(T293,Metadata!H:J,2,FALSE)</f>
        <v>34.236263000000001</v>
      </c>
      <c r="V293">
        <f>VLOOKUP(T293,Metadata!$H:$J,3,FALSE)</f>
        <v>-106.89851899999999</v>
      </c>
      <c r="X293" t="s">
        <v>242</v>
      </c>
    </row>
    <row r="294" spans="1:24" x14ac:dyDescent="0.25">
      <c r="A294" s="21">
        <v>44278</v>
      </c>
      <c r="B294" t="s">
        <v>101</v>
      </c>
      <c r="C294" t="s">
        <v>33</v>
      </c>
      <c r="D294" t="s">
        <v>26</v>
      </c>
      <c r="E294" s="20">
        <v>967</v>
      </c>
      <c r="F294" s="6" t="s">
        <v>34</v>
      </c>
      <c r="G294" s="6" t="s">
        <v>28</v>
      </c>
      <c r="H294" t="s">
        <v>263</v>
      </c>
      <c r="I294" s="15" t="s">
        <v>28</v>
      </c>
      <c r="J294" s="9">
        <v>2</v>
      </c>
      <c r="L294" t="s">
        <v>260</v>
      </c>
      <c r="M294">
        <v>2</v>
      </c>
      <c r="O294" t="str">
        <f t="shared" si="40"/>
        <v>BRD 2021</v>
      </c>
      <c r="P294" t="str">
        <f t="shared" si="39"/>
        <v>B</v>
      </c>
      <c r="Q294" t="str">
        <f t="shared" si="42"/>
        <v>R</v>
      </c>
      <c r="R294" t="str">
        <f t="shared" si="41"/>
        <v>D</v>
      </c>
      <c r="S294">
        <f t="shared" si="37"/>
        <v>2021</v>
      </c>
      <c r="T294">
        <v>118.9</v>
      </c>
      <c r="U294">
        <f>VLOOKUP(T294,Metadata!H:J,2,FALSE)</f>
        <v>34.275162000000002</v>
      </c>
      <c r="V294">
        <f>VLOOKUP(T294,Metadata!$H:$J,3,FALSE)</f>
        <v>-106.855906</v>
      </c>
      <c r="X294" t="s">
        <v>242</v>
      </c>
    </row>
    <row r="295" spans="1:24" x14ac:dyDescent="0.25">
      <c r="A295" s="21">
        <v>44278</v>
      </c>
      <c r="B295" t="s">
        <v>101</v>
      </c>
      <c r="C295" t="s">
        <v>33</v>
      </c>
      <c r="D295" t="s">
        <v>26</v>
      </c>
      <c r="E295" s="20">
        <v>971</v>
      </c>
      <c r="F295" s="6" t="s">
        <v>34</v>
      </c>
      <c r="G295" s="6" t="s">
        <v>28</v>
      </c>
      <c r="H295" t="s">
        <v>263</v>
      </c>
      <c r="I295" s="15" t="s">
        <v>28</v>
      </c>
      <c r="J295" s="9">
        <v>2</v>
      </c>
      <c r="L295" t="s">
        <v>246</v>
      </c>
      <c r="M295">
        <v>2</v>
      </c>
      <c r="O295" t="str">
        <f t="shared" si="40"/>
        <v>BRD 2021</v>
      </c>
      <c r="P295" t="str">
        <f t="shared" si="39"/>
        <v>B</v>
      </c>
      <c r="Q295" t="str">
        <f t="shared" si="42"/>
        <v>R</v>
      </c>
      <c r="R295" t="str">
        <f t="shared" si="41"/>
        <v>D</v>
      </c>
      <c r="S295">
        <f t="shared" si="37"/>
        <v>2021</v>
      </c>
      <c r="T295">
        <v>131.30000000000001</v>
      </c>
      <c r="U295">
        <f>VLOOKUP(T295,Metadata!H:J,2,FALSE)</f>
        <v>34.416727999999999</v>
      </c>
      <c r="V295">
        <f>VLOOKUP(T295,Metadata!$H:$J,3,FALSE)</f>
        <v>-106.800006</v>
      </c>
      <c r="X295" t="s">
        <v>242</v>
      </c>
    </row>
    <row r="296" spans="1:24" x14ac:dyDescent="0.25">
      <c r="A296" s="21">
        <v>44510</v>
      </c>
      <c r="B296" t="s">
        <v>40</v>
      </c>
      <c r="C296" t="s">
        <v>33</v>
      </c>
      <c r="D296" t="s">
        <v>26</v>
      </c>
      <c r="E296" s="20">
        <v>6134</v>
      </c>
      <c r="F296" s="6" t="s">
        <v>34</v>
      </c>
      <c r="G296" s="6" t="s">
        <v>28</v>
      </c>
      <c r="H296" t="s">
        <v>264</v>
      </c>
      <c r="I296" s="15" t="s">
        <v>28</v>
      </c>
      <c r="J296" s="9">
        <v>0</v>
      </c>
      <c r="L296" t="s">
        <v>262</v>
      </c>
      <c r="M296" s="6">
        <v>1</v>
      </c>
      <c r="N296" s="12" t="s">
        <v>203</v>
      </c>
      <c r="O296" t="str">
        <f t="shared" si="40"/>
        <v>RRD 2021</v>
      </c>
      <c r="P296" t="str">
        <f t="shared" si="39"/>
        <v>R</v>
      </c>
      <c r="Q296" t="str">
        <f t="shared" si="42"/>
        <v>R</v>
      </c>
      <c r="R296" t="str">
        <f t="shared" si="41"/>
        <v>D</v>
      </c>
      <c r="S296">
        <f t="shared" si="37"/>
        <v>2021</v>
      </c>
      <c r="T296">
        <v>206.8</v>
      </c>
      <c r="U296">
        <f>VLOOKUP(T296,Metadata!H:J,2,FALSE)</f>
        <v>35.357241999999999</v>
      </c>
      <c r="V296">
        <f>VLOOKUP(T296,Metadata!$H:$J,3,FALSE)</f>
        <v>-106.519941</v>
      </c>
    </row>
    <row r="297" spans="1:24" x14ac:dyDescent="0.25">
      <c r="A297" s="21">
        <v>44510</v>
      </c>
      <c r="E297" s="20">
        <v>27524</v>
      </c>
      <c r="F297" s="6" t="s">
        <v>34</v>
      </c>
      <c r="G297" s="6" t="s">
        <v>28</v>
      </c>
      <c r="H297" t="s">
        <v>264</v>
      </c>
      <c r="I297" s="15" t="s">
        <v>28</v>
      </c>
      <c r="J297" s="9">
        <v>0</v>
      </c>
      <c r="L297" t="s">
        <v>262</v>
      </c>
      <c r="M297" s="6">
        <v>1</v>
      </c>
      <c r="N297" s="12" t="s">
        <v>203</v>
      </c>
      <c r="O297" t="s">
        <v>265</v>
      </c>
      <c r="P297" t="str">
        <f t="shared" si="39"/>
        <v/>
      </c>
      <c r="Q297" t="str">
        <f t="shared" si="42"/>
        <v/>
      </c>
      <c r="S297">
        <f t="shared" si="37"/>
        <v>2021</v>
      </c>
      <c r="T297">
        <v>206.8</v>
      </c>
      <c r="U297">
        <f>VLOOKUP(T297,Metadata!H:J,2,FALSE)</f>
        <v>35.357241999999999</v>
      </c>
      <c r="V297">
        <f>VLOOKUP(T297,Metadata!$H:$J,3,FALSE)</f>
        <v>-106.519941</v>
      </c>
    </row>
    <row r="298" spans="1:24" x14ac:dyDescent="0.25">
      <c r="A298" s="21">
        <v>44510</v>
      </c>
      <c r="B298" t="s">
        <v>40</v>
      </c>
      <c r="C298" t="s">
        <v>33</v>
      </c>
      <c r="D298" t="s">
        <v>26</v>
      </c>
      <c r="E298" s="20">
        <v>10537</v>
      </c>
      <c r="F298" s="6" t="s">
        <v>34</v>
      </c>
      <c r="G298" s="6" t="s">
        <v>28</v>
      </c>
      <c r="H298" t="s">
        <v>264</v>
      </c>
      <c r="I298" s="15" t="s">
        <v>28</v>
      </c>
      <c r="J298" s="9">
        <v>0</v>
      </c>
      <c r="L298" t="s">
        <v>260</v>
      </c>
      <c r="M298" s="6">
        <v>2</v>
      </c>
      <c r="N298" s="12" t="s">
        <v>203</v>
      </c>
      <c r="O298" t="str">
        <f>CONCATENATE(P298,Q298,R298, " ", YEAR(A298))</f>
        <v>RRD 2021</v>
      </c>
      <c r="P298" t="str">
        <f t="shared" si="39"/>
        <v>R</v>
      </c>
      <c r="Q298" t="str">
        <f t="shared" si="42"/>
        <v>R</v>
      </c>
      <c r="R298" t="str">
        <f>IF(LEFT(D298) = "p", "D", "A")</f>
        <v>D</v>
      </c>
      <c r="S298">
        <f t="shared" si="37"/>
        <v>2021</v>
      </c>
      <c r="T298">
        <v>119</v>
      </c>
      <c r="U298">
        <f>VLOOKUP(T298,Metadata!H:J,2,FALSE)</f>
        <v>34.275641</v>
      </c>
      <c r="V298">
        <f>VLOOKUP(T298,Metadata!$H:$J,3,FALSE)</f>
        <v>-106.854455</v>
      </c>
    </row>
    <row r="299" spans="1:24" x14ac:dyDescent="0.25">
      <c r="A299" s="21">
        <v>44510</v>
      </c>
      <c r="E299" s="20">
        <v>51523</v>
      </c>
      <c r="F299" s="6" t="s">
        <v>34</v>
      </c>
      <c r="G299" s="6" t="s">
        <v>28</v>
      </c>
      <c r="H299" t="s">
        <v>264</v>
      </c>
      <c r="I299" s="15" t="s">
        <v>28</v>
      </c>
      <c r="J299" s="9">
        <v>0</v>
      </c>
      <c r="L299" t="s">
        <v>260</v>
      </c>
      <c r="M299" s="6">
        <v>2</v>
      </c>
      <c r="N299" s="12" t="s">
        <v>203</v>
      </c>
      <c r="O299" t="s">
        <v>265</v>
      </c>
      <c r="P299" t="str">
        <f t="shared" si="39"/>
        <v/>
      </c>
      <c r="Q299" t="str">
        <f t="shared" si="42"/>
        <v/>
      </c>
      <c r="S299">
        <f t="shared" si="37"/>
        <v>2021</v>
      </c>
      <c r="T299">
        <v>119</v>
      </c>
      <c r="U299">
        <f>VLOOKUP(T299,Metadata!H:J,2,FALSE)</f>
        <v>34.275641</v>
      </c>
      <c r="V299">
        <f>VLOOKUP(T299,Metadata!$H:$J,3,FALSE)</f>
        <v>-106.854455</v>
      </c>
    </row>
    <row r="300" spans="1:24" x14ac:dyDescent="0.25">
      <c r="A300" s="21">
        <v>44510</v>
      </c>
      <c r="B300" t="s">
        <v>40</v>
      </c>
      <c r="C300" t="s">
        <v>33</v>
      </c>
      <c r="D300" t="s">
        <v>26</v>
      </c>
      <c r="E300" s="20">
        <v>4167</v>
      </c>
      <c r="F300" s="6" t="s">
        <v>34</v>
      </c>
      <c r="G300" s="6" t="s">
        <v>28</v>
      </c>
      <c r="H300" t="s">
        <v>264</v>
      </c>
      <c r="I300" s="15" t="s">
        <v>28</v>
      </c>
      <c r="J300" s="9">
        <v>0</v>
      </c>
      <c r="L300" t="s">
        <v>249</v>
      </c>
      <c r="M300" s="6">
        <v>3</v>
      </c>
      <c r="N300" s="12" t="s">
        <v>203</v>
      </c>
      <c r="O300" t="str">
        <f>CONCATENATE(P300,Q300,R300, " ", YEAR(A300))</f>
        <v>RRD 2021</v>
      </c>
      <c r="P300" t="str">
        <f t="shared" si="39"/>
        <v>R</v>
      </c>
      <c r="Q300" t="str">
        <f t="shared" si="42"/>
        <v>R</v>
      </c>
      <c r="R300" t="str">
        <f>IF(LEFT(D300) = "p", "D", "A")</f>
        <v>D</v>
      </c>
      <c r="S300">
        <f t="shared" si="37"/>
        <v>2021</v>
      </c>
      <c r="T300">
        <v>113.7</v>
      </c>
      <c r="U300">
        <f>VLOOKUP(T300,Metadata!H:J,2,FALSE)</f>
        <v>34.236263000000001</v>
      </c>
      <c r="V300">
        <f>VLOOKUP(T300,Metadata!$H:$J,3,FALSE)</f>
        <v>-106.89851899999999</v>
      </c>
    </row>
    <row r="301" spans="1:24" x14ac:dyDescent="0.25">
      <c r="A301" s="21">
        <v>44510</v>
      </c>
      <c r="E301" s="20">
        <v>20578</v>
      </c>
      <c r="F301" s="6" t="s">
        <v>34</v>
      </c>
      <c r="G301" s="6" t="s">
        <v>28</v>
      </c>
      <c r="H301" t="s">
        <v>264</v>
      </c>
      <c r="I301" s="15" t="s">
        <v>28</v>
      </c>
      <c r="J301" s="9">
        <v>0</v>
      </c>
      <c r="L301" t="s">
        <v>249</v>
      </c>
      <c r="M301" s="6">
        <v>3</v>
      </c>
      <c r="N301" s="12" t="s">
        <v>203</v>
      </c>
      <c r="O301" t="s">
        <v>265</v>
      </c>
      <c r="P301" t="str">
        <f t="shared" si="39"/>
        <v/>
      </c>
      <c r="Q301" t="str">
        <f t="shared" si="42"/>
        <v/>
      </c>
      <c r="S301">
        <f t="shared" si="37"/>
        <v>2021</v>
      </c>
      <c r="T301">
        <v>113.7</v>
      </c>
      <c r="U301">
        <f>VLOOKUP(T301,Metadata!H:J,2,FALSE)</f>
        <v>34.236263000000001</v>
      </c>
      <c r="V301">
        <f>VLOOKUP(T301,Metadata!$H:$J,3,FALSE)</f>
        <v>-106.89851899999999</v>
      </c>
    </row>
    <row r="302" spans="1:24" x14ac:dyDescent="0.25">
      <c r="A302" s="21">
        <v>44523</v>
      </c>
      <c r="B302" t="s">
        <v>30</v>
      </c>
      <c r="C302" t="s">
        <v>33</v>
      </c>
      <c r="D302" t="s">
        <v>26</v>
      </c>
      <c r="E302" s="20">
        <v>10292</v>
      </c>
      <c r="F302" s="6" t="s">
        <v>34</v>
      </c>
      <c r="G302" s="6" t="s">
        <v>176</v>
      </c>
      <c r="I302" s="15" t="s">
        <v>176</v>
      </c>
      <c r="J302" s="15">
        <v>0</v>
      </c>
      <c r="L302" t="s">
        <v>36</v>
      </c>
      <c r="M302" s="6">
        <v>1</v>
      </c>
      <c r="N302" s="12" t="s">
        <v>203</v>
      </c>
      <c r="O302" t="str">
        <f t="shared" ref="O302:O311" si="43">CONCATENATE(P302,Q302,R302, " ", YEAR(A302))</f>
        <v>GRD 2021</v>
      </c>
      <c r="P302" t="str">
        <f t="shared" si="39"/>
        <v>G</v>
      </c>
      <c r="Q302" t="str">
        <f t="shared" si="42"/>
        <v>R</v>
      </c>
      <c r="R302" t="str">
        <f t="shared" ref="R302:R311" si="44">IF(LEFT(D302) = "p", "D", "A")</f>
        <v>D</v>
      </c>
      <c r="S302">
        <f t="shared" si="37"/>
        <v>2021</v>
      </c>
      <c r="T302">
        <v>191.1</v>
      </c>
      <c r="U302">
        <f>VLOOKUP(T302,Metadata!H:J,2,FALSE)</f>
        <v>35.193578000000002</v>
      </c>
      <c r="V302">
        <f>VLOOKUP(T302,Metadata!$H:$J,3,FALSE)</f>
        <v>-106.64481499999999</v>
      </c>
    </row>
    <row r="303" spans="1:24" x14ac:dyDescent="0.25">
      <c r="A303" s="21">
        <v>44523</v>
      </c>
      <c r="B303" t="s">
        <v>30</v>
      </c>
      <c r="C303" t="s">
        <v>33</v>
      </c>
      <c r="D303" t="s">
        <v>26</v>
      </c>
      <c r="E303" s="20">
        <v>10290</v>
      </c>
      <c r="F303" s="6" t="s">
        <v>34</v>
      </c>
      <c r="G303" s="6" t="s">
        <v>176</v>
      </c>
      <c r="I303" s="15" t="s">
        <v>176</v>
      </c>
      <c r="J303" s="15">
        <v>0</v>
      </c>
      <c r="L303" t="s">
        <v>216</v>
      </c>
      <c r="M303" s="6">
        <v>3</v>
      </c>
      <c r="N303" s="12" t="s">
        <v>203</v>
      </c>
      <c r="O303" t="str">
        <f t="shared" si="43"/>
        <v>GRD 2021</v>
      </c>
      <c r="P303" t="str">
        <f t="shared" si="39"/>
        <v>G</v>
      </c>
      <c r="Q303" t="str">
        <f t="shared" si="42"/>
        <v>R</v>
      </c>
      <c r="R303" t="str">
        <f t="shared" si="44"/>
        <v>D</v>
      </c>
      <c r="S303">
        <f t="shared" si="37"/>
        <v>2021</v>
      </c>
      <c r="T303">
        <v>95.7</v>
      </c>
      <c r="U303">
        <f>VLOOKUP(T303,Metadata!H:J,2,FALSE)</f>
        <v>34.001404000000001</v>
      </c>
      <c r="V303">
        <f>VLOOKUP(T303,Metadata!$H:$J,3,FALSE)</f>
        <v>-106.870411</v>
      </c>
    </row>
    <row r="304" spans="1:24" x14ac:dyDescent="0.25">
      <c r="A304" s="21">
        <v>44523</v>
      </c>
      <c r="B304" t="s">
        <v>30</v>
      </c>
      <c r="C304" t="s">
        <v>33</v>
      </c>
      <c r="D304" t="s">
        <v>26</v>
      </c>
      <c r="E304" s="20">
        <v>10290</v>
      </c>
      <c r="F304" s="6" t="s">
        <v>34</v>
      </c>
      <c r="G304" s="6" t="s">
        <v>176</v>
      </c>
      <c r="I304" s="15" t="s">
        <v>176</v>
      </c>
      <c r="J304" s="15">
        <v>0</v>
      </c>
      <c r="L304" t="s">
        <v>245</v>
      </c>
      <c r="M304" s="6">
        <v>2</v>
      </c>
      <c r="N304" s="12" t="s">
        <v>203</v>
      </c>
      <c r="O304" t="str">
        <f t="shared" si="43"/>
        <v>GRD 2021</v>
      </c>
      <c r="P304" t="str">
        <f t="shared" si="39"/>
        <v>G</v>
      </c>
      <c r="Q304" t="str">
        <f t="shared" si="42"/>
        <v>R</v>
      </c>
      <c r="R304" t="str">
        <f t="shared" si="44"/>
        <v>D</v>
      </c>
      <c r="S304">
        <f t="shared" si="37"/>
        <v>2021</v>
      </c>
      <c r="T304">
        <v>154.5</v>
      </c>
      <c r="U304">
        <f>VLOOKUP(T304,Metadata!H:J,2,FALSE)</f>
        <v>34.713442000000001</v>
      </c>
      <c r="V304">
        <f>VLOOKUP(T304,Metadata!$H:$J,3,FALSE)</f>
        <v>-106.74720499999999</v>
      </c>
    </row>
    <row r="305" spans="1:24" x14ac:dyDescent="0.25">
      <c r="A305" s="21">
        <v>44530</v>
      </c>
      <c r="B305" t="s">
        <v>24</v>
      </c>
      <c r="C305" t="s">
        <v>33</v>
      </c>
      <c r="D305" t="s">
        <v>26</v>
      </c>
      <c r="E305" s="20">
        <v>14000</v>
      </c>
      <c r="F305" s="6" t="s">
        <v>34</v>
      </c>
      <c r="G305" s="6" t="s">
        <v>35</v>
      </c>
      <c r="H305" t="s">
        <v>266</v>
      </c>
      <c r="I305" s="15" t="s">
        <v>239</v>
      </c>
      <c r="J305" s="15" t="s">
        <v>267</v>
      </c>
      <c r="L305" t="s">
        <v>59</v>
      </c>
      <c r="M305" s="6">
        <v>1</v>
      </c>
      <c r="N305" s="12" t="s">
        <v>203</v>
      </c>
      <c r="O305" t="str">
        <f t="shared" si="43"/>
        <v>YRD 2021</v>
      </c>
      <c r="P305" t="str">
        <f t="shared" si="39"/>
        <v>Y</v>
      </c>
      <c r="Q305" t="str">
        <f t="shared" si="42"/>
        <v>R</v>
      </c>
      <c r="R305" t="str">
        <f t="shared" si="44"/>
        <v>D</v>
      </c>
      <c r="S305">
        <f t="shared" si="37"/>
        <v>2021</v>
      </c>
      <c r="T305">
        <v>182.8</v>
      </c>
      <c r="U305">
        <f>VLOOKUP(T305,Metadata!H:J,2,FALSE)</f>
        <v>35.088991999999998</v>
      </c>
      <c r="V305">
        <f>VLOOKUP(T305,Metadata!$H:$J,3,FALSE)</f>
        <v>-106.680414</v>
      </c>
    </row>
    <row r="306" spans="1:24" x14ac:dyDescent="0.25">
      <c r="A306" s="21">
        <v>44530</v>
      </c>
      <c r="B306" t="s">
        <v>24</v>
      </c>
      <c r="C306" t="s">
        <v>33</v>
      </c>
      <c r="D306" t="s">
        <v>26</v>
      </c>
      <c r="E306" s="20">
        <v>14000</v>
      </c>
      <c r="F306" s="6" t="s">
        <v>34</v>
      </c>
      <c r="G306" s="6" t="s">
        <v>35</v>
      </c>
      <c r="H306" t="s">
        <v>266</v>
      </c>
      <c r="I306" s="15" t="s">
        <v>239</v>
      </c>
      <c r="J306" s="15" t="s">
        <v>267</v>
      </c>
      <c r="L306" t="s">
        <v>173</v>
      </c>
      <c r="M306" s="6">
        <v>2</v>
      </c>
      <c r="N306" s="12" t="s">
        <v>203</v>
      </c>
      <c r="O306" t="str">
        <f t="shared" si="43"/>
        <v>YRD 2021</v>
      </c>
      <c r="P306" t="str">
        <f t="shared" si="39"/>
        <v>Y</v>
      </c>
      <c r="Q306" t="str">
        <f t="shared" si="42"/>
        <v>R</v>
      </c>
      <c r="R306" t="str">
        <f t="shared" si="44"/>
        <v>D</v>
      </c>
      <c r="S306">
        <f t="shared" si="37"/>
        <v>2021</v>
      </c>
      <c r="T306">
        <v>141.30000000000001</v>
      </c>
      <c r="U306">
        <f>VLOOKUP(T306,Metadata!H:J,2,FALSE)</f>
        <v>34.544046999999999</v>
      </c>
      <c r="V306">
        <f>VLOOKUP(T306,Metadata!$H:$J,3,FALSE)</f>
        <v>-106.76367500000001</v>
      </c>
    </row>
    <row r="307" spans="1:24" x14ac:dyDescent="0.25">
      <c r="A307" s="21">
        <v>44529</v>
      </c>
      <c r="B307" t="s">
        <v>24</v>
      </c>
      <c r="C307" t="s">
        <v>33</v>
      </c>
      <c r="D307" t="s">
        <v>26</v>
      </c>
      <c r="E307" s="20">
        <v>14000</v>
      </c>
      <c r="F307" s="6" t="s">
        <v>34</v>
      </c>
      <c r="G307" s="6" t="s">
        <v>35</v>
      </c>
      <c r="H307" t="s">
        <v>266</v>
      </c>
      <c r="I307" s="15" t="s">
        <v>239</v>
      </c>
      <c r="J307" s="15" t="s">
        <v>267</v>
      </c>
      <c r="L307" t="s">
        <v>207</v>
      </c>
      <c r="M307" s="6">
        <v>3</v>
      </c>
      <c r="N307" s="12" t="s">
        <v>203</v>
      </c>
      <c r="O307" t="str">
        <f t="shared" si="43"/>
        <v>YRD 2021</v>
      </c>
      <c r="P307" t="str">
        <f t="shared" si="39"/>
        <v>Y</v>
      </c>
      <c r="Q307" t="str">
        <f t="shared" si="42"/>
        <v>R</v>
      </c>
      <c r="R307" t="str">
        <f t="shared" si="44"/>
        <v>D</v>
      </c>
      <c r="S307">
        <f t="shared" si="37"/>
        <v>2021</v>
      </c>
      <c r="T307">
        <v>86.3</v>
      </c>
      <c r="U307">
        <f>VLOOKUP(T307,Metadata!H:J,2,FALSE)</f>
        <v>33.869732999999997</v>
      </c>
      <c r="V307">
        <f>VLOOKUP(T307,Metadata!$H:$J,3,FALSE)</f>
        <v>-106.847961</v>
      </c>
    </row>
    <row r="308" spans="1:24" x14ac:dyDescent="0.25">
      <c r="A308" s="21">
        <v>44536</v>
      </c>
      <c r="B308" t="s">
        <v>101</v>
      </c>
      <c r="C308" t="s">
        <v>33</v>
      </c>
      <c r="D308" t="s">
        <v>26</v>
      </c>
      <c r="E308" s="20">
        <v>3402</v>
      </c>
      <c r="F308" s="6" t="s">
        <v>34</v>
      </c>
      <c r="G308" s="6" t="s">
        <v>28</v>
      </c>
      <c r="H308" t="s">
        <v>259</v>
      </c>
      <c r="I308" s="15" t="s">
        <v>28</v>
      </c>
      <c r="J308" s="9">
        <v>1</v>
      </c>
      <c r="L308" t="s">
        <v>249</v>
      </c>
      <c r="M308" s="6">
        <v>3</v>
      </c>
      <c r="N308" s="12" t="s">
        <v>203</v>
      </c>
      <c r="O308" t="str">
        <f t="shared" si="43"/>
        <v>BRD 2021</v>
      </c>
      <c r="P308" t="str">
        <f t="shared" si="39"/>
        <v>B</v>
      </c>
      <c r="Q308" t="str">
        <f t="shared" si="42"/>
        <v>R</v>
      </c>
      <c r="R308" t="str">
        <f t="shared" si="44"/>
        <v>D</v>
      </c>
      <c r="S308">
        <f t="shared" si="37"/>
        <v>2021</v>
      </c>
      <c r="T308">
        <v>113.7</v>
      </c>
      <c r="U308">
        <f>VLOOKUP(T308,Metadata!H:J,2,FALSE)</f>
        <v>34.236263000000001</v>
      </c>
      <c r="V308">
        <f>VLOOKUP(T308,Metadata!$H:$J,3,FALSE)</f>
        <v>-106.89851899999999</v>
      </c>
      <c r="X308" t="s">
        <v>242</v>
      </c>
    </row>
    <row r="309" spans="1:24" x14ac:dyDescent="0.25">
      <c r="A309" s="21">
        <v>44536</v>
      </c>
      <c r="B309" t="s">
        <v>101</v>
      </c>
      <c r="C309" t="s">
        <v>33</v>
      </c>
      <c r="D309" t="s">
        <v>26</v>
      </c>
      <c r="E309" s="20">
        <v>2105</v>
      </c>
      <c r="F309" s="6" t="s">
        <v>34</v>
      </c>
      <c r="G309" s="6" t="s">
        <v>28</v>
      </c>
      <c r="H309" t="s">
        <v>259</v>
      </c>
      <c r="I309" s="15" t="s">
        <v>28</v>
      </c>
      <c r="J309" s="9">
        <v>1</v>
      </c>
      <c r="L309" t="s">
        <v>252</v>
      </c>
      <c r="M309" s="6">
        <v>2</v>
      </c>
      <c r="N309" s="12" t="s">
        <v>203</v>
      </c>
      <c r="O309" t="str">
        <f t="shared" si="43"/>
        <v>BRD 2021</v>
      </c>
      <c r="P309" t="str">
        <f t="shared" si="39"/>
        <v>B</v>
      </c>
      <c r="Q309" t="str">
        <f t="shared" si="42"/>
        <v>R</v>
      </c>
      <c r="R309" t="str">
        <f t="shared" si="44"/>
        <v>D</v>
      </c>
      <c r="S309">
        <f t="shared" si="37"/>
        <v>2021</v>
      </c>
      <c r="T309">
        <v>118.9</v>
      </c>
      <c r="U309">
        <f>VLOOKUP(T309,Metadata!H:J,2,FALSE)</f>
        <v>34.275162000000002</v>
      </c>
      <c r="V309">
        <f>VLOOKUP(T309,Metadata!$H:$J,3,FALSE)</f>
        <v>-106.855906</v>
      </c>
      <c r="X309" t="s">
        <v>242</v>
      </c>
    </row>
    <row r="310" spans="1:24" x14ac:dyDescent="0.25">
      <c r="A310" s="21">
        <v>44536</v>
      </c>
      <c r="B310" t="s">
        <v>101</v>
      </c>
      <c r="C310" t="s">
        <v>33</v>
      </c>
      <c r="D310" t="s">
        <v>26</v>
      </c>
      <c r="E310" s="20">
        <v>1974</v>
      </c>
      <c r="F310" s="6" t="s">
        <v>34</v>
      </c>
      <c r="G310" s="6" t="s">
        <v>28</v>
      </c>
      <c r="H310" t="s">
        <v>259</v>
      </c>
      <c r="I310" s="15" t="s">
        <v>28</v>
      </c>
      <c r="J310" s="9">
        <v>1</v>
      </c>
      <c r="L310" t="s">
        <v>268</v>
      </c>
      <c r="M310" s="6">
        <v>2</v>
      </c>
      <c r="N310" s="12" t="s">
        <v>203</v>
      </c>
      <c r="O310" t="str">
        <f t="shared" si="43"/>
        <v>BRD 2021</v>
      </c>
      <c r="P310" t="str">
        <f t="shared" si="39"/>
        <v>B</v>
      </c>
      <c r="Q310" t="str">
        <f t="shared" si="42"/>
        <v>R</v>
      </c>
      <c r="R310" t="str">
        <f t="shared" si="44"/>
        <v>D</v>
      </c>
      <c r="S310">
        <f t="shared" si="37"/>
        <v>2021</v>
      </c>
      <c r="T310">
        <v>141.30000000000001</v>
      </c>
      <c r="U310">
        <f>VLOOKUP(T310,Metadata!H:J,2,FALSE)</f>
        <v>34.544046999999999</v>
      </c>
      <c r="V310">
        <f>VLOOKUP(T310,Metadata!$H:$J,3,FALSE)</f>
        <v>-106.76367500000001</v>
      </c>
      <c r="X310" t="s">
        <v>242</v>
      </c>
    </row>
    <row r="311" spans="1:24" x14ac:dyDescent="0.25">
      <c r="A311" s="21">
        <v>44536</v>
      </c>
      <c r="B311" t="s">
        <v>101</v>
      </c>
      <c r="C311" t="s">
        <v>33</v>
      </c>
      <c r="D311" t="s">
        <v>26</v>
      </c>
      <c r="E311" s="20">
        <v>1857</v>
      </c>
      <c r="F311" s="6" t="s">
        <v>34</v>
      </c>
      <c r="G311" s="6" t="s">
        <v>28</v>
      </c>
      <c r="H311" t="s">
        <v>259</v>
      </c>
      <c r="I311" s="15" t="s">
        <v>28</v>
      </c>
      <c r="J311" s="9">
        <v>1</v>
      </c>
      <c r="L311" t="s">
        <v>245</v>
      </c>
      <c r="M311" s="6">
        <v>2</v>
      </c>
      <c r="N311" s="12" t="s">
        <v>203</v>
      </c>
      <c r="O311" t="str">
        <f t="shared" si="43"/>
        <v>BRD 2021</v>
      </c>
      <c r="P311" t="str">
        <f t="shared" si="39"/>
        <v>B</v>
      </c>
      <c r="Q311" t="str">
        <f t="shared" si="42"/>
        <v>R</v>
      </c>
      <c r="R311" t="str">
        <f t="shared" si="44"/>
        <v>D</v>
      </c>
      <c r="S311">
        <f t="shared" si="37"/>
        <v>2021</v>
      </c>
      <c r="T311">
        <v>154.5</v>
      </c>
      <c r="U311">
        <f>VLOOKUP(T311,Metadata!H:J,2,FALSE)</f>
        <v>34.713442000000001</v>
      </c>
      <c r="V311">
        <f>VLOOKUP(T311,Metadata!$H:$J,3,FALSE)</f>
        <v>-106.74720499999999</v>
      </c>
      <c r="X311" t="s">
        <v>242</v>
      </c>
    </row>
    <row r="312" spans="1:24" x14ac:dyDescent="0.25">
      <c r="A312" s="21">
        <v>44538</v>
      </c>
      <c r="B312" t="s">
        <v>269</v>
      </c>
      <c r="C312" t="s">
        <v>33</v>
      </c>
      <c r="D312" t="s">
        <v>26</v>
      </c>
      <c r="E312" s="20">
        <v>512</v>
      </c>
      <c r="F312" s="6" t="s">
        <v>34</v>
      </c>
      <c r="G312" s="6" t="s">
        <v>176</v>
      </c>
      <c r="H312" t="s">
        <v>270</v>
      </c>
      <c r="I312" s="15" t="s">
        <v>176</v>
      </c>
      <c r="J312" s="15" t="s">
        <v>47</v>
      </c>
      <c r="L312" t="s">
        <v>216</v>
      </c>
      <c r="M312" s="6">
        <v>3</v>
      </c>
      <c r="N312" s="12" t="s">
        <v>203</v>
      </c>
      <c r="O312" t="str">
        <f t="shared" ref="O312:O313" si="45">CONCATENATE(P312,Q312,R312, " ", YEAR(A312))</f>
        <v>DRD 2021</v>
      </c>
      <c r="P312" t="str">
        <f t="shared" ref="P312" si="46">UPPER(LEFT(B312))</f>
        <v>D</v>
      </c>
      <c r="Q312" t="str">
        <f t="shared" ref="Q312" si="47">UPPER(LEFT(C312))</f>
        <v>R</v>
      </c>
      <c r="R312" t="str">
        <f t="shared" ref="R312" si="48">IF(LEFT(D312) = "p", "D", "A")</f>
        <v>D</v>
      </c>
      <c r="S312">
        <f t="shared" ref="S312:S313" si="49">YEAR(A312)</f>
        <v>2021</v>
      </c>
      <c r="T312">
        <v>95.7</v>
      </c>
      <c r="U312">
        <f>VLOOKUP(T312,Metadata!H:J,2,FALSE)</f>
        <v>34.001404000000001</v>
      </c>
      <c r="V312">
        <f>VLOOKUP(T312,Metadata!$H:$J,3,FALSE)</f>
        <v>-106.870411</v>
      </c>
    </row>
    <row r="313" spans="1:24" x14ac:dyDescent="0.25">
      <c r="A313" s="21">
        <v>44538</v>
      </c>
      <c r="B313" t="s">
        <v>146</v>
      </c>
      <c r="E313" s="20">
        <v>664</v>
      </c>
      <c r="F313" s="6" t="s">
        <v>34</v>
      </c>
      <c r="G313" s="6" t="s">
        <v>176</v>
      </c>
      <c r="H313" t="s">
        <v>271</v>
      </c>
      <c r="I313" s="15" t="s">
        <v>176</v>
      </c>
      <c r="J313" s="15" t="s">
        <v>272</v>
      </c>
      <c r="L313" t="s">
        <v>216</v>
      </c>
      <c r="M313" s="6">
        <v>3</v>
      </c>
      <c r="N313" s="12" t="s">
        <v>203</v>
      </c>
      <c r="O313" t="str">
        <f t="shared" si="45"/>
        <v>N 2021</v>
      </c>
      <c r="P313" t="str">
        <f t="shared" ref="P313" si="50">UPPER(LEFT(B313))</f>
        <v>N</v>
      </c>
      <c r="S313">
        <f t="shared" si="49"/>
        <v>2021</v>
      </c>
      <c r="T313">
        <v>95.7</v>
      </c>
      <c r="U313">
        <f>VLOOKUP(T313,Metadata!H:J,2,FALSE)</f>
        <v>34.001404000000001</v>
      </c>
      <c r="V313">
        <f>VLOOKUP(T313,Metadata!$H:$J,3,FALSE)</f>
        <v>-106.870411</v>
      </c>
    </row>
    <row r="314" spans="1:24" x14ac:dyDescent="0.25">
      <c r="A314" s="21">
        <v>44627</v>
      </c>
      <c r="B314" t="s">
        <v>146</v>
      </c>
      <c r="E314" s="20">
        <v>1042</v>
      </c>
      <c r="F314" s="6" t="s">
        <v>34</v>
      </c>
      <c r="G314" s="6" t="s">
        <v>28</v>
      </c>
      <c r="H314" t="s">
        <v>273</v>
      </c>
      <c r="I314" s="15" t="s">
        <v>28</v>
      </c>
      <c r="J314" s="9" t="s">
        <v>168</v>
      </c>
      <c r="K314">
        <v>62</v>
      </c>
      <c r="L314" t="s">
        <v>255</v>
      </c>
      <c r="M314" s="6">
        <v>2</v>
      </c>
      <c r="N314" s="12" t="s">
        <v>203</v>
      </c>
      <c r="O314" t="str">
        <f t="shared" ref="O314:O330" si="51">CONCATENATE(P314,Q314,R314, " ", YEAR(A314))</f>
        <v>N 2022</v>
      </c>
      <c r="P314" t="str">
        <f t="shared" ref="P314:P330" si="52">UPPER(LEFT(B314))</f>
        <v>N</v>
      </c>
      <c r="S314">
        <f t="shared" ref="S314:S332" si="53">YEAR(A314)</f>
        <v>2022</v>
      </c>
      <c r="T314">
        <v>118.9</v>
      </c>
      <c r="U314">
        <f>VLOOKUP(T314,Metadata!H:J,2,FALSE)</f>
        <v>34.275162000000002</v>
      </c>
      <c r="V314">
        <f>VLOOKUP(T314,Metadata!$H:$J,3,FALSE)</f>
        <v>-106.855906</v>
      </c>
      <c r="X314" t="s">
        <v>242</v>
      </c>
    </row>
    <row r="315" spans="1:24" x14ac:dyDescent="0.25">
      <c r="A315" s="21">
        <v>44627</v>
      </c>
      <c r="B315" t="s">
        <v>146</v>
      </c>
      <c r="E315" s="20">
        <v>1011</v>
      </c>
      <c r="F315" s="6" t="s">
        <v>34</v>
      </c>
      <c r="G315" s="6" t="s">
        <v>28</v>
      </c>
      <c r="H315" t="s">
        <v>273</v>
      </c>
      <c r="I315" s="15" t="s">
        <v>28</v>
      </c>
      <c r="J315" s="9" t="s">
        <v>168</v>
      </c>
      <c r="K315">
        <v>62</v>
      </c>
      <c r="L315" t="s">
        <v>173</v>
      </c>
      <c r="M315" s="6">
        <v>2</v>
      </c>
      <c r="N315" s="12" t="s">
        <v>203</v>
      </c>
      <c r="O315" t="str">
        <f t="shared" si="51"/>
        <v>N 2022</v>
      </c>
      <c r="P315" t="str">
        <f t="shared" si="52"/>
        <v>N</v>
      </c>
      <c r="S315">
        <f t="shared" si="53"/>
        <v>2022</v>
      </c>
      <c r="T315">
        <v>141.30000000000001</v>
      </c>
      <c r="U315">
        <f>VLOOKUP(T315,Metadata!H:J,2,FALSE)</f>
        <v>34.544046999999999</v>
      </c>
      <c r="V315">
        <f>VLOOKUP(T315,Metadata!$H:$J,3,FALSE)</f>
        <v>-106.76367500000001</v>
      </c>
      <c r="X315" t="s">
        <v>242</v>
      </c>
    </row>
    <row r="316" spans="1:24" x14ac:dyDescent="0.25">
      <c r="A316" s="21">
        <v>44627</v>
      </c>
      <c r="B316" t="s">
        <v>146</v>
      </c>
      <c r="E316" s="20">
        <v>940</v>
      </c>
      <c r="F316" s="6" t="s">
        <v>34</v>
      </c>
      <c r="G316" s="6" t="s">
        <v>28</v>
      </c>
      <c r="H316" t="s">
        <v>273</v>
      </c>
      <c r="I316" s="15" t="s">
        <v>28</v>
      </c>
      <c r="J316" s="9" t="s">
        <v>168</v>
      </c>
      <c r="K316">
        <v>62</v>
      </c>
      <c r="L316" t="s">
        <v>245</v>
      </c>
      <c r="M316" s="6">
        <v>2</v>
      </c>
      <c r="N316" s="12" t="s">
        <v>203</v>
      </c>
      <c r="O316" t="str">
        <f t="shared" si="51"/>
        <v>N 2022</v>
      </c>
      <c r="P316" t="str">
        <f t="shared" si="52"/>
        <v>N</v>
      </c>
      <c r="S316">
        <f t="shared" si="53"/>
        <v>2022</v>
      </c>
      <c r="T316">
        <v>154.5</v>
      </c>
      <c r="U316">
        <f>VLOOKUP(T316,Metadata!H:J,2,FALSE)</f>
        <v>34.713442000000001</v>
      </c>
      <c r="V316">
        <f>VLOOKUP(T316,Metadata!$H:$J,3,FALSE)</f>
        <v>-106.74720499999999</v>
      </c>
      <c r="X316" t="s">
        <v>242</v>
      </c>
    </row>
    <row r="317" spans="1:24" x14ac:dyDescent="0.25">
      <c r="A317" s="21">
        <v>44887</v>
      </c>
      <c r="B317" t="s">
        <v>40</v>
      </c>
      <c r="C317" t="s">
        <v>25</v>
      </c>
      <c r="D317" t="s">
        <v>26</v>
      </c>
      <c r="E317" s="20">
        <v>35990</v>
      </c>
      <c r="F317" s="6" t="s">
        <v>34</v>
      </c>
      <c r="G317" s="6" t="s">
        <v>28</v>
      </c>
      <c r="H317" t="s">
        <v>274</v>
      </c>
      <c r="I317" s="15" t="s">
        <v>28</v>
      </c>
      <c r="J317" s="9">
        <v>0</v>
      </c>
      <c r="K317">
        <v>47</v>
      </c>
      <c r="L317" t="s">
        <v>36</v>
      </c>
      <c r="M317" s="6">
        <v>1</v>
      </c>
      <c r="N317" s="12" t="s">
        <v>203</v>
      </c>
      <c r="O317" t="str">
        <f t="shared" si="51"/>
        <v>RLD 2022</v>
      </c>
      <c r="P317" t="str">
        <f t="shared" si="52"/>
        <v>R</v>
      </c>
      <c r="Q317" t="str">
        <f t="shared" ref="Q317:Q330" si="54">UPPER(LEFT(C317))</f>
        <v>L</v>
      </c>
      <c r="R317" t="str">
        <f t="shared" ref="R317:R330" si="55">IF(LEFT(D317) = "p", "D", "A")</f>
        <v>D</v>
      </c>
      <c r="S317">
        <f t="shared" si="53"/>
        <v>2022</v>
      </c>
      <c r="T317">
        <v>191.1</v>
      </c>
      <c r="U317">
        <f>VLOOKUP(T317,Metadata!H:J,2,FALSE)</f>
        <v>35.193578000000002</v>
      </c>
      <c r="V317">
        <f>VLOOKUP(T317,Metadata!$H:$J,3,FALSE)</f>
        <v>-106.64481499999999</v>
      </c>
    </row>
    <row r="318" spans="1:24" x14ac:dyDescent="0.25">
      <c r="A318" s="21">
        <v>44887</v>
      </c>
      <c r="B318" t="s">
        <v>40</v>
      </c>
      <c r="C318" t="s">
        <v>25</v>
      </c>
      <c r="D318" t="s">
        <v>26</v>
      </c>
      <c r="E318" s="20">
        <v>28690</v>
      </c>
      <c r="F318" s="6" t="s">
        <v>34</v>
      </c>
      <c r="G318" s="6" t="s">
        <v>176</v>
      </c>
      <c r="H318" t="s">
        <v>274</v>
      </c>
      <c r="I318" s="15" t="s">
        <v>176</v>
      </c>
      <c r="J318" s="9">
        <v>0</v>
      </c>
      <c r="K318">
        <v>44</v>
      </c>
      <c r="L318" t="s">
        <v>275</v>
      </c>
      <c r="M318" s="6">
        <v>2</v>
      </c>
      <c r="N318" s="12" t="s">
        <v>203</v>
      </c>
      <c r="O318" t="str">
        <f t="shared" si="51"/>
        <v>RLD 2022</v>
      </c>
      <c r="P318" t="str">
        <f t="shared" si="52"/>
        <v>R</v>
      </c>
      <c r="Q318" t="str">
        <f t="shared" si="54"/>
        <v>L</v>
      </c>
      <c r="R318" t="str">
        <f t="shared" si="55"/>
        <v>D</v>
      </c>
      <c r="S318">
        <f t="shared" si="53"/>
        <v>2022</v>
      </c>
      <c r="T318">
        <v>151.19999999999999</v>
      </c>
      <c r="U318">
        <f>VLOOKUP(T318,Metadata!H:J,2,FALSE)</f>
        <v>34.668548999999999</v>
      </c>
      <c r="V318">
        <f>VLOOKUP(T318,Metadata!$H:$J,3,FALSE)</f>
        <v>-106.745165</v>
      </c>
      <c r="X318" t="s">
        <v>276</v>
      </c>
    </row>
    <row r="319" spans="1:24" x14ac:dyDescent="0.25">
      <c r="A319" s="21">
        <v>44887</v>
      </c>
      <c r="B319" t="s">
        <v>40</v>
      </c>
      <c r="C319" t="s">
        <v>25</v>
      </c>
      <c r="D319" t="s">
        <v>26</v>
      </c>
      <c r="E319" s="20">
        <v>39324</v>
      </c>
      <c r="F319" s="6" t="s">
        <v>34</v>
      </c>
      <c r="G319" s="6" t="s">
        <v>28</v>
      </c>
      <c r="H319" t="s">
        <v>274</v>
      </c>
      <c r="I319" s="15" t="s">
        <v>28</v>
      </c>
      <c r="J319" s="9">
        <v>0</v>
      </c>
      <c r="K319">
        <v>47</v>
      </c>
      <c r="L319" t="s">
        <v>277</v>
      </c>
      <c r="M319" s="6">
        <v>3</v>
      </c>
      <c r="N319" s="12" t="s">
        <v>203</v>
      </c>
      <c r="O319" t="str">
        <f t="shared" si="51"/>
        <v>RLD 2022</v>
      </c>
      <c r="P319" t="str">
        <f t="shared" si="52"/>
        <v>R</v>
      </c>
      <c r="Q319" t="str">
        <f t="shared" si="54"/>
        <v>L</v>
      </c>
      <c r="R319" t="str">
        <f t="shared" si="55"/>
        <v>D</v>
      </c>
      <c r="S319">
        <f t="shared" si="53"/>
        <v>2022</v>
      </c>
      <c r="T319">
        <v>92.3</v>
      </c>
      <c r="U319">
        <f>VLOOKUP(T319,Metadata!H:J,2,FALSE)</f>
        <v>33.956237999999999</v>
      </c>
      <c r="V319">
        <f>VLOOKUP(T319,Metadata!$H:$J,3,FALSE)</f>
        <v>-106.850281</v>
      </c>
    </row>
    <row r="320" spans="1:24" x14ac:dyDescent="0.25">
      <c r="A320" s="21">
        <v>44900</v>
      </c>
      <c r="B320" t="s">
        <v>40</v>
      </c>
      <c r="C320" t="s">
        <v>25</v>
      </c>
      <c r="D320" t="s">
        <v>26</v>
      </c>
      <c r="E320" s="20">
        <v>22500</v>
      </c>
      <c r="F320" s="6" t="s">
        <v>34</v>
      </c>
      <c r="G320" s="6" t="s">
        <v>239</v>
      </c>
      <c r="I320" s="15" t="s">
        <v>239</v>
      </c>
      <c r="J320" s="9">
        <v>0</v>
      </c>
      <c r="K320">
        <v>35</v>
      </c>
      <c r="L320" t="s">
        <v>59</v>
      </c>
      <c r="M320" s="6">
        <v>1</v>
      </c>
      <c r="N320" s="12" t="s">
        <v>203</v>
      </c>
      <c r="O320" t="str">
        <f t="shared" si="51"/>
        <v>RLD 2022</v>
      </c>
      <c r="P320" t="str">
        <f t="shared" si="52"/>
        <v>R</v>
      </c>
      <c r="Q320" t="str">
        <f t="shared" si="54"/>
        <v>L</v>
      </c>
      <c r="R320" t="str">
        <f t="shared" si="55"/>
        <v>D</v>
      </c>
      <c r="S320">
        <f t="shared" si="53"/>
        <v>2022</v>
      </c>
      <c r="T320">
        <v>182.8</v>
      </c>
      <c r="U320">
        <f>VLOOKUP(T320,Metadata!H:J,2,FALSE)</f>
        <v>35.088991999999998</v>
      </c>
      <c r="V320">
        <f>VLOOKUP(T320,Metadata!$H:$J,3,FALSE)</f>
        <v>-106.680414</v>
      </c>
    </row>
    <row r="321" spans="1:24" x14ac:dyDescent="0.25">
      <c r="A321" s="21">
        <v>44952</v>
      </c>
      <c r="B321" t="s">
        <v>40</v>
      </c>
      <c r="C321" t="s">
        <v>25</v>
      </c>
      <c r="D321" t="s">
        <v>26</v>
      </c>
      <c r="E321" s="20">
        <v>13750</v>
      </c>
      <c r="F321" s="6" t="s">
        <v>34</v>
      </c>
      <c r="G321" s="6" t="s">
        <v>239</v>
      </c>
      <c r="I321" s="15" t="s">
        <v>239</v>
      </c>
      <c r="J321" s="9">
        <v>0</v>
      </c>
      <c r="K321">
        <v>35</v>
      </c>
      <c r="L321" t="s">
        <v>260</v>
      </c>
      <c r="M321" s="6">
        <v>2</v>
      </c>
      <c r="N321" s="12" t="s">
        <v>203</v>
      </c>
      <c r="O321" t="str">
        <f t="shared" si="51"/>
        <v>RLD 2023</v>
      </c>
      <c r="P321" t="str">
        <f t="shared" si="52"/>
        <v>R</v>
      </c>
      <c r="Q321" t="str">
        <f t="shared" si="54"/>
        <v>L</v>
      </c>
      <c r="R321" t="str">
        <f t="shared" si="55"/>
        <v>D</v>
      </c>
      <c r="S321">
        <f t="shared" si="53"/>
        <v>2023</v>
      </c>
      <c r="T321">
        <v>118.7</v>
      </c>
      <c r="U321">
        <f>VLOOKUP(T321,Metadata!H:J,2,FALSE)</f>
        <v>34.273510999999999</v>
      </c>
      <c r="V321">
        <f>VLOOKUP(T321,Metadata!$H:$J,3,FALSE)</f>
        <v>-106.85807699999999</v>
      </c>
      <c r="X321" t="s">
        <v>278</v>
      </c>
    </row>
    <row r="322" spans="1:24" x14ac:dyDescent="0.25">
      <c r="A322" s="21">
        <v>44970</v>
      </c>
      <c r="B322" t="s">
        <v>40</v>
      </c>
      <c r="C322" t="s">
        <v>25</v>
      </c>
      <c r="D322" t="s">
        <v>26</v>
      </c>
      <c r="E322" s="20">
        <v>4736</v>
      </c>
      <c r="F322" s="6" t="s">
        <v>34</v>
      </c>
      <c r="G322" s="6" t="s">
        <v>176</v>
      </c>
      <c r="H322" t="s">
        <v>279</v>
      </c>
      <c r="I322" s="15" t="s">
        <v>239</v>
      </c>
      <c r="J322" s="9">
        <v>0</v>
      </c>
      <c r="L322" t="s">
        <v>244</v>
      </c>
      <c r="M322" s="6">
        <v>3</v>
      </c>
      <c r="N322" s="12" t="s">
        <v>280</v>
      </c>
      <c r="O322" t="str">
        <f t="shared" si="51"/>
        <v>RLD 2023</v>
      </c>
      <c r="P322" t="str">
        <f t="shared" si="52"/>
        <v>R</v>
      </c>
      <c r="Q322" t="str">
        <f t="shared" si="54"/>
        <v>L</v>
      </c>
      <c r="R322" t="str">
        <f t="shared" si="55"/>
        <v>D</v>
      </c>
      <c r="S322">
        <f t="shared" si="53"/>
        <v>2023</v>
      </c>
      <c r="T322">
        <v>111.9</v>
      </c>
      <c r="U322">
        <f>VLOOKUP(T322,Metadata!H:J,2,FALSE)</f>
        <v>34.216020999999998</v>
      </c>
      <c r="V322">
        <f>VLOOKUP(T322,Metadata!$H:$J,3,FALSE)</f>
        <v>-106.88637</v>
      </c>
      <c r="X322" t="s">
        <v>281</v>
      </c>
    </row>
    <row r="323" spans="1:24" x14ac:dyDescent="0.25">
      <c r="A323" s="21">
        <v>45001</v>
      </c>
      <c r="B323" t="s">
        <v>40</v>
      </c>
      <c r="C323" t="s">
        <v>25</v>
      </c>
      <c r="D323" t="s">
        <v>26</v>
      </c>
      <c r="E323" s="20">
        <v>13750</v>
      </c>
      <c r="F323" s="6" t="s">
        <v>34</v>
      </c>
      <c r="G323" s="6" t="s">
        <v>239</v>
      </c>
      <c r="I323" s="15" t="s">
        <v>239</v>
      </c>
      <c r="J323" s="9">
        <v>0</v>
      </c>
      <c r="K323">
        <v>35</v>
      </c>
      <c r="L323" t="s">
        <v>244</v>
      </c>
      <c r="M323" s="6">
        <v>3</v>
      </c>
      <c r="N323" s="12" t="s">
        <v>241</v>
      </c>
      <c r="O323" t="str">
        <f t="shared" si="51"/>
        <v>RLD 2023</v>
      </c>
      <c r="P323" t="str">
        <f t="shared" si="52"/>
        <v>R</v>
      </c>
      <c r="Q323" t="str">
        <f t="shared" si="54"/>
        <v>L</v>
      </c>
      <c r="R323" t="str">
        <f t="shared" si="55"/>
        <v>D</v>
      </c>
      <c r="S323">
        <f t="shared" si="53"/>
        <v>2023</v>
      </c>
      <c r="T323">
        <v>111.9</v>
      </c>
      <c r="U323">
        <f>VLOOKUP(T323,Metadata!H:J,2,FALSE)</f>
        <v>34.216020999999998</v>
      </c>
      <c r="V323">
        <f>VLOOKUP(T323,Metadata!$H:$J,3,FALSE)</f>
        <v>-106.88637</v>
      </c>
      <c r="X323" t="s">
        <v>282</v>
      </c>
    </row>
    <row r="324" spans="1:24" x14ac:dyDescent="0.25">
      <c r="A324" s="21">
        <v>45258</v>
      </c>
      <c r="B324" t="s">
        <v>40</v>
      </c>
      <c r="C324" t="s">
        <v>33</v>
      </c>
      <c r="D324" t="s">
        <v>26</v>
      </c>
      <c r="E324" s="20">
        <v>10484</v>
      </c>
      <c r="F324" s="6" t="s">
        <v>34</v>
      </c>
      <c r="G324" s="6" t="s">
        <v>28</v>
      </c>
      <c r="I324" s="15" t="s">
        <v>28</v>
      </c>
      <c r="J324" s="9">
        <v>0</v>
      </c>
      <c r="K324">
        <v>45</v>
      </c>
      <c r="L324" t="s">
        <v>207</v>
      </c>
      <c r="M324" s="6">
        <v>3</v>
      </c>
      <c r="N324" s="12" t="s">
        <v>241</v>
      </c>
      <c r="O324" t="str">
        <f t="shared" si="51"/>
        <v>RRD 2023</v>
      </c>
      <c r="P324" t="str">
        <f t="shared" si="52"/>
        <v>R</v>
      </c>
      <c r="Q324" t="str">
        <f t="shared" si="54"/>
        <v>R</v>
      </c>
      <c r="R324" t="str">
        <f t="shared" si="55"/>
        <v>D</v>
      </c>
      <c r="S324">
        <f t="shared" si="53"/>
        <v>2023</v>
      </c>
      <c r="T324">
        <v>86.3</v>
      </c>
      <c r="U324">
        <f>VLOOKUP(T324,Metadata!H:J,2,FALSE)</f>
        <v>33.869732999999997</v>
      </c>
      <c r="V324">
        <f>VLOOKUP(T324,Metadata!$H:$J,3,FALSE)</f>
        <v>-106.847961</v>
      </c>
    </row>
    <row r="325" spans="1:24" x14ac:dyDescent="0.25">
      <c r="A325" s="21">
        <v>45274</v>
      </c>
      <c r="B325" t="s">
        <v>40</v>
      </c>
      <c r="C325" t="s">
        <v>33</v>
      </c>
      <c r="D325" t="s">
        <v>26</v>
      </c>
      <c r="E325" s="20">
        <v>562</v>
      </c>
      <c r="F325" s="6" t="s">
        <v>34</v>
      </c>
      <c r="G325" s="6" t="s">
        <v>239</v>
      </c>
      <c r="I325" s="15" t="s">
        <v>239</v>
      </c>
      <c r="J325" s="9">
        <v>0</v>
      </c>
      <c r="K325">
        <v>40</v>
      </c>
      <c r="L325" t="s">
        <v>207</v>
      </c>
      <c r="M325" s="6">
        <v>3</v>
      </c>
      <c r="N325" s="12" t="s">
        <v>241</v>
      </c>
      <c r="O325" t="str">
        <f t="shared" si="51"/>
        <v>RRD 2023</v>
      </c>
      <c r="P325" t="str">
        <f t="shared" si="52"/>
        <v>R</v>
      </c>
      <c r="Q325" t="str">
        <f t="shared" si="54"/>
        <v>R</v>
      </c>
      <c r="R325" t="str">
        <f t="shared" si="55"/>
        <v>D</v>
      </c>
      <c r="S325">
        <f t="shared" si="53"/>
        <v>2023</v>
      </c>
      <c r="T325">
        <v>86.3</v>
      </c>
      <c r="U325">
        <f>VLOOKUP(T325,Metadata!H:J,2,FALSE)</f>
        <v>33.869732999999997</v>
      </c>
      <c r="V325">
        <f>VLOOKUP(T325,Metadata!$H:$J,3,FALSE)</f>
        <v>-106.847961</v>
      </c>
    </row>
    <row r="326" spans="1:24" ht="15.75" thickBot="1" x14ac:dyDescent="0.3">
      <c r="A326" s="21">
        <v>45246</v>
      </c>
      <c r="B326" t="s">
        <v>40</v>
      </c>
      <c r="C326" t="s">
        <v>33</v>
      </c>
      <c r="D326" t="s">
        <v>26</v>
      </c>
      <c r="E326" s="20">
        <v>35438</v>
      </c>
      <c r="F326" s="6" t="s">
        <v>34</v>
      </c>
      <c r="G326" s="6" t="s">
        <v>239</v>
      </c>
      <c r="I326" s="15" t="s">
        <v>239</v>
      </c>
      <c r="J326" s="9">
        <v>0</v>
      </c>
      <c r="K326">
        <v>40</v>
      </c>
      <c r="L326" t="s">
        <v>207</v>
      </c>
      <c r="M326" s="6">
        <v>3</v>
      </c>
      <c r="N326" s="12" t="s">
        <v>241</v>
      </c>
      <c r="O326" t="str">
        <f t="shared" si="51"/>
        <v>RRD 2023</v>
      </c>
      <c r="P326" t="str">
        <f t="shared" si="52"/>
        <v>R</v>
      </c>
      <c r="Q326" t="str">
        <f t="shared" si="54"/>
        <v>R</v>
      </c>
      <c r="R326" t="str">
        <f t="shared" si="55"/>
        <v>D</v>
      </c>
      <c r="S326">
        <f t="shared" si="53"/>
        <v>2023</v>
      </c>
      <c r="T326">
        <v>86.3</v>
      </c>
      <c r="U326">
        <f>VLOOKUP(T326,Metadata!H:J,2,FALSE)</f>
        <v>33.869732999999997</v>
      </c>
      <c r="V326">
        <f>VLOOKUP(T326,Metadata!$H:$J,3,FALSE)</f>
        <v>-106.847961</v>
      </c>
    </row>
    <row r="327" spans="1:24" ht="16.5" thickBot="1" x14ac:dyDescent="0.3">
      <c r="A327" s="21">
        <v>45589</v>
      </c>
      <c r="B327" t="s">
        <v>40</v>
      </c>
      <c r="C327" t="s">
        <v>25</v>
      </c>
      <c r="D327" t="s">
        <v>26</v>
      </c>
      <c r="E327" s="20">
        <v>25000</v>
      </c>
      <c r="F327" s="6" t="s">
        <v>34</v>
      </c>
      <c r="G327" s="6" t="s">
        <v>239</v>
      </c>
      <c r="H327" t="s">
        <v>1712</v>
      </c>
      <c r="I327" s="15" t="s">
        <v>239</v>
      </c>
      <c r="J327" s="9">
        <v>0</v>
      </c>
      <c r="K327">
        <v>45</v>
      </c>
      <c r="L327" t="s">
        <v>59</v>
      </c>
      <c r="M327" s="6">
        <v>1</v>
      </c>
      <c r="N327" s="12" t="s">
        <v>241</v>
      </c>
      <c r="O327" t="str">
        <f t="shared" si="51"/>
        <v>RLD 2024</v>
      </c>
      <c r="P327" t="str">
        <f t="shared" si="52"/>
        <v>R</v>
      </c>
      <c r="Q327" t="str">
        <f t="shared" si="54"/>
        <v>L</v>
      </c>
      <c r="R327" s="81" t="str">
        <f t="shared" si="55"/>
        <v>D</v>
      </c>
      <c r="S327">
        <f t="shared" si="53"/>
        <v>2024</v>
      </c>
      <c r="T327">
        <v>182.8</v>
      </c>
      <c r="U327">
        <f>VLOOKUP(T327,Metadata!H:J,2,FALSE)</f>
        <v>35.088991999999998</v>
      </c>
      <c r="V327">
        <f>VLOOKUP(T327,Metadata!$H:$J,3,FALSE)</f>
        <v>-106.680414</v>
      </c>
    </row>
    <row r="328" spans="1:24" ht="16.5" thickBot="1" x14ac:dyDescent="0.3">
      <c r="A328" s="21">
        <v>45621</v>
      </c>
      <c r="B328" t="s">
        <v>40</v>
      </c>
      <c r="C328" t="s">
        <v>25</v>
      </c>
      <c r="D328" t="s">
        <v>26</v>
      </c>
      <c r="E328" s="20">
        <v>25145</v>
      </c>
      <c r="F328" s="6" t="s">
        <v>34</v>
      </c>
      <c r="G328" s="6" t="s">
        <v>28</v>
      </c>
      <c r="H328" t="s">
        <v>1713</v>
      </c>
      <c r="I328" s="15" t="s">
        <v>28</v>
      </c>
      <c r="J328" s="9">
        <v>0</v>
      </c>
      <c r="K328">
        <v>49</v>
      </c>
      <c r="L328" t="s">
        <v>36</v>
      </c>
      <c r="M328" s="6">
        <v>1</v>
      </c>
      <c r="N328" s="12" t="s">
        <v>241</v>
      </c>
      <c r="O328" t="str">
        <f t="shared" si="51"/>
        <v>RLD 2024</v>
      </c>
      <c r="P328" t="str">
        <f t="shared" si="52"/>
        <v>R</v>
      </c>
      <c r="Q328" s="107" t="str">
        <f t="shared" si="54"/>
        <v>L</v>
      </c>
      <c r="R328" s="82" t="str">
        <f t="shared" si="55"/>
        <v>D</v>
      </c>
      <c r="S328">
        <f t="shared" si="53"/>
        <v>2024</v>
      </c>
      <c r="T328">
        <v>191.1</v>
      </c>
      <c r="U328">
        <f>VLOOKUP(T328,Metadata!H:J,2,FALSE)</f>
        <v>35.193578000000002</v>
      </c>
      <c r="V328">
        <f>VLOOKUP(T328,Metadata!$H:$J,3,FALSE)</f>
        <v>-106.64481499999999</v>
      </c>
    </row>
    <row r="329" spans="1:24" ht="16.5" thickBot="1" x14ac:dyDescent="0.3">
      <c r="A329" s="21">
        <v>45621</v>
      </c>
      <c r="B329" t="s">
        <v>40</v>
      </c>
      <c r="C329" t="s">
        <v>25</v>
      </c>
      <c r="D329" t="s">
        <v>26</v>
      </c>
      <c r="E329" s="20">
        <v>65344</v>
      </c>
      <c r="F329" s="6" t="s">
        <v>34</v>
      </c>
      <c r="G329" s="6" t="s">
        <v>28</v>
      </c>
      <c r="H329" t="s">
        <v>1713</v>
      </c>
      <c r="I329" s="15" t="s">
        <v>28</v>
      </c>
      <c r="J329" s="9">
        <v>0</v>
      </c>
      <c r="K329">
        <v>49</v>
      </c>
      <c r="L329" t="s">
        <v>260</v>
      </c>
      <c r="M329" s="6">
        <v>2</v>
      </c>
      <c r="N329" s="12" t="s">
        <v>241</v>
      </c>
      <c r="O329" t="str">
        <f t="shared" si="51"/>
        <v>RLD 2024</v>
      </c>
      <c r="P329" t="str">
        <f t="shared" si="52"/>
        <v>R</v>
      </c>
      <c r="Q329" s="107" t="str">
        <f t="shared" si="54"/>
        <v>L</v>
      </c>
      <c r="R329" s="82" t="str">
        <f t="shared" si="55"/>
        <v>D</v>
      </c>
      <c r="S329">
        <f t="shared" si="53"/>
        <v>2024</v>
      </c>
      <c r="T329">
        <v>118.7</v>
      </c>
      <c r="U329">
        <f>VLOOKUP(T329,Metadata!H:J,2,FALSE)</f>
        <v>34.273510999999999</v>
      </c>
      <c r="V329">
        <f>VLOOKUP(T329,Metadata!$H:$J,3,FALSE)</f>
        <v>-106.85807699999999</v>
      </c>
    </row>
    <row r="330" spans="1:24" ht="16.5" thickBot="1" x14ac:dyDescent="0.3">
      <c r="A330" s="21">
        <v>45622</v>
      </c>
      <c r="B330" t="s">
        <v>40</v>
      </c>
      <c r="C330" t="s">
        <v>25</v>
      </c>
      <c r="D330" t="s">
        <v>26</v>
      </c>
      <c r="E330" s="20">
        <v>25000</v>
      </c>
      <c r="F330" s="6" t="s">
        <v>34</v>
      </c>
      <c r="G330" s="6" t="s">
        <v>239</v>
      </c>
      <c r="H330" t="s">
        <v>1717</v>
      </c>
      <c r="I330" s="15" t="s">
        <v>239</v>
      </c>
      <c r="J330" s="9">
        <v>0</v>
      </c>
      <c r="K330">
        <v>45</v>
      </c>
      <c r="L330" t="s">
        <v>1714</v>
      </c>
      <c r="M330" s="6">
        <v>2</v>
      </c>
      <c r="N330" s="12" t="s">
        <v>241</v>
      </c>
      <c r="O330" t="str">
        <f t="shared" si="51"/>
        <v>RLD 2024</v>
      </c>
      <c r="P330" t="str">
        <f t="shared" si="52"/>
        <v>R</v>
      </c>
      <c r="Q330" s="107" t="str">
        <f t="shared" si="54"/>
        <v>L</v>
      </c>
      <c r="R330" s="82" t="str">
        <f t="shared" si="55"/>
        <v>D</v>
      </c>
      <c r="S330">
        <f t="shared" si="53"/>
        <v>2024</v>
      </c>
      <c r="T330">
        <v>155.6</v>
      </c>
      <c r="U330">
        <f>VLOOKUP(T330,Metadata!H:J,2,FALSE)</f>
        <v>34.727403000000002</v>
      </c>
      <c r="V330">
        <f>VLOOKUP(T330,Metadata!$H:$J,3,FALSE)</f>
        <v>-106.73839599999999</v>
      </c>
    </row>
    <row r="331" spans="1:24" ht="16.5" thickBot="1" x14ac:dyDescent="0.3">
      <c r="A331" s="21">
        <v>45628</v>
      </c>
      <c r="B331" t="s">
        <v>40</v>
      </c>
      <c r="C331" t="s">
        <v>25</v>
      </c>
      <c r="D331" t="s">
        <v>26</v>
      </c>
      <c r="E331" s="20">
        <v>9694</v>
      </c>
      <c r="F331" s="6" t="s">
        <v>34</v>
      </c>
      <c r="G331" s="6" t="s">
        <v>176</v>
      </c>
      <c r="H331" t="s">
        <v>1715</v>
      </c>
      <c r="I331" s="15" t="s">
        <v>176</v>
      </c>
      <c r="J331" s="9">
        <v>0</v>
      </c>
      <c r="K331">
        <v>45</v>
      </c>
      <c r="L331" t="s">
        <v>173</v>
      </c>
      <c r="M331" s="6">
        <v>2</v>
      </c>
      <c r="N331" s="12" t="s">
        <v>241</v>
      </c>
      <c r="O331" t="str">
        <f t="shared" ref="O331:O332" si="56">CONCATENATE(P331,Q331,R331, " ", YEAR(A331))</f>
        <v>RLD 2024</v>
      </c>
      <c r="P331" t="str">
        <f t="shared" ref="P331:P332" si="57">UPPER(LEFT(B331))</f>
        <v>R</v>
      </c>
      <c r="Q331" s="107" t="str">
        <f t="shared" ref="Q331:Q332" si="58">UPPER(LEFT(C331))</f>
        <v>L</v>
      </c>
      <c r="R331" s="82" t="str">
        <f t="shared" ref="R331:R332" si="59">IF(LEFT(D331) = "p", "D", "A")</f>
        <v>D</v>
      </c>
      <c r="S331">
        <f t="shared" si="53"/>
        <v>2024</v>
      </c>
      <c r="T331">
        <v>141.30000000000001</v>
      </c>
      <c r="U331">
        <f>VLOOKUP(T331,Metadata!H:J,2,FALSE)</f>
        <v>34.544046999999999</v>
      </c>
      <c r="V331">
        <f>VLOOKUP(T331,Metadata!$H:$J,3,FALSE)</f>
        <v>-106.76367500000001</v>
      </c>
    </row>
    <row r="332" spans="1:24" ht="16.5" thickBot="1" x14ac:dyDescent="0.3">
      <c r="A332" s="21">
        <v>45628</v>
      </c>
      <c r="B332" t="s">
        <v>40</v>
      </c>
      <c r="C332" t="s">
        <v>25</v>
      </c>
      <c r="D332" t="s">
        <v>26</v>
      </c>
      <c r="E332" s="20">
        <v>13023</v>
      </c>
      <c r="F332" s="6" t="s">
        <v>34</v>
      </c>
      <c r="G332" s="6" t="s">
        <v>176</v>
      </c>
      <c r="H332" t="s">
        <v>1716</v>
      </c>
      <c r="I332" s="15" t="s">
        <v>176</v>
      </c>
      <c r="J332" s="9">
        <v>1</v>
      </c>
      <c r="K332">
        <v>55</v>
      </c>
      <c r="L332" t="s">
        <v>173</v>
      </c>
      <c r="M332" s="6">
        <v>2</v>
      </c>
      <c r="N332" s="12" t="s">
        <v>241</v>
      </c>
      <c r="O332" t="str">
        <f t="shared" si="56"/>
        <v>RLD 2024</v>
      </c>
      <c r="P332" t="str">
        <f t="shared" si="57"/>
        <v>R</v>
      </c>
      <c r="Q332" s="107" t="str">
        <f t="shared" si="58"/>
        <v>L</v>
      </c>
      <c r="R332" s="82" t="str">
        <f t="shared" si="59"/>
        <v>D</v>
      </c>
      <c r="S332">
        <f t="shared" si="53"/>
        <v>2024</v>
      </c>
      <c r="T332">
        <v>141.30000000000001</v>
      </c>
      <c r="U332">
        <f>VLOOKUP(T332,Metadata!H:J,2,FALSE)</f>
        <v>34.544046999999999</v>
      </c>
      <c r="V332">
        <f>VLOOKUP(T332,Metadata!$H:$J,3,FALSE)</f>
        <v>-106.76367500000001</v>
      </c>
    </row>
  </sheetData>
  <autoFilter ref="A1:X332" xr:uid="{00000000-0009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Q2388"/>
  <sheetViews>
    <sheetView tabSelected="1" workbookViewId="0">
      <pane xSplit="1" ySplit="1" topLeftCell="B2344" activePane="bottomRight" state="frozen"/>
      <selection pane="topRight" activeCell="B1" sqref="B1"/>
      <selection pane="bottomLeft" activeCell="A2" sqref="A2"/>
      <selection pane="bottomRight" activeCell="F2389" sqref="F2389"/>
    </sheetView>
  </sheetViews>
  <sheetFormatPr defaultColWidth="9.140625" defaultRowHeight="12.75" customHeight="1" x14ac:dyDescent="0.25"/>
  <cols>
    <col min="1" max="1" width="36.85546875" style="27" bestFit="1" customWidth="1"/>
    <col min="2" max="2" width="11.140625" style="114" bestFit="1" customWidth="1"/>
    <col min="3" max="3" width="14" style="108" customWidth="1"/>
    <col min="4" max="4" width="7" style="29" customWidth="1"/>
    <col min="5" max="5" width="12.85546875" style="110" bestFit="1" customWidth="1"/>
    <col min="6" max="6" width="13.140625" style="32" bestFit="1" customWidth="1"/>
    <col min="7" max="7" width="26.42578125" style="30" bestFit="1" customWidth="1"/>
    <col min="8" max="8" width="15" style="31" bestFit="1" customWidth="1"/>
    <col min="9" max="9" width="14.85546875" style="31" bestFit="1" customWidth="1"/>
    <col min="10" max="10" width="12.7109375" style="55" bestFit="1" customWidth="1"/>
    <col min="11" max="11" width="22.85546875" style="31" bestFit="1" customWidth="1"/>
    <col min="12" max="12" width="10.5703125" style="58" bestFit="1" customWidth="1"/>
    <col min="13" max="13" width="9.140625" style="58"/>
    <col min="14" max="14" width="23.7109375" style="27" customWidth="1"/>
    <col min="15" max="15" width="31.140625" style="56" bestFit="1" customWidth="1"/>
    <col min="16" max="16384" width="9.140625" style="58"/>
  </cols>
  <sheetData>
    <row r="1" spans="1:17" s="54" customFormat="1" ht="12.75" customHeight="1" x14ac:dyDescent="0.25">
      <c r="A1" s="35" t="s">
        <v>283</v>
      </c>
      <c r="B1" s="114" t="s">
        <v>284</v>
      </c>
      <c r="C1" s="108" t="s">
        <v>285</v>
      </c>
      <c r="D1" s="35" t="s">
        <v>286</v>
      </c>
      <c r="E1" s="110" t="s">
        <v>287</v>
      </c>
      <c r="F1" s="52" t="s">
        <v>288</v>
      </c>
      <c r="G1" s="53" t="s">
        <v>289</v>
      </c>
      <c r="H1" s="54" t="s">
        <v>290</v>
      </c>
      <c r="I1" s="54" t="s">
        <v>291</v>
      </c>
      <c r="J1" s="55" t="s">
        <v>292</v>
      </c>
      <c r="K1" s="54" t="s">
        <v>293</v>
      </c>
      <c r="L1" s="54" t="s">
        <v>294</v>
      </c>
      <c r="M1" s="54" t="s">
        <v>295</v>
      </c>
      <c r="N1" s="35" t="s">
        <v>296</v>
      </c>
      <c r="O1" s="56" t="s">
        <v>297</v>
      </c>
      <c r="P1" s="54" t="s">
        <v>298</v>
      </c>
      <c r="Q1" s="54" t="s">
        <v>299</v>
      </c>
    </row>
    <row r="2" spans="1:17" ht="12.75" hidden="1" customHeight="1" x14ac:dyDescent="0.25">
      <c r="A2" s="27" t="s">
        <v>300</v>
      </c>
      <c r="B2" s="28" t="s">
        <v>301</v>
      </c>
      <c r="C2" s="29" t="s">
        <v>302</v>
      </c>
      <c r="D2" s="29">
        <v>1</v>
      </c>
      <c r="E2" s="90">
        <v>38154</v>
      </c>
      <c r="F2" s="57">
        <f>VLOOKUP(C2, Pivot!A$2:C$999, 3, FALSE)</f>
        <v>37599</v>
      </c>
      <c r="G2" s="30">
        <f t="shared" ref="G2:G33" si="0">E2-F2</f>
        <v>555</v>
      </c>
      <c r="H2" s="31">
        <v>199.9</v>
      </c>
      <c r="I2" s="31">
        <f>H2</f>
        <v>199.9</v>
      </c>
      <c r="J2" s="55">
        <v>198.3</v>
      </c>
      <c r="K2" s="31">
        <f t="shared" ref="K2:K33" si="1">IF(J2&gt;H2, J2-H2, IF(J2&lt;I2, J2-I2, 0))</f>
        <v>-1.5999999999999943</v>
      </c>
      <c r="L2" s="58">
        <f>VLOOKUP(C2, Pivot!A$2:B$999, 2, FALSE)</f>
        <v>41500</v>
      </c>
      <c r="M2" s="58">
        <f t="shared" ref="M2:M33" si="2">YEAR(E2)</f>
        <v>2004</v>
      </c>
      <c r="P2" s="58">
        <f t="shared" ref="P2:P33" si="3">IF(MONTH(E2) =12, M2+1, M2)</f>
        <v>2004</v>
      </c>
    </row>
    <row r="3" spans="1:17" ht="12.75" hidden="1" customHeight="1" x14ac:dyDescent="0.25">
      <c r="A3" s="27" t="s">
        <v>300</v>
      </c>
      <c r="B3" s="28" t="s">
        <v>301</v>
      </c>
      <c r="C3" s="29" t="s">
        <v>303</v>
      </c>
      <c r="D3" s="29">
        <v>4</v>
      </c>
      <c r="E3" s="90">
        <v>38154</v>
      </c>
      <c r="F3" s="57">
        <f>VLOOKUP(C3, Pivot!A$2:C$999, 3, FALSE)</f>
        <v>38081</v>
      </c>
      <c r="G3" s="30">
        <f t="shared" si="0"/>
        <v>73</v>
      </c>
      <c r="H3" s="31">
        <v>203.5</v>
      </c>
      <c r="I3" s="31">
        <v>196</v>
      </c>
      <c r="J3" s="55">
        <v>198.3</v>
      </c>
      <c r="K3" s="31">
        <f t="shared" si="1"/>
        <v>0</v>
      </c>
      <c r="L3" s="58">
        <f>VLOOKUP(C3, Pivot!A$2:B$999, 2, FALSE)</f>
        <v>8500</v>
      </c>
      <c r="M3" s="58">
        <f t="shared" si="2"/>
        <v>2004</v>
      </c>
      <c r="P3" s="58">
        <f t="shared" si="3"/>
        <v>2004</v>
      </c>
    </row>
    <row r="4" spans="1:17" ht="12.75" hidden="1" customHeight="1" x14ac:dyDescent="0.25">
      <c r="A4" s="27" t="s">
        <v>300</v>
      </c>
      <c r="B4" s="28" t="s">
        <v>301</v>
      </c>
      <c r="C4" s="29" t="s">
        <v>304</v>
      </c>
      <c r="D4" s="29">
        <v>3</v>
      </c>
      <c r="E4" s="90">
        <v>38154</v>
      </c>
      <c r="F4" s="57">
        <f>VLOOKUP(C4, Pivot!A$2:C$999, 3, FALSE)</f>
        <v>38092</v>
      </c>
      <c r="G4" s="30">
        <f t="shared" si="0"/>
        <v>62</v>
      </c>
      <c r="H4" s="31">
        <v>203.5</v>
      </c>
      <c r="I4" s="31">
        <f>H4</f>
        <v>203.5</v>
      </c>
      <c r="J4" s="55">
        <v>198.3</v>
      </c>
      <c r="K4" s="31">
        <f t="shared" si="1"/>
        <v>-5.1999999999999886</v>
      </c>
      <c r="L4" s="58">
        <f>VLOOKUP(C4, Pivot!A$2:B$999, 2, FALSE)</f>
        <v>1500</v>
      </c>
      <c r="M4" s="58">
        <f t="shared" si="2"/>
        <v>2004</v>
      </c>
      <c r="P4" s="58">
        <f t="shared" si="3"/>
        <v>2004</v>
      </c>
    </row>
    <row r="5" spans="1:17" ht="12.75" hidden="1" customHeight="1" x14ac:dyDescent="0.25">
      <c r="A5" s="27" t="s">
        <v>305</v>
      </c>
      <c r="B5" s="28" t="s">
        <v>301</v>
      </c>
      <c r="C5" s="29" t="s">
        <v>306</v>
      </c>
      <c r="D5" s="29">
        <v>2</v>
      </c>
      <c r="E5" s="90">
        <v>38154</v>
      </c>
      <c r="F5" s="57">
        <f>VLOOKUP(C5, Pivot!A$2:C$999, 3, FALSE)</f>
        <v>38081</v>
      </c>
      <c r="G5" s="30">
        <f t="shared" si="0"/>
        <v>73</v>
      </c>
      <c r="H5" s="31">
        <v>203.5</v>
      </c>
      <c r="I5" s="31">
        <v>196</v>
      </c>
      <c r="J5" s="55">
        <v>203.5</v>
      </c>
      <c r="K5" s="31">
        <f t="shared" si="1"/>
        <v>0</v>
      </c>
      <c r="L5" s="58">
        <f>VLOOKUP(C5, Pivot!A$2:B$999, 2, FALSE)</f>
        <v>15199</v>
      </c>
      <c r="M5" s="58">
        <f t="shared" si="2"/>
        <v>2004</v>
      </c>
      <c r="P5" s="58">
        <f t="shared" si="3"/>
        <v>2004</v>
      </c>
    </row>
    <row r="6" spans="1:17" ht="12.75" hidden="1" customHeight="1" x14ac:dyDescent="0.25">
      <c r="A6" s="27" t="s">
        <v>307</v>
      </c>
      <c r="B6" s="28" t="s">
        <v>301</v>
      </c>
      <c r="C6" s="29" t="s">
        <v>308</v>
      </c>
      <c r="D6" s="29">
        <v>1</v>
      </c>
      <c r="E6" s="90">
        <v>38154</v>
      </c>
      <c r="F6" s="57">
        <f>VLOOKUP(C6, Pivot!A$2:C$999, 3, FALSE)</f>
        <v>37623</v>
      </c>
      <c r="G6" s="30">
        <f t="shared" si="0"/>
        <v>531</v>
      </c>
      <c r="H6" s="31">
        <v>200</v>
      </c>
      <c r="I6" s="31">
        <f>H6</f>
        <v>200</v>
      </c>
      <c r="J6" s="55">
        <v>202</v>
      </c>
      <c r="K6" s="31">
        <f t="shared" si="1"/>
        <v>2</v>
      </c>
      <c r="L6" s="58">
        <f>VLOOKUP(C6, Pivot!A$2:B$999, 2, FALSE)</f>
        <v>61118</v>
      </c>
      <c r="M6" s="58">
        <f t="shared" si="2"/>
        <v>2004</v>
      </c>
      <c r="P6" s="58">
        <f t="shared" si="3"/>
        <v>2004</v>
      </c>
    </row>
    <row r="7" spans="1:17" ht="12.75" hidden="1" customHeight="1" x14ac:dyDescent="0.25">
      <c r="A7" s="27" t="s">
        <v>307</v>
      </c>
      <c r="B7" s="28" t="s">
        <v>301</v>
      </c>
      <c r="C7" s="29" t="s">
        <v>306</v>
      </c>
      <c r="D7" s="29">
        <v>10</v>
      </c>
      <c r="E7" s="90">
        <v>38154</v>
      </c>
      <c r="F7" s="57">
        <f>VLOOKUP(C7, Pivot!A$2:C$999, 3, FALSE)</f>
        <v>38081</v>
      </c>
      <c r="G7" s="30">
        <f t="shared" si="0"/>
        <v>73</v>
      </c>
      <c r="H7" s="31">
        <v>203.5</v>
      </c>
      <c r="I7" s="31">
        <v>196</v>
      </c>
      <c r="J7" s="55">
        <v>202</v>
      </c>
      <c r="K7" s="31">
        <f t="shared" si="1"/>
        <v>0</v>
      </c>
      <c r="L7" s="58">
        <f>VLOOKUP(C7, Pivot!A$2:B$999, 2, FALSE)</f>
        <v>15199</v>
      </c>
      <c r="M7" s="58">
        <f t="shared" si="2"/>
        <v>2004</v>
      </c>
      <c r="P7" s="58">
        <f t="shared" si="3"/>
        <v>2004</v>
      </c>
    </row>
    <row r="8" spans="1:17" ht="12.75" hidden="1" customHeight="1" x14ac:dyDescent="0.25">
      <c r="A8" s="27" t="s">
        <v>307</v>
      </c>
      <c r="B8" s="28" t="s">
        <v>301</v>
      </c>
      <c r="C8" s="29" t="s">
        <v>304</v>
      </c>
      <c r="D8" s="29">
        <v>2</v>
      </c>
      <c r="E8" s="90">
        <v>38154</v>
      </c>
      <c r="F8" s="57">
        <f>VLOOKUP(C8, Pivot!A$2:C$999, 3, FALSE)</f>
        <v>38092</v>
      </c>
      <c r="G8" s="30">
        <f t="shared" si="0"/>
        <v>62</v>
      </c>
      <c r="H8" s="31">
        <v>203.5</v>
      </c>
      <c r="I8" s="31">
        <f>H8</f>
        <v>203.5</v>
      </c>
      <c r="J8" s="55">
        <v>202</v>
      </c>
      <c r="K8" s="31">
        <f t="shared" si="1"/>
        <v>-1.5</v>
      </c>
      <c r="L8" s="58">
        <f>VLOOKUP(C8, Pivot!A$2:B$999, 2, FALSE)</f>
        <v>1500</v>
      </c>
      <c r="M8" s="58">
        <f t="shared" si="2"/>
        <v>2004</v>
      </c>
      <c r="P8" s="58">
        <f t="shared" si="3"/>
        <v>2004</v>
      </c>
    </row>
    <row r="9" spans="1:17" ht="12.75" hidden="1" customHeight="1" x14ac:dyDescent="0.25">
      <c r="A9" s="27" t="s">
        <v>309</v>
      </c>
      <c r="B9" s="28" t="s">
        <v>301</v>
      </c>
      <c r="C9" s="29" t="s">
        <v>306</v>
      </c>
      <c r="D9" s="29">
        <v>2</v>
      </c>
      <c r="E9" s="90">
        <v>38180</v>
      </c>
      <c r="F9" s="57">
        <f>VLOOKUP(C9, Pivot!A$2:C$999, 3, FALSE)</f>
        <v>38081</v>
      </c>
      <c r="G9" s="30">
        <f t="shared" si="0"/>
        <v>99</v>
      </c>
      <c r="H9" s="31">
        <v>203.5</v>
      </c>
      <c r="I9" s="31">
        <v>196</v>
      </c>
      <c r="J9" s="55">
        <v>203.5</v>
      </c>
      <c r="K9" s="31">
        <f t="shared" si="1"/>
        <v>0</v>
      </c>
      <c r="L9" s="58">
        <f>VLOOKUP(C9, Pivot!A$2:B$999, 2, FALSE)</f>
        <v>15199</v>
      </c>
      <c r="M9" s="58">
        <f t="shared" si="2"/>
        <v>2004</v>
      </c>
      <c r="P9" s="58">
        <f t="shared" si="3"/>
        <v>2004</v>
      </c>
    </row>
    <row r="10" spans="1:17" ht="12.75" hidden="1" customHeight="1" x14ac:dyDescent="0.25">
      <c r="A10" s="27" t="s">
        <v>310</v>
      </c>
      <c r="B10" s="28" t="s">
        <v>301</v>
      </c>
      <c r="C10" s="29" t="s">
        <v>306</v>
      </c>
      <c r="D10" s="29">
        <v>1</v>
      </c>
      <c r="E10" s="90">
        <v>38180</v>
      </c>
      <c r="F10" s="57">
        <f>VLOOKUP(C10, Pivot!A$2:C$999, 3, FALSE)</f>
        <v>38081</v>
      </c>
      <c r="G10" s="30">
        <f t="shared" si="0"/>
        <v>99</v>
      </c>
      <c r="H10" s="31">
        <v>203.5</v>
      </c>
      <c r="I10" s="31">
        <v>196</v>
      </c>
      <c r="J10" s="55">
        <v>202</v>
      </c>
      <c r="K10" s="31">
        <f t="shared" si="1"/>
        <v>0</v>
      </c>
      <c r="L10" s="58">
        <f>VLOOKUP(C10, Pivot!A$2:B$999, 2, FALSE)</f>
        <v>15199</v>
      </c>
      <c r="M10" s="58">
        <f t="shared" si="2"/>
        <v>2004</v>
      </c>
      <c r="P10" s="58">
        <f t="shared" si="3"/>
        <v>2004</v>
      </c>
    </row>
    <row r="11" spans="1:17" ht="12.75" hidden="1" customHeight="1" x14ac:dyDescent="0.25">
      <c r="A11" s="27" t="s">
        <v>311</v>
      </c>
      <c r="B11" s="28" t="s">
        <v>301</v>
      </c>
      <c r="C11" s="29" t="s">
        <v>306</v>
      </c>
      <c r="D11" s="29">
        <v>1</v>
      </c>
      <c r="E11" s="90">
        <v>38180</v>
      </c>
      <c r="F11" s="57">
        <f>VLOOKUP(C11, Pivot!A$2:C$999, 3, FALSE)</f>
        <v>38081</v>
      </c>
      <c r="G11" s="30">
        <f t="shared" si="0"/>
        <v>99</v>
      </c>
      <c r="H11" s="31">
        <v>203.5</v>
      </c>
      <c r="I11" s="31">
        <v>196</v>
      </c>
      <c r="J11" s="55">
        <v>199.9</v>
      </c>
      <c r="K11" s="31">
        <f t="shared" si="1"/>
        <v>0</v>
      </c>
      <c r="L11" s="58">
        <f>VLOOKUP(C11, Pivot!A$2:B$999, 2, FALSE)</f>
        <v>15199</v>
      </c>
      <c r="M11" s="58">
        <f t="shared" si="2"/>
        <v>2004</v>
      </c>
      <c r="P11" s="58">
        <f t="shared" si="3"/>
        <v>2004</v>
      </c>
    </row>
    <row r="12" spans="1:17" ht="12.75" hidden="1" customHeight="1" x14ac:dyDescent="0.25">
      <c r="A12" s="27" t="s">
        <v>312</v>
      </c>
      <c r="B12" s="28" t="s">
        <v>301</v>
      </c>
      <c r="C12" s="29" t="s">
        <v>304</v>
      </c>
      <c r="D12" s="29">
        <v>1</v>
      </c>
      <c r="E12" s="90">
        <v>38208</v>
      </c>
      <c r="F12" s="57">
        <f>VLOOKUP(C12, Pivot!A$2:C$999, 3, FALSE)</f>
        <v>38092</v>
      </c>
      <c r="G12" s="30">
        <f t="shared" si="0"/>
        <v>116</v>
      </c>
      <c r="H12" s="31">
        <v>203.5</v>
      </c>
      <c r="I12" s="31">
        <f>H12</f>
        <v>203.5</v>
      </c>
      <c r="J12" s="55">
        <v>203.5</v>
      </c>
      <c r="K12" s="31">
        <f t="shared" si="1"/>
        <v>0</v>
      </c>
      <c r="L12" s="58">
        <f>VLOOKUP(C12, Pivot!A$2:B$999, 2, FALSE)</f>
        <v>1500</v>
      </c>
      <c r="M12" s="58">
        <f t="shared" si="2"/>
        <v>2004</v>
      </c>
      <c r="P12" s="58">
        <f t="shared" si="3"/>
        <v>2004</v>
      </c>
    </row>
    <row r="13" spans="1:17" ht="12.75" hidden="1" customHeight="1" x14ac:dyDescent="0.25">
      <c r="A13" s="27" t="s">
        <v>313</v>
      </c>
      <c r="B13" s="28" t="s">
        <v>301</v>
      </c>
      <c r="C13" s="29" t="s">
        <v>304</v>
      </c>
      <c r="D13" s="29">
        <v>1</v>
      </c>
      <c r="E13" s="90">
        <v>38243</v>
      </c>
      <c r="F13" s="57">
        <f>VLOOKUP(C13, Pivot!A$2:C$999, 3, FALSE)</f>
        <v>38092</v>
      </c>
      <c r="G13" s="30">
        <f t="shared" si="0"/>
        <v>151</v>
      </c>
      <c r="H13" s="31">
        <v>203.5</v>
      </c>
      <c r="I13" s="31">
        <f>H13</f>
        <v>203.5</v>
      </c>
      <c r="J13" s="55">
        <v>198.3</v>
      </c>
      <c r="K13" s="31">
        <f t="shared" si="1"/>
        <v>-5.1999999999999886</v>
      </c>
      <c r="L13" s="58">
        <f>VLOOKUP(C13, Pivot!A$2:B$999, 2, FALSE)</f>
        <v>1500</v>
      </c>
      <c r="M13" s="58">
        <f t="shared" si="2"/>
        <v>2004</v>
      </c>
      <c r="P13" s="58">
        <f t="shared" si="3"/>
        <v>2004</v>
      </c>
    </row>
    <row r="14" spans="1:17" ht="12.75" hidden="1" customHeight="1" x14ac:dyDescent="0.25">
      <c r="A14" s="27" t="s">
        <v>314</v>
      </c>
      <c r="B14" s="28" t="s">
        <v>301</v>
      </c>
      <c r="C14" s="29" t="s">
        <v>306</v>
      </c>
      <c r="D14" s="29">
        <v>1</v>
      </c>
      <c r="E14" s="90">
        <v>38243</v>
      </c>
      <c r="F14" s="57">
        <f>VLOOKUP(C14, Pivot!A$2:C$999, 3, FALSE)</f>
        <v>38081</v>
      </c>
      <c r="G14" s="30">
        <f t="shared" si="0"/>
        <v>162</v>
      </c>
      <c r="H14" s="31">
        <v>203.5</v>
      </c>
      <c r="I14" s="31">
        <v>196</v>
      </c>
      <c r="J14" s="55">
        <v>202</v>
      </c>
      <c r="K14" s="31">
        <f t="shared" si="1"/>
        <v>0</v>
      </c>
      <c r="L14" s="58">
        <f>VLOOKUP(C14, Pivot!A$2:B$999, 2, FALSE)</f>
        <v>15199</v>
      </c>
      <c r="M14" s="58">
        <f t="shared" si="2"/>
        <v>2004</v>
      </c>
      <c r="P14" s="58">
        <f t="shared" si="3"/>
        <v>2004</v>
      </c>
    </row>
    <row r="15" spans="1:17" ht="12.75" hidden="1" customHeight="1" x14ac:dyDescent="0.25">
      <c r="A15" s="27" t="s">
        <v>315</v>
      </c>
      <c r="B15" s="28" t="s">
        <v>301</v>
      </c>
      <c r="C15" s="29" t="s">
        <v>303</v>
      </c>
      <c r="D15" s="29">
        <v>1</v>
      </c>
      <c r="E15" s="90">
        <v>38244</v>
      </c>
      <c r="F15" s="57">
        <f>VLOOKUP(C15, Pivot!A$2:C$999, 3, FALSE)</f>
        <v>38081</v>
      </c>
      <c r="G15" s="30">
        <f t="shared" si="0"/>
        <v>163</v>
      </c>
      <c r="H15" s="31">
        <v>203.5</v>
      </c>
      <c r="I15" s="31">
        <v>196</v>
      </c>
      <c r="J15" s="55">
        <v>198.3</v>
      </c>
      <c r="K15" s="31">
        <f t="shared" si="1"/>
        <v>0</v>
      </c>
      <c r="L15" s="58">
        <f>VLOOKUP(C15, Pivot!A$2:B$999, 2, FALSE)</f>
        <v>8500</v>
      </c>
      <c r="M15" s="58">
        <f t="shared" si="2"/>
        <v>2004</v>
      </c>
      <c r="P15" s="58">
        <f t="shared" si="3"/>
        <v>2004</v>
      </c>
    </row>
    <row r="16" spans="1:17" ht="12.75" hidden="1" customHeight="1" x14ac:dyDescent="0.25">
      <c r="A16" s="27" t="s">
        <v>316</v>
      </c>
      <c r="B16" s="28" t="s">
        <v>301</v>
      </c>
      <c r="C16" s="29" t="s">
        <v>306</v>
      </c>
      <c r="D16" s="29">
        <v>1</v>
      </c>
      <c r="E16" s="90">
        <v>38278</v>
      </c>
      <c r="F16" s="57">
        <f>VLOOKUP(C16, Pivot!A$2:C$999, 3, FALSE)</f>
        <v>38081</v>
      </c>
      <c r="G16" s="30">
        <f t="shared" si="0"/>
        <v>197</v>
      </c>
      <c r="H16" s="31">
        <v>203.5</v>
      </c>
      <c r="I16" s="31">
        <v>196</v>
      </c>
      <c r="J16" s="55">
        <v>203.5</v>
      </c>
      <c r="K16" s="31">
        <f t="shared" si="1"/>
        <v>0</v>
      </c>
      <c r="L16" s="58">
        <f>VLOOKUP(C16, Pivot!A$2:B$999, 2, FALSE)</f>
        <v>15199</v>
      </c>
      <c r="M16" s="58">
        <f t="shared" si="2"/>
        <v>2004</v>
      </c>
      <c r="P16" s="58">
        <f t="shared" si="3"/>
        <v>2004</v>
      </c>
    </row>
    <row r="17" spans="1:16" ht="12.75" hidden="1" customHeight="1" x14ac:dyDescent="0.25">
      <c r="A17" s="27" t="s">
        <v>317</v>
      </c>
      <c r="B17" s="28" t="s">
        <v>301</v>
      </c>
      <c r="C17" s="29" t="s">
        <v>306</v>
      </c>
      <c r="D17" s="29">
        <v>4</v>
      </c>
      <c r="E17" s="90">
        <v>38278</v>
      </c>
      <c r="F17" s="57">
        <f>VLOOKUP(C17, Pivot!A$2:C$999, 3, FALSE)</f>
        <v>38081</v>
      </c>
      <c r="G17" s="30">
        <f t="shared" si="0"/>
        <v>197</v>
      </c>
      <c r="H17" s="31">
        <v>203.5</v>
      </c>
      <c r="I17" s="31">
        <v>196</v>
      </c>
      <c r="J17" s="55">
        <v>199.9</v>
      </c>
      <c r="K17" s="31">
        <f t="shared" si="1"/>
        <v>0</v>
      </c>
      <c r="L17" s="58">
        <f>VLOOKUP(C17, Pivot!A$2:B$999, 2, FALSE)</f>
        <v>15199</v>
      </c>
      <c r="M17" s="58">
        <f t="shared" si="2"/>
        <v>2004</v>
      </c>
      <c r="P17" s="58">
        <f t="shared" si="3"/>
        <v>2004</v>
      </c>
    </row>
    <row r="18" spans="1:16" ht="12.75" hidden="1" customHeight="1" x14ac:dyDescent="0.25">
      <c r="A18" s="27" t="s">
        <v>318</v>
      </c>
      <c r="B18" s="28" t="s">
        <v>301</v>
      </c>
      <c r="C18" s="29" t="s">
        <v>306</v>
      </c>
      <c r="D18" s="29">
        <v>1</v>
      </c>
      <c r="E18" s="90">
        <v>38281</v>
      </c>
      <c r="F18" s="57">
        <f>VLOOKUP(C18, Pivot!A$2:C$999, 3, FALSE)</f>
        <v>38081</v>
      </c>
      <c r="G18" s="30">
        <f t="shared" si="0"/>
        <v>200</v>
      </c>
      <c r="H18" s="31">
        <v>203.5</v>
      </c>
      <c r="I18" s="31">
        <v>196</v>
      </c>
      <c r="J18" s="55">
        <v>199.9</v>
      </c>
      <c r="K18" s="31">
        <f t="shared" si="1"/>
        <v>0</v>
      </c>
      <c r="L18" s="58">
        <f>VLOOKUP(C18, Pivot!A$2:B$999, 2, FALSE)</f>
        <v>15199</v>
      </c>
      <c r="M18" s="58">
        <f t="shared" si="2"/>
        <v>2004</v>
      </c>
      <c r="P18" s="58">
        <f t="shared" si="3"/>
        <v>2004</v>
      </c>
    </row>
    <row r="19" spans="1:16" ht="12.75" hidden="1" customHeight="1" x14ac:dyDescent="0.25">
      <c r="A19" s="27" t="s">
        <v>318</v>
      </c>
      <c r="B19" s="28" t="s">
        <v>301</v>
      </c>
      <c r="C19" s="29" t="s">
        <v>304</v>
      </c>
      <c r="D19" s="29">
        <v>1</v>
      </c>
      <c r="E19" s="90">
        <v>38281</v>
      </c>
      <c r="F19" s="57">
        <f>VLOOKUP(C19, Pivot!A$2:C$999, 3, FALSE)</f>
        <v>38092</v>
      </c>
      <c r="G19" s="30">
        <f t="shared" si="0"/>
        <v>189</v>
      </c>
      <c r="H19" s="31">
        <v>203.5</v>
      </c>
      <c r="I19" s="31">
        <f t="shared" ref="I19:I29" si="4">H19</f>
        <v>203.5</v>
      </c>
      <c r="J19" s="55">
        <v>198.3</v>
      </c>
      <c r="K19" s="31">
        <f t="shared" si="1"/>
        <v>-5.1999999999999886</v>
      </c>
      <c r="L19" s="58">
        <f>VLOOKUP(C19, Pivot!A$2:B$999, 2, FALSE)</f>
        <v>1500</v>
      </c>
      <c r="M19" s="58">
        <f t="shared" si="2"/>
        <v>2004</v>
      </c>
      <c r="P19" s="58">
        <f t="shared" si="3"/>
        <v>2004</v>
      </c>
    </row>
    <row r="20" spans="1:16" ht="12.75" hidden="1" customHeight="1" x14ac:dyDescent="0.25">
      <c r="A20" s="27" t="s">
        <v>319</v>
      </c>
      <c r="B20" s="28" t="s">
        <v>301</v>
      </c>
      <c r="C20" s="29" t="s">
        <v>320</v>
      </c>
      <c r="D20" s="29">
        <v>2</v>
      </c>
      <c r="E20" s="90">
        <v>38313</v>
      </c>
      <c r="F20" s="57">
        <f>VLOOKUP(C20, Pivot!A$2:C$999, 3, FALSE)</f>
        <v>38294</v>
      </c>
      <c r="G20" s="30">
        <f t="shared" si="0"/>
        <v>19</v>
      </c>
      <c r="H20" s="31">
        <v>203.5</v>
      </c>
      <c r="I20" s="31">
        <f t="shared" si="4"/>
        <v>203.5</v>
      </c>
      <c r="J20" s="55">
        <v>203.5</v>
      </c>
      <c r="K20" s="31">
        <f t="shared" si="1"/>
        <v>0</v>
      </c>
      <c r="L20" s="58">
        <f>VLOOKUP(C20, Pivot!A$2:B$999, 2, FALSE)</f>
        <v>6245</v>
      </c>
      <c r="M20" s="58">
        <f t="shared" si="2"/>
        <v>2004</v>
      </c>
      <c r="P20" s="58">
        <f t="shared" si="3"/>
        <v>2004</v>
      </c>
    </row>
    <row r="21" spans="1:16" ht="12.75" hidden="1" customHeight="1" x14ac:dyDescent="0.25">
      <c r="A21" s="27" t="s">
        <v>319</v>
      </c>
      <c r="B21" s="28" t="s">
        <v>301</v>
      </c>
      <c r="C21" s="29" t="s">
        <v>321</v>
      </c>
      <c r="D21" s="29">
        <v>2</v>
      </c>
      <c r="E21" s="90">
        <v>38313</v>
      </c>
      <c r="F21" s="57">
        <f>VLOOKUP(C21, Pivot!A$2:C$999, 3, FALSE)</f>
        <v>38294</v>
      </c>
      <c r="G21" s="30">
        <f t="shared" si="0"/>
        <v>19</v>
      </c>
      <c r="H21" s="31">
        <v>203.5</v>
      </c>
      <c r="I21" s="31">
        <f t="shared" si="4"/>
        <v>203.5</v>
      </c>
      <c r="J21" s="55">
        <v>203.5</v>
      </c>
      <c r="K21" s="31">
        <f t="shared" si="1"/>
        <v>0</v>
      </c>
      <c r="L21" s="58">
        <f>VLOOKUP(C21, Pivot!A$2:B$999, 2, FALSE)</f>
        <v>9622</v>
      </c>
      <c r="M21" s="58">
        <f t="shared" si="2"/>
        <v>2004</v>
      </c>
      <c r="P21" s="58">
        <f t="shared" si="3"/>
        <v>2004</v>
      </c>
    </row>
    <row r="22" spans="1:16" ht="12.75" hidden="1" customHeight="1" x14ac:dyDescent="0.25">
      <c r="A22" s="27" t="s">
        <v>319</v>
      </c>
      <c r="B22" s="28" t="s">
        <v>301</v>
      </c>
      <c r="C22" s="29" t="s">
        <v>322</v>
      </c>
      <c r="D22" s="29">
        <v>2</v>
      </c>
      <c r="E22" s="90">
        <v>38313</v>
      </c>
      <c r="F22" s="57">
        <f>VLOOKUP(C22, Pivot!A$2:C$999, 3, FALSE)</f>
        <v>38294</v>
      </c>
      <c r="G22" s="30">
        <f t="shared" si="0"/>
        <v>19</v>
      </c>
      <c r="H22" s="31">
        <v>203.5</v>
      </c>
      <c r="I22" s="31">
        <f t="shared" si="4"/>
        <v>203.5</v>
      </c>
      <c r="J22" s="55">
        <v>203.5</v>
      </c>
      <c r="K22" s="31">
        <f t="shared" si="1"/>
        <v>0</v>
      </c>
      <c r="L22" s="58">
        <f>VLOOKUP(C22, Pivot!A$2:B$999, 2, FALSE)</f>
        <v>6502</v>
      </c>
      <c r="M22" s="58">
        <f t="shared" si="2"/>
        <v>2004</v>
      </c>
      <c r="P22" s="58">
        <f t="shared" si="3"/>
        <v>2004</v>
      </c>
    </row>
    <row r="23" spans="1:16" ht="12.75" hidden="1" customHeight="1" x14ac:dyDescent="0.25">
      <c r="A23" s="27" t="s">
        <v>319</v>
      </c>
      <c r="B23" s="28" t="s">
        <v>301</v>
      </c>
      <c r="C23" s="29" t="s">
        <v>323</v>
      </c>
      <c r="D23" s="29">
        <v>2</v>
      </c>
      <c r="E23" s="90">
        <v>38313</v>
      </c>
      <c r="F23" s="57">
        <f>VLOOKUP(C23, Pivot!A$2:C$999, 3, FALSE)</f>
        <v>38296</v>
      </c>
      <c r="G23" s="30">
        <f t="shared" si="0"/>
        <v>17</v>
      </c>
      <c r="H23" s="31">
        <v>203.5</v>
      </c>
      <c r="I23" s="31">
        <f t="shared" si="4"/>
        <v>203.5</v>
      </c>
      <c r="J23" s="55">
        <v>203.5</v>
      </c>
      <c r="K23" s="31">
        <f t="shared" si="1"/>
        <v>0</v>
      </c>
      <c r="L23" s="58">
        <f>VLOOKUP(C23, Pivot!A$2:B$999, 2, FALSE)</f>
        <v>6065</v>
      </c>
      <c r="M23" s="58">
        <f t="shared" si="2"/>
        <v>2004</v>
      </c>
      <c r="P23" s="58">
        <f t="shared" si="3"/>
        <v>2004</v>
      </c>
    </row>
    <row r="24" spans="1:16" ht="12.75" hidden="1" customHeight="1" x14ac:dyDescent="0.25">
      <c r="A24" s="27" t="s">
        <v>319</v>
      </c>
      <c r="B24" s="28" t="s">
        <v>301</v>
      </c>
      <c r="C24" s="29" t="s">
        <v>324</v>
      </c>
      <c r="D24" s="29">
        <v>8</v>
      </c>
      <c r="E24" s="90">
        <v>38313</v>
      </c>
      <c r="F24" s="57">
        <f>VLOOKUP(C24, Pivot!A$2:C$999, 3, FALSE)</f>
        <v>38296</v>
      </c>
      <c r="G24" s="30">
        <f t="shared" si="0"/>
        <v>17</v>
      </c>
      <c r="H24" s="31">
        <v>203.5</v>
      </c>
      <c r="I24" s="31">
        <f t="shared" si="4"/>
        <v>203.5</v>
      </c>
      <c r="J24" s="55">
        <v>203.5</v>
      </c>
      <c r="K24" s="31">
        <f t="shared" si="1"/>
        <v>0</v>
      </c>
      <c r="L24" s="58">
        <f>VLOOKUP(C24, Pivot!A$2:B$999, 2, FALSE)</f>
        <v>7845</v>
      </c>
      <c r="M24" s="58">
        <f t="shared" si="2"/>
        <v>2004</v>
      </c>
      <c r="P24" s="58">
        <f t="shared" si="3"/>
        <v>2004</v>
      </c>
    </row>
    <row r="25" spans="1:16" ht="12.75" hidden="1" customHeight="1" x14ac:dyDescent="0.25">
      <c r="A25" s="27" t="s">
        <v>325</v>
      </c>
      <c r="B25" s="28" t="s">
        <v>301</v>
      </c>
      <c r="C25" s="29" t="s">
        <v>320</v>
      </c>
      <c r="D25" s="29">
        <v>6</v>
      </c>
      <c r="E25" s="90">
        <v>38313</v>
      </c>
      <c r="F25" s="57">
        <f>VLOOKUP(C25, Pivot!A$2:C$999, 3, FALSE)</f>
        <v>38294</v>
      </c>
      <c r="G25" s="30">
        <f t="shared" si="0"/>
        <v>19</v>
      </c>
      <c r="H25" s="31">
        <v>203.5</v>
      </c>
      <c r="I25" s="31">
        <f t="shared" si="4"/>
        <v>203.5</v>
      </c>
      <c r="J25" s="55">
        <v>202</v>
      </c>
      <c r="K25" s="31">
        <f t="shared" si="1"/>
        <v>-1.5</v>
      </c>
      <c r="L25" s="58">
        <f>VLOOKUP(C25, Pivot!A$2:B$999, 2, FALSE)</f>
        <v>6245</v>
      </c>
      <c r="M25" s="58">
        <f t="shared" si="2"/>
        <v>2004</v>
      </c>
      <c r="P25" s="58">
        <f t="shared" si="3"/>
        <v>2004</v>
      </c>
    </row>
    <row r="26" spans="1:16" ht="12.75" hidden="1" customHeight="1" x14ac:dyDescent="0.25">
      <c r="A26" s="27" t="s">
        <v>325</v>
      </c>
      <c r="B26" s="28" t="s">
        <v>301</v>
      </c>
      <c r="C26" s="29" t="s">
        <v>321</v>
      </c>
      <c r="D26" s="29">
        <v>5</v>
      </c>
      <c r="E26" s="90">
        <v>38313</v>
      </c>
      <c r="F26" s="57">
        <f>VLOOKUP(C26, Pivot!A$2:C$999, 3, FALSE)</f>
        <v>38294</v>
      </c>
      <c r="G26" s="30">
        <f t="shared" si="0"/>
        <v>19</v>
      </c>
      <c r="H26" s="31">
        <v>203.5</v>
      </c>
      <c r="I26" s="31">
        <f t="shared" si="4"/>
        <v>203.5</v>
      </c>
      <c r="J26" s="55">
        <v>202</v>
      </c>
      <c r="K26" s="31">
        <f t="shared" si="1"/>
        <v>-1.5</v>
      </c>
      <c r="L26" s="58">
        <f>VLOOKUP(C26, Pivot!A$2:B$999, 2, FALSE)</f>
        <v>9622</v>
      </c>
      <c r="M26" s="58">
        <f t="shared" si="2"/>
        <v>2004</v>
      </c>
      <c r="P26" s="58">
        <f t="shared" si="3"/>
        <v>2004</v>
      </c>
    </row>
    <row r="27" spans="1:16" ht="12.75" hidden="1" customHeight="1" x14ac:dyDescent="0.25">
      <c r="A27" s="27" t="s">
        <v>325</v>
      </c>
      <c r="B27" s="28" t="s">
        <v>301</v>
      </c>
      <c r="C27" s="29" t="s">
        <v>322</v>
      </c>
      <c r="D27" s="29">
        <v>2</v>
      </c>
      <c r="E27" s="90">
        <v>38313</v>
      </c>
      <c r="F27" s="57">
        <f>VLOOKUP(C27, Pivot!A$2:C$999, 3, FALSE)</f>
        <v>38294</v>
      </c>
      <c r="G27" s="30">
        <f t="shared" si="0"/>
        <v>19</v>
      </c>
      <c r="H27" s="31">
        <v>203.5</v>
      </c>
      <c r="I27" s="31">
        <f t="shared" si="4"/>
        <v>203.5</v>
      </c>
      <c r="J27" s="55">
        <v>202</v>
      </c>
      <c r="K27" s="31">
        <f t="shared" si="1"/>
        <v>-1.5</v>
      </c>
      <c r="L27" s="58">
        <f>VLOOKUP(C27, Pivot!A$2:B$999, 2, FALSE)</f>
        <v>6502</v>
      </c>
      <c r="M27" s="58">
        <f t="shared" si="2"/>
        <v>2004</v>
      </c>
      <c r="P27" s="58">
        <f t="shared" si="3"/>
        <v>2004</v>
      </c>
    </row>
    <row r="28" spans="1:16" ht="12.75" hidden="1" customHeight="1" x14ac:dyDescent="0.25">
      <c r="A28" s="27" t="s">
        <v>325</v>
      </c>
      <c r="B28" s="28" t="s">
        <v>301</v>
      </c>
      <c r="C28" s="29" t="s">
        <v>323</v>
      </c>
      <c r="D28" s="29">
        <v>5</v>
      </c>
      <c r="E28" s="90">
        <v>38313</v>
      </c>
      <c r="F28" s="57">
        <f>VLOOKUP(C28, Pivot!A$2:C$999, 3, FALSE)</f>
        <v>38296</v>
      </c>
      <c r="G28" s="30">
        <f t="shared" si="0"/>
        <v>17</v>
      </c>
      <c r="H28" s="31">
        <v>203.5</v>
      </c>
      <c r="I28" s="31">
        <f t="shared" si="4"/>
        <v>203.5</v>
      </c>
      <c r="J28" s="55">
        <v>202</v>
      </c>
      <c r="K28" s="31">
        <f t="shared" si="1"/>
        <v>-1.5</v>
      </c>
      <c r="L28" s="58">
        <f>VLOOKUP(C28, Pivot!A$2:B$999, 2, FALSE)</f>
        <v>6065</v>
      </c>
      <c r="M28" s="58">
        <f t="shared" si="2"/>
        <v>2004</v>
      </c>
      <c r="P28" s="58">
        <f t="shared" si="3"/>
        <v>2004</v>
      </c>
    </row>
    <row r="29" spans="1:16" ht="12.75" hidden="1" customHeight="1" x14ac:dyDescent="0.25">
      <c r="A29" s="27" t="s">
        <v>325</v>
      </c>
      <c r="B29" s="28" t="s">
        <v>301</v>
      </c>
      <c r="C29" s="29" t="s">
        <v>324</v>
      </c>
      <c r="D29" s="29">
        <v>10</v>
      </c>
      <c r="E29" s="90">
        <v>38313</v>
      </c>
      <c r="F29" s="57">
        <f>VLOOKUP(C29, Pivot!A$2:C$999, 3, FALSE)</f>
        <v>38296</v>
      </c>
      <c r="G29" s="30">
        <f t="shared" si="0"/>
        <v>17</v>
      </c>
      <c r="H29" s="31">
        <v>203.5</v>
      </c>
      <c r="I29" s="31">
        <f t="shared" si="4"/>
        <v>203.5</v>
      </c>
      <c r="J29" s="55">
        <v>203.5</v>
      </c>
      <c r="K29" s="31">
        <f t="shared" si="1"/>
        <v>0</v>
      </c>
      <c r="L29" s="58">
        <f>VLOOKUP(C29, Pivot!A$2:B$999, 2, FALSE)</f>
        <v>7845</v>
      </c>
      <c r="M29" s="58">
        <f t="shared" si="2"/>
        <v>2004</v>
      </c>
      <c r="P29" s="58">
        <f t="shared" si="3"/>
        <v>2004</v>
      </c>
    </row>
    <row r="30" spans="1:16" ht="12.75" hidden="1" customHeight="1" x14ac:dyDescent="0.25">
      <c r="A30" s="27" t="s">
        <v>325</v>
      </c>
      <c r="B30" s="28" t="s">
        <v>301</v>
      </c>
      <c r="C30" s="29" t="s">
        <v>326</v>
      </c>
      <c r="D30" s="29">
        <v>1</v>
      </c>
      <c r="E30" s="90">
        <v>38313</v>
      </c>
      <c r="F30" s="57">
        <f>VLOOKUP(C30, Pivot!A$2:C$999, 3, FALSE)</f>
        <v>38296</v>
      </c>
      <c r="G30" s="30">
        <f t="shared" si="0"/>
        <v>17</v>
      </c>
      <c r="H30" s="31">
        <v>203.5</v>
      </c>
      <c r="I30" s="31">
        <v>196</v>
      </c>
      <c r="J30" s="55">
        <v>202</v>
      </c>
      <c r="K30" s="31">
        <f t="shared" si="1"/>
        <v>0</v>
      </c>
      <c r="L30" s="58">
        <f>VLOOKUP(C30, Pivot!A$2:B$999, 2, FALSE)</f>
        <v>6879</v>
      </c>
      <c r="M30" s="58">
        <f t="shared" si="2"/>
        <v>2004</v>
      </c>
      <c r="P30" s="58">
        <f t="shared" si="3"/>
        <v>2004</v>
      </c>
    </row>
    <row r="31" spans="1:16" ht="12.75" hidden="1" customHeight="1" x14ac:dyDescent="0.25">
      <c r="A31" s="27" t="s">
        <v>325</v>
      </c>
      <c r="B31" s="28" t="s">
        <v>301</v>
      </c>
      <c r="C31" s="29" t="s">
        <v>327</v>
      </c>
      <c r="D31" s="29">
        <v>3</v>
      </c>
      <c r="E31" s="90">
        <v>38313</v>
      </c>
      <c r="F31" s="57">
        <f>VLOOKUP(C31, Pivot!A$2:C$999, 3, FALSE)</f>
        <v>38296</v>
      </c>
      <c r="G31" s="30">
        <f t="shared" si="0"/>
        <v>17</v>
      </c>
      <c r="H31" s="31">
        <v>203.5</v>
      </c>
      <c r="I31" s="31">
        <f t="shared" ref="I31:I37" si="5">H31</f>
        <v>203.5</v>
      </c>
      <c r="J31" s="55">
        <v>202</v>
      </c>
      <c r="K31" s="31">
        <f t="shared" si="1"/>
        <v>-1.5</v>
      </c>
      <c r="L31" s="58">
        <f>VLOOKUP(C31, Pivot!A$2:B$999, 2, FALSE)</f>
        <v>6956</v>
      </c>
      <c r="M31" s="58">
        <f t="shared" si="2"/>
        <v>2004</v>
      </c>
      <c r="P31" s="58">
        <f t="shared" si="3"/>
        <v>2004</v>
      </c>
    </row>
    <row r="32" spans="1:16" ht="12.75" hidden="1" customHeight="1" x14ac:dyDescent="0.25">
      <c r="A32" s="27" t="s">
        <v>328</v>
      </c>
      <c r="B32" s="28" t="s">
        <v>301</v>
      </c>
      <c r="C32" s="29" t="s">
        <v>320</v>
      </c>
      <c r="D32" s="29">
        <v>4</v>
      </c>
      <c r="E32" s="90">
        <v>38313</v>
      </c>
      <c r="F32" s="57">
        <f>VLOOKUP(C32, Pivot!A$2:C$999, 3, FALSE)</f>
        <v>38294</v>
      </c>
      <c r="G32" s="30">
        <f t="shared" si="0"/>
        <v>19</v>
      </c>
      <c r="H32" s="31">
        <v>203.5</v>
      </c>
      <c r="I32" s="31">
        <f t="shared" si="5"/>
        <v>203.5</v>
      </c>
      <c r="J32" s="55">
        <v>199.9</v>
      </c>
      <c r="K32" s="31">
        <f t="shared" si="1"/>
        <v>-3.5999999999999943</v>
      </c>
      <c r="L32" s="58">
        <f>VLOOKUP(C32, Pivot!A$2:B$999, 2, FALSE)</f>
        <v>6245</v>
      </c>
      <c r="M32" s="58">
        <f t="shared" si="2"/>
        <v>2004</v>
      </c>
      <c r="P32" s="58">
        <f t="shared" si="3"/>
        <v>2004</v>
      </c>
    </row>
    <row r="33" spans="1:16" ht="12.75" hidden="1" customHeight="1" x14ac:dyDescent="0.25">
      <c r="A33" s="27" t="s">
        <v>328</v>
      </c>
      <c r="B33" s="28" t="s">
        <v>301</v>
      </c>
      <c r="C33" s="29" t="s">
        <v>321</v>
      </c>
      <c r="D33" s="29">
        <v>4</v>
      </c>
      <c r="E33" s="90">
        <v>38313</v>
      </c>
      <c r="F33" s="57">
        <f>VLOOKUP(C33, Pivot!A$2:C$999, 3, FALSE)</f>
        <v>38294</v>
      </c>
      <c r="G33" s="30">
        <f t="shared" si="0"/>
        <v>19</v>
      </c>
      <c r="H33" s="31">
        <v>203.5</v>
      </c>
      <c r="I33" s="31">
        <f t="shared" si="5"/>
        <v>203.5</v>
      </c>
      <c r="J33" s="55">
        <v>199.9</v>
      </c>
      <c r="K33" s="31">
        <f t="shared" si="1"/>
        <v>-3.5999999999999943</v>
      </c>
      <c r="L33" s="58">
        <f>VLOOKUP(C33, Pivot!A$2:B$999, 2, FALSE)</f>
        <v>9622</v>
      </c>
      <c r="M33" s="58">
        <f t="shared" si="2"/>
        <v>2004</v>
      </c>
      <c r="P33" s="58">
        <f t="shared" si="3"/>
        <v>2004</v>
      </c>
    </row>
    <row r="34" spans="1:16" ht="12.75" hidden="1" customHeight="1" x14ac:dyDescent="0.25">
      <c r="A34" s="27" t="s">
        <v>328</v>
      </c>
      <c r="B34" s="28" t="s">
        <v>301</v>
      </c>
      <c r="C34" s="29" t="s">
        <v>322</v>
      </c>
      <c r="D34" s="29">
        <v>7</v>
      </c>
      <c r="E34" s="90">
        <v>38313</v>
      </c>
      <c r="F34" s="57">
        <f>VLOOKUP(C34, Pivot!A$2:C$999, 3, FALSE)</f>
        <v>38294</v>
      </c>
      <c r="G34" s="30">
        <f t="shared" ref="G34:G65" si="6">E34-F34</f>
        <v>19</v>
      </c>
      <c r="H34" s="31">
        <v>203.5</v>
      </c>
      <c r="I34" s="31">
        <f t="shared" si="5"/>
        <v>203.5</v>
      </c>
      <c r="J34" s="55">
        <v>199.9</v>
      </c>
      <c r="K34" s="31">
        <f t="shared" ref="K34:K65" si="7">IF(J34&gt;H34, J34-H34, IF(J34&lt;I34, J34-I34, 0))</f>
        <v>-3.5999999999999943</v>
      </c>
      <c r="L34" s="58">
        <f>VLOOKUP(C34, Pivot!A$2:B$999, 2, FALSE)</f>
        <v>6502</v>
      </c>
      <c r="M34" s="58">
        <f t="shared" ref="M34:M65" si="8">YEAR(E34)</f>
        <v>2004</v>
      </c>
      <c r="P34" s="58">
        <f t="shared" ref="P34:P65" si="9">IF(MONTH(E34) =12, M34+1, M34)</f>
        <v>2004</v>
      </c>
    </row>
    <row r="35" spans="1:16" ht="12.75" hidden="1" customHeight="1" x14ac:dyDescent="0.25">
      <c r="A35" s="27" t="s">
        <v>328</v>
      </c>
      <c r="B35" s="28" t="s">
        <v>301</v>
      </c>
      <c r="C35" s="29" t="s">
        <v>329</v>
      </c>
      <c r="D35" s="29">
        <v>5</v>
      </c>
      <c r="E35" s="90">
        <v>38313</v>
      </c>
      <c r="F35" s="57">
        <f>VLOOKUP(C35, Pivot!A$2:C$999, 3, FALSE)</f>
        <v>38294</v>
      </c>
      <c r="G35" s="30">
        <f t="shared" si="6"/>
        <v>19</v>
      </c>
      <c r="H35" s="31">
        <v>203.5</v>
      </c>
      <c r="I35" s="31">
        <f t="shared" si="5"/>
        <v>203.5</v>
      </c>
      <c r="J35" s="55">
        <v>199.9</v>
      </c>
      <c r="K35" s="31">
        <f t="shared" si="7"/>
        <v>-3.5999999999999943</v>
      </c>
      <c r="L35" s="58">
        <f>VLOOKUP(C35, Pivot!A$2:B$999, 2, FALSE)</f>
        <v>8639</v>
      </c>
      <c r="M35" s="58">
        <f t="shared" si="8"/>
        <v>2004</v>
      </c>
      <c r="P35" s="58">
        <f t="shared" si="9"/>
        <v>2004</v>
      </c>
    </row>
    <row r="36" spans="1:16" ht="12.75" hidden="1" customHeight="1" x14ac:dyDescent="0.25">
      <c r="A36" s="27" t="s">
        <v>328</v>
      </c>
      <c r="B36" s="28" t="s">
        <v>301</v>
      </c>
      <c r="C36" s="29" t="s">
        <v>323</v>
      </c>
      <c r="D36" s="29">
        <v>2</v>
      </c>
      <c r="E36" s="90">
        <v>38313</v>
      </c>
      <c r="F36" s="57">
        <f>VLOOKUP(C36, Pivot!A$2:C$999, 3, FALSE)</f>
        <v>38296</v>
      </c>
      <c r="G36" s="30">
        <f t="shared" si="6"/>
        <v>17</v>
      </c>
      <c r="H36" s="31">
        <v>203.5</v>
      </c>
      <c r="I36" s="31">
        <f t="shared" si="5"/>
        <v>203.5</v>
      </c>
      <c r="J36" s="55">
        <v>199.9</v>
      </c>
      <c r="K36" s="31">
        <f t="shared" si="7"/>
        <v>-3.5999999999999943</v>
      </c>
      <c r="L36" s="58">
        <f>VLOOKUP(C36, Pivot!A$2:B$999, 2, FALSE)</f>
        <v>6065</v>
      </c>
      <c r="M36" s="58">
        <f t="shared" si="8"/>
        <v>2004</v>
      </c>
      <c r="P36" s="58">
        <f t="shared" si="9"/>
        <v>2004</v>
      </c>
    </row>
    <row r="37" spans="1:16" ht="12.75" hidden="1" customHeight="1" x14ac:dyDescent="0.25">
      <c r="A37" s="27" t="s">
        <v>328</v>
      </c>
      <c r="B37" s="28" t="s">
        <v>301</v>
      </c>
      <c r="C37" s="29" t="s">
        <v>324</v>
      </c>
      <c r="D37" s="29">
        <v>3</v>
      </c>
      <c r="E37" s="90">
        <v>38313</v>
      </c>
      <c r="F37" s="57">
        <f>VLOOKUP(C37, Pivot!A$2:C$999, 3, FALSE)</f>
        <v>38296</v>
      </c>
      <c r="G37" s="30">
        <f t="shared" si="6"/>
        <v>17</v>
      </c>
      <c r="H37" s="31">
        <v>203.5</v>
      </c>
      <c r="I37" s="31">
        <f t="shared" si="5"/>
        <v>203.5</v>
      </c>
      <c r="J37" s="55">
        <v>203.5</v>
      </c>
      <c r="K37" s="31">
        <f t="shared" si="7"/>
        <v>0</v>
      </c>
      <c r="L37" s="58">
        <f>VLOOKUP(C37, Pivot!A$2:B$999, 2, FALSE)</f>
        <v>7845</v>
      </c>
      <c r="M37" s="58">
        <f t="shared" si="8"/>
        <v>2004</v>
      </c>
      <c r="P37" s="58">
        <f t="shared" si="9"/>
        <v>2004</v>
      </c>
    </row>
    <row r="38" spans="1:16" ht="12.75" hidden="1" customHeight="1" x14ac:dyDescent="0.25">
      <c r="A38" s="27" t="s">
        <v>328</v>
      </c>
      <c r="B38" s="28" t="s">
        <v>301</v>
      </c>
      <c r="C38" s="29" t="s">
        <v>326</v>
      </c>
      <c r="D38" s="29">
        <v>1</v>
      </c>
      <c r="E38" s="90">
        <v>38313</v>
      </c>
      <c r="F38" s="57">
        <f>VLOOKUP(C38, Pivot!A$2:C$999, 3, FALSE)</f>
        <v>38296</v>
      </c>
      <c r="G38" s="30">
        <f t="shared" si="6"/>
        <v>17</v>
      </c>
      <c r="H38" s="31">
        <v>203.5</v>
      </c>
      <c r="I38" s="31">
        <v>196</v>
      </c>
      <c r="J38" s="55">
        <v>199.9</v>
      </c>
      <c r="K38" s="31">
        <f t="shared" si="7"/>
        <v>0</v>
      </c>
      <c r="L38" s="58">
        <f>VLOOKUP(C38, Pivot!A$2:B$999, 2, FALSE)</f>
        <v>6879</v>
      </c>
      <c r="M38" s="58">
        <f t="shared" si="8"/>
        <v>2004</v>
      </c>
      <c r="P38" s="58">
        <f t="shared" si="9"/>
        <v>2004</v>
      </c>
    </row>
    <row r="39" spans="1:16" ht="12.75" hidden="1" customHeight="1" x14ac:dyDescent="0.25">
      <c r="A39" s="27" t="s">
        <v>328</v>
      </c>
      <c r="B39" s="28" t="s">
        <v>301</v>
      </c>
      <c r="C39" s="29" t="s">
        <v>327</v>
      </c>
      <c r="D39" s="29">
        <v>2</v>
      </c>
      <c r="E39" s="90">
        <v>38313</v>
      </c>
      <c r="F39" s="57">
        <f>VLOOKUP(C39, Pivot!A$2:C$999, 3, FALSE)</f>
        <v>38296</v>
      </c>
      <c r="G39" s="30">
        <f t="shared" si="6"/>
        <v>17</v>
      </c>
      <c r="H39" s="31">
        <v>203.5</v>
      </c>
      <c r="I39" s="31">
        <f t="shared" ref="I39:I49" si="10">H39</f>
        <v>203.5</v>
      </c>
      <c r="J39" s="55">
        <v>199.9</v>
      </c>
      <c r="K39" s="31">
        <f t="shared" si="7"/>
        <v>-3.5999999999999943</v>
      </c>
      <c r="L39" s="58">
        <f>VLOOKUP(C39, Pivot!A$2:B$999, 2, FALSE)</f>
        <v>6956</v>
      </c>
      <c r="M39" s="58">
        <f t="shared" si="8"/>
        <v>2004</v>
      </c>
      <c r="P39" s="58">
        <f t="shared" si="9"/>
        <v>2004</v>
      </c>
    </row>
    <row r="40" spans="1:16" ht="12.75" hidden="1" customHeight="1" x14ac:dyDescent="0.25">
      <c r="A40" s="27" t="s">
        <v>330</v>
      </c>
      <c r="B40" s="28" t="s">
        <v>301</v>
      </c>
      <c r="C40" s="29" t="s">
        <v>304</v>
      </c>
      <c r="D40" s="29">
        <v>1</v>
      </c>
      <c r="E40" s="90">
        <v>38313</v>
      </c>
      <c r="F40" s="57">
        <f>VLOOKUP(C40, Pivot!A$2:C$999, 3, FALSE)</f>
        <v>38092</v>
      </c>
      <c r="G40" s="30">
        <f t="shared" si="6"/>
        <v>221</v>
      </c>
      <c r="H40" s="31">
        <v>203.5</v>
      </c>
      <c r="I40" s="31">
        <f t="shared" si="10"/>
        <v>203.5</v>
      </c>
      <c r="J40" s="55">
        <v>198.3</v>
      </c>
      <c r="K40" s="31">
        <f t="shared" si="7"/>
        <v>-5.1999999999999886</v>
      </c>
      <c r="L40" s="58">
        <f>VLOOKUP(C40, Pivot!A$2:B$999, 2, FALSE)</f>
        <v>1500</v>
      </c>
      <c r="M40" s="58">
        <f t="shared" si="8"/>
        <v>2004</v>
      </c>
      <c r="P40" s="58">
        <f t="shared" si="9"/>
        <v>2004</v>
      </c>
    </row>
    <row r="41" spans="1:16" ht="12.75" hidden="1" customHeight="1" x14ac:dyDescent="0.25">
      <c r="A41" s="27" t="s">
        <v>330</v>
      </c>
      <c r="B41" s="28" t="s">
        <v>301</v>
      </c>
      <c r="C41" s="29" t="s">
        <v>322</v>
      </c>
      <c r="D41" s="29">
        <v>2</v>
      </c>
      <c r="E41" s="90">
        <v>38313</v>
      </c>
      <c r="F41" s="57">
        <f>VLOOKUP(C41, Pivot!A$2:C$999, 3, FALSE)</f>
        <v>38294</v>
      </c>
      <c r="G41" s="30">
        <f t="shared" si="6"/>
        <v>19</v>
      </c>
      <c r="H41" s="31">
        <v>203.5</v>
      </c>
      <c r="I41" s="31">
        <f t="shared" si="10"/>
        <v>203.5</v>
      </c>
      <c r="J41" s="55">
        <v>198.3</v>
      </c>
      <c r="K41" s="31">
        <f t="shared" si="7"/>
        <v>-5.1999999999999886</v>
      </c>
      <c r="L41" s="58">
        <f>VLOOKUP(C41, Pivot!A$2:B$999, 2, FALSE)</f>
        <v>6502</v>
      </c>
      <c r="M41" s="58">
        <f t="shared" si="8"/>
        <v>2004</v>
      </c>
      <c r="P41" s="58">
        <f t="shared" si="9"/>
        <v>2004</v>
      </c>
    </row>
    <row r="42" spans="1:16" ht="12.75" hidden="1" customHeight="1" x14ac:dyDescent="0.25">
      <c r="A42" s="27" t="s">
        <v>330</v>
      </c>
      <c r="B42" s="28" t="s">
        <v>301</v>
      </c>
      <c r="C42" s="29" t="s">
        <v>329</v>
      </c>
      <c r="D42" s="29">
        <v>1</v>
      </c>
      <c r="E42" s="90">
        <v>38313</v>
      </c>
      <c r="F42" s="57">
        <f>VLOOKUP(C42, Pivot!A$2:C$999, 3, FALSE)</f>
        <v>38294</v>
      </c>
      <c r="G42" s="30">
        <f t="shared" si="6"/>
        <v>19</v>
      </c>
      <c r="H42" s="31">
        <v>203.5</v>
      </c>
      <c r="I42" s="31">
        <f t="shared" si="10"/>
        <v>203.5</v>
      </c>
      <c r="J42" s="55">
        <v>198.3</v>
      </c>
      <c r="K42" s="31">
        <f t="shared" si="7"/>
        <v>-5.1999999999999886</v>
      </c>
      <c r="L42" s="58">
        <f>VLOOKUP(C42, Pivot!A$2:B$999, 2, FALSE)</f>
        <v>8639</v>
      </c>
      <c r="M42" s="58">
        <f t="shared" si="8"/>
        <v>2004</v>
      </c>
      <c r="P42" s="58">
        <f t="shared" si="9"/>
        <v>2004</v>
      </c>
    </row>
    <row r="43" spans="1:16" ht="12.75" hidden="1" customHeight="1" x14ac:dyDescent="0.25">
      <c r="A43" s="27" t="s">
        <v>331</v>
      </c>
      <c r="B43" s="28" t="s">
        <v>301</v>
      </c>
      <c r="C43" s="29" t="s">
        <v>321</v>
      </c>
      <c r="D43" s="29">
        <v>1</v>
      </c>
      <c r="E43" s="90">
        <v>38341</v>
      </c>
      <c r="F43" s="57">
        <f>VLOOKUP(C43, Pivot!A$2:C$999, 3, FALSE)</f>
        <v>38294</v>
      </c>
      <c r="G43" s="30">
        <f t="shared" si="6"/>
        <v>47</v>
      </c>
      <c r="H43" s="31">
        <v>203.5</v>
      </c>
      <c r="I43" s="31">
        <f t="shared" si="10"/>
        <v>203.5</v>
      </c>
      <c r="J43" s="55">
        <v>196</v>
      </c>
      <c r="K43" s="31">
        <f t="shared" si="7"/>
        <v>-7.5</v>
      </c>
      <c r="L43" s="58">
        <f>VLOOKUP(C43, Pivot!A$2:B$999, 2, FALSE)</f>
        <v>9622</v>
      </c>
      <c r="M43" s="58">
        <f t="shared" si="8"/>
        <v>2004</v>
      </c>
      <c r="P43" s="58">
        <f t="shared" si="9"/>
        <v>2005</v>
      </c>
    </row>
    <row r="44" spans="1:16" ht="12.75" hidden="1" customHeight="1" x14ac:dyDescent="0.25">
      <c r="A44" s="27" t="s">
        <v>332</v>
      </c>
      <c r="B44" s="28" t="s">
        <v>301</v>
      </c>
      <c r="C44" s="29" t="s">
        <v>321</v>
      </c>
      <c r="D44" s="29">
        <v>2</v>
      </c>
      <c r="E44" s="90">
        <v>38341</v>
      </c>
      <c r="F44" s="57">
        <f>VLOOKUP(C44, Pivot!A$2:C$999, 3, FALSE)</f>
        <v>38294</v>
      </c>
      <c r="G44" s="30">
        <f t="shared" si="6"/>
        <v>47</v>
      </c>
      <c r="H44" s="31">
        <v>203.5</v>
      </c>
      <c r="I44" s="31">
        <f t="shared" si="10"/>
        <v>203.5</v>
      </c>
      <c r="J44" s="55">
        <v>202</v>
      </c>
      <c r="K44" s="31">
        <f t="shared" si="7"/>
        <v>-1.5</v>
      </c>
      <c r="L44" s="58">
        <f>VLOOKUP(C44, Pivot!A$2:B$999, 2, FALSE)</f>
        <v>9622</v>
      </c>
      <c r="M44" s="58">
        <f t="shared" si="8"/>
        <v>2004</v>
      </c>
      <c r="P44" s="58">
        <f t="shared" si="9"/>
        <v>2005</v>
      </c>
    </row>
    <row r="45" spans="1:16" ht="12.75" hidden="1" customHeight="1" x14ac:dyDescent="0.25">
      <c r="A45" s="27" t="s">
        <v>333</v>
      </c>
      <c r="B45" s="28" t="s">
        <v>301</v>
      </c>
      <c r="C45" s="29" t="s">
        <v>324</v>
      </c>
      <c r="D45" s="29">
        <v>1</v>
      </c>
      <c r="E45" s="90">
        <v>38341</v>
      </c>
      <c r="F45" s="57">
        <f>VLOOKUP(C45, Pivot!A$2:C$999, 3, FALSE)</f>
        <v>38296</v>
      </c>
      <c r="G45" s="30">
        <f t="shared" si="6"/>
        <v>45</v>
      </c>
      <c r="H45" s="31">
        <v>203.5</v>
      </c>
      <c r="I45" s="31">
        <f t="shared" si="10"/>
        <v>203.5</v>
      </c>
      <c r="J45" s="55">
        <v>199.9</v>
      </c>
      <c r="K45" s="31">
        <f t="shared" si="7"/>
        <v>-3.5999999999999943</v>
      </c>
      <c r="L45" s="58">
        <f>VLOOKUP(C45, Pivot!A$2:B$999, 2, FALSE)</f>
        <v>7845</v>
      </c>
      <c r="M45" s="58">
        <f t="shared" si="8"/>
        <v>2004</v>
      </c>
      <c r="P45" s="58">
        <f t="shared" si="9"/>
        <v>2005</v>
      </c>
    </row>
    <row r="46" spans="1:16" ht="12.75" hidden="1" customHeight="1" x14ac:dyDescent="0.25">
      <c r="A46" s="27" t="s">
        <v>334</v>
      </c>
      <c r="B46" s="28" t="s">
        <v>301</v>
      </c>
      <c r="C46" s="29" t="s">
        <v>329</v>
      </c>
      <c r="D46" s="29">
        <v>1</v>
      </c>
      <c r="E46" s="90">
        <v>38370</v>
      </c>
      <c r="F46" s="57">
        <f>VLOOKUP(C46, Pivot!A$2:C$999, 3, FALSE)</f>
        <v>38294</v>
      </c>
      <c r="G46" s="30">
        <f t="shared" si="6"/>
        <v>76</v>
      </c>
      <c r="H46" s="31">
        <v>203.5</v>
      </c>
      <c r="I46" s="31">
        <f t="shared" si="10"/>
        <v>203.5</v>
      </c>
      <c r="J46" s="55">
        <v>196</v>
      </c>
      <c r="K46" s="31">
        <f t="shared" si="7"/>
        <v>-7.5</v>
      </c>
      <c r="L46" s="58">
        <f>VLOOKUP(C46, Pivot!A$2:B$999, 2, FALSE)</f>
        <v>8639</v>
      </c>
      <c r="M46" s="58">
        <f t="shared" si="8"/>
        <v>2005</v>
      </c>
      <c r="P46" s="58">
        <f t="shared" si="9"/>
        <v>2005</v>
      </c>
    </row>
    <row r="47" spans="1:16" ht="12.75" hidden="1" customHeight="1" x14ac:dyDescent="0.25">
      <c r="A47" s="27" t="s">
        <v>335</v>
      </c>
      <c r="B47" s="28" t="s">
        <v>301</v>
      </c>
      <c r="C47" s="29" t="s">
        <v>320</v>
      </c>
      <c r="D47" s="29">
        <v>1</v>
      </c>
      <c r="E47" s="90">
        <v>38370</v>
      </c>
      <c r="F47" s="57">
        <f>VLOOKUP(C47, Pivot!A$2:C$999, 3, FALSE)</f>
        <v>38294</v>
      </c>
      <c r="G47" s="30">
        <f t="shared" si="6"/>
        <v>76</v>
      </c>
      <c r="H47" s="31">
        <v>203.5</v>
      </c>
      <c r="I47" s="31">
        <f t="shared" si="10"/>
        <v>203.5</v>
      </c>
      <c r="J47" s="55">
        <v>202</v>
      </c>
      <c r="K47" s="31">
        <f t="shared" si="7"/>
        <v>-1.5</v>
      </c>
      <c r="L47" s="58">
        <f>VLOOKUP(C47, Pivot!A$2:B$999, 2, FALSE)</f>
        <v>6245</v>
      </c>
      <c r="M47" s="58">
        <f t="shared" si="8"/>
        <v>2005</v>
      </c>
      <c r="P47" s="58">
        <f t="shared" si="9"/>
        <v>2005</v>
      </c>
    </row>
    <row r="48" spans="1:16" ht="12.75" hidden="1" customHeight="1" x14ac:dyDescent="0.25">
      <c r="A48" s="27" t="s">
        <v>335</v>
      </c>
      <c r="B48" s="28" t="s">
        <v>301</v>
      </c>
      <c r="C48" s="29" t="s">
        <v>323</v>
      </c>
      <c r="D48" s="29">
        <v>1</v>
      </c>
      <c r="E48" s="90">
        <v>38370</v>
      </c>
      <c r="F48" s="57">
        <f>VLOOKUP(C48, Pivot!A$2:C$999, 3, FALSE)</f>
        <v>38296</v>
      </c>
      <c r="G48" s="30">
        <f t="shared" si="6"/>
        <v>74</v>
      </c>
      <c r="H48" s="31">
        <v>203.5</v>
      </c>
      <c r="I48" s="31">
        <f t="shared" si="10"/>
        <v>203.5</v>
      </c>
      <c r="J48" s="55">
        <v>199.9</v>
      </c>
      <c r="K48" s="31">
        <f t="shared" si="7"/>
        <v>-3.5999999999999943</v>
      </c>
      <c r="L48" s="58">
        <f>VLOOKUP(C48, Pivot!A$2:B$999, 2, FALSE)</f>
        <v>6065</v>
      </c>
      <c r="M48" s="58">
        <f t="shared" si="8"/>
        <v>2005</v>
      </c>
      <c r="P48" s="58">
        <f t="shared" si="9"/>
        <v>2005</v>
      </c>
    </row>
    <row r="49" spans="1:16" ht="12.75" hidden="1" customHeight="1" x14ac:dyDescent="0.25">
      <c r="A49" s="27" t="s">
        <v>336</v>
      </c>
      <c r="B49" s="28" t="s">
        <v>301</v>
      </c>
      <c r="C49" s="29" t="s">
        <v>323</v>
      </c>
      <c r="D49" s="29">
        <v>1</v>
      </c>
      <c r="E49" s="90">
        <v>38370</v>
      </c>
      <c r="F49" s="57">
        <f>VLOOKUP(C49, Pivot!A$2:C$999, 3, FALSE)</f>
        <v>38296</v>
      </c>
      <c r="G49" s="30">
        <f t="shared" si="6"/>
        <v>74</v>
      </c>
      <c r="H49" s="31">
        <v>203.5</v>
      </c>
      <c r="I49" s="31">
        <f t="shared" si="10"/>
        <v>203.5</v>
      </c>
      <c r="J49" s="55">
        <v>202</v>
      </c>
      <c r="K49" s="31">
        <f t="shared" si="7"/>
        <v>-1.5</v>
      </c>
      <c r="L49" s="58">
        <f>VLOOKUP(C49, Pivot!A$2:B$999, 2, FALSE)</f>
        <v>6065</v>
      </c>
      <c r="M49" s="58">
        <f t="shared" si="8"/>
        <v>2005</v>
      </c>
      <c r="P49" s="58">
        <f t="shared" si="9"/>
        <v>2005</v>
      </c>
    </row>
    <row r="50" spans="1:16" ht="12.75" hidden="1" customHeight="1" x14ac:dyDescent="0.25">
      <c r="A50" s="27" t="s">
        <v>336</v>
      </c>
      <c r="B50" s="28" t="s">
        <v>301</v>
      </c>
      <c r="C50" s="29" t="s">
        <v>326</v>
      </c>
      <c r="D50" s="29">
        <v>1</v>
      </c>
      <c r="E50" s="90">
        <v>38370</v>
      </c>
      <c r="F50" s="57">
        <f>VLOOKUP(C50, Pivot!A$2:C$999, 3, FALSE)</f>
        <v>38296</v>
      </c>
      <c r="G50" s="30">
        <f t="shared" si="6"/>
        <v>74</v>
      </c>
      <c r="H50" s="31">
        <v>203.5</v>
      </c>
      <c r="I50" s="31">
        <v>196</v>
      </c>
      <c r="J50" s="55">
        <v>199.9</v>
      </c>
      <c r="K50" s="31">
        <f t="shared" si="7"/>
        <v>0</v>
      </c>
      <c r="L50" s="58">
        <f>VLOOKUP(C50, Pivot!A$2:B$999, 2, FALSE)</f>
        <v>6879</v>
      </c>
      <c r="M50" s="58">
        <f t="shared" si="8"/>
        <v>2005</v>
      </c>
      <c r="P50" s="58">
        <f t="shared" si="9"/>
        <v>2005</v>
      </c>
    </row>
    <row r="51" spans="1:16" ht="12.75" hidden="1" customHeight="1" x14ac:dyDescent="0.25">
      <c r="A51" s="27" t="s">
        <v>337</v>
      </c>
      <c r="B51" s="28" t="s">
        <v>338</v>
      </c>
      <c r="C51" s="29" t="s">
        <v>308</v>
      </c>
      <c r="D51" s="29">
        <v>2</v>
      </c>
      <c r="E51" s="90">
        <v>38377</v>
      </c>
      <c r="F51" s="57">
        <f>VLOOKUP(C51, Pivot!A$2:C$999, 3, FALSE)</f>
        <v>37623</v>
      </c>
      <c r="G51" s="30">
        <f t="shared" si="6"/>
        <v>754</v>
      </c>
      <c r="H51" s="31">
        <v>200</v>
      </c>
      <c r="I51" s="31">
        <f>H51</f>
        <v>200</v>
      </c>
      <c r="J51" s="55">
        <v>178.3</v>
      </c>
      <c r="K51" s="31">
        <f t="shared" si="7"/>
        <v>-21.699999999999989</v>
      </c>
      <c r="L51" s="58">
        <f>VLOOKUP(C51, Pivot!A$2:B$999, 2, FALSE)</f>
        <v>61118</v>
      </c>
      <c r="M51" s="58">
        <f t="shared" si="8"/>
        <v>2005</v>
      </c>
      <c r="P51" s="58">
        <f t="shared" si="9"/>
        <v>2005</v>
      </c>
    </row>
    <row r="52" spans="1:16" ht="12.75" hidden="1" customHeight="1" x14ac:dyDescent="0.25">
      <c r="A52" s="27" t="s">
        <v>339</v>
      </c>
      <c r="B52" s="28" t="s">
        <v>338</v>
      </c>
      <c r="C52" s="29" t="s">
        <v>323</v>
      </c>
      <c r="D52" s="29">
        <v>2</v>
      </c>
      <c r="E52" s="90">
        <v>38378</v>
      </c>
      <c r="F52" s="57">
        <f>VLOOKUP(C52, Pivot!A$2:C$999, 3, FALSE)</f>
        <v>38296</v>
      </c>
      <c r="G52" s="30">
        <f t="shared" si="6"/>
        <v>82</v>
      </c>
      <c r="H52" s="31">
        <v>203.5</v>
      </c>
      <c r="I52" s="31">
        <f>H52</f>
        <v>203.5</v>
      </c>
      <c r="J52" s="55">
        <v>200</v>
      </c>
      <c r="K52" s="31">
        <f t="shared" si="7"/>
        <v>-3.5</v>
      </c>
      <c r="L52" s="58">
        <f>VLOOKUP(C52, Pivot!A$2:B$999, 2, FALSE)</f>
        <v>6065</v>
      </c>
      <c r="M52" s="58">
        <f t="shared" si="8"/>
        <v>2005</v>
      </c>
      <c r="P52" s="58">
        <f t="shared" si="9"/>
        <v>2005</v>
      </c>
    </row>
    <row r="53" spans="1:16" ht="12.75" hidden="1" customHeight="1" x14ac:dyDescent="0.25">
      <c r="A53" s="27" t="s">
        <v>339</v>
      </c>
      <c r="B53" s="28" t="s">
        <v>338</v>
      </c>
      <c r="C53" s="29" t="s">
        <v>326</v>
      </c>
      <c r="D53" s="29">
        <v>2</v>
      </c>
      <c r="E53" s="90">
        <v>38378</v>
      </c>
      <c r="F53" s="57">
        <f>VLOOKUP(C53, Pivot!A$2:C$999, 3, FALSE)</f>
        <v>38296</v>
      </c>
      <c r="G53" s="30">
        <f t="shared" si="6"/>
        <v>82</v>
      </c>
      <c r="H53" s="31">
        <v>203.5</v>
      </c>
      <c r="I53" s="31">
        <v>196</v>
      </c>
      <c r="J53" s="55">
        <v>200</v>
      </c>
      <c r="K53" s="31">
        <f t="shared" si="7"/>
        <v>0</v>
      </c>
      <c r="L53" s="58">
        <f>VLOOKUP(C53, Pivot!A$2:B$999, 2, FALSE)</f>
        <v>6879</v>
      </c>
      <c r="M53" s="58">
        <f t="shared" si="8"/>
        <v>2005</v>
      </c>
      <c r="P53" s="58">
        <f t="shared" si="9"/>
        <v>2005</v>
      </c>
    </row>
    <row r="54" spans="1:16" ht="12.75" hidden="1" customHeight="1" x14ac:dyDescent="0.25">
      <c r="A54" s="27" t="s">
        <v>340</v>
      </c>
      <c r="B54" s="28" t="s">
        <v>301</v>
      </c>
      <c r="C54" s="29" t="s">
        <v>320</v>
      </c>
      <c r="D54" s="29">
        <v>1</v>
      </c>
      <c r="E54" s="90">
        <v>38397</v>
      </c>
      <c r="F54" s="57">
        <f>VLOOKUP(C54, Pivot!A$2:C$999, 3, FALSE)</f>
        <v>38294</v>
      </c>
      <c r="G54" s="30">
        <f t="shared" si="6"/>
        <v>103</v>
      </c>
      <c r="H54" s="31">
        <v>203.5</v>
      </c>
      <c r="I54" s="31">
        <f>H54</f>
        <v>203.5</v>
      </c>
      <c r="J54" s="55">
        <v>196</v>
      </c>
      <c r="K54" s="31">
        <f t="shared" si="7"/>
        <v>-7.5</v>
      </c>
      <c r="L54" s="58">
        <f>VLOOKUP(C54, Pivot!A$2:B$999, 2, FALSE)</f>
        <v>6245</v>
      </c>
      <c r="M54" s="58">
        <f t="shared" si="8"/>
        <v>2005</v>
      </c>
      <c r="P54" s="58">
        <f t="shared" si="9"/>
        <v>2005</v>
      </c>
    </row>
    <row r="55" spans="1:16" ht="12.75" hidden="1" customHeight="1" x14ac:dyDescent="0.25">
      <c r="A55" s="27" t="s">
        <v>340</v>
      </c>
      <c r="B55" s="28" t="s">
        <v>301</v>
      </c>
      <c r="C55" s="29" t="s">
        <v>322</v>
      </c>
      <c r="D55" s="29">
        <v>3</v>
      </c>
      <c r="E55" s="90">
        <v>38397</v>
      </c>
      <c r="F55" s="57">
        <f>VLOOKUP(C55, Pivot!A$2:C$999, 3, FALSE)</f>
        <v>38294</v>
      </c>
      <c r="G55" s="30">
        <f t="shared" si="6"/>
        <v>103</v>
      </c>
      <c r="H55" s="31">
        <v>203.5</v>
      </c>
      <c r="I55" s="31">
        <f>H55</f>
        <v>203.5</v>
      </c>
      <c r="J55" s="55">
        <v>196</v>
      </c>
      <c r="K55" s="31">
        <f t="shared" si="7"/>
        <v>-7.5</v>
      </c>
      <c r="L55" s="58">
        <f>VLOOKUP(C55, Pivot!A$2:B$999, 2, FALSE)</f>
        <v>6502</v>
      </c>
      <c r="M55" s="58">
        <f t="shared" si="8"/>
        <v>2005</v>
      </c>
      <c r="P55" s="58">
        <f t="shared" si="9"/>
        <v>2005</v>
      </c>
    </row>
    <row r="56" spans="1:16" ht="12.75" hidden="1" customHeight="1" x14ac:dyDescent="0.25">
      <c r="A56" s="27" t="s">
        <v>340</v>
      </c>
      <c r="B56" s="28" t="s">
        <v>301</v>
      </c>
      <c r="C56" s="29" t="s">
        <v>323</v>
      </c>
      <c r="D56" s="29">
        <v>1</v>
      </c>
      <c r="E56" s="90">
        <v>38397</v>
      </c>
      <c r="F56" s="57">
        <f>VLOOKUP(C56, Pivot!A$2:C$999, 3, FALSE)</f>
        <v>38296</v>
      </c>
      <c r="G56" s="30">
        <f t="shared" si="6"/>
        <v>101</v>
      </c>
      <c r="H56" s="31">
        <v>203.5</v>
      </c>
      <c r="I56" s="31">
        <f>H56</f>
        <v>203.5</v>
      </c>
      <c r="J56" s="55">
        <v>198.3</v>
      </c>
      <c r="K56" s="31">
        <f t="shared" si="7"/>
        <v>-5.1999999999999886</v>
      </c>
      <c r="L56" s="58">
        <f>VLOOKUP(C56, Pivot!A$2:B$999, 2, FALSE)</f>
        <v>6065</v>
      </c>
      <c r="M56" s="58">
        <f t="shared" si="8"/>
        <v>2005</v>
      </c>
      <c r="P56" s="58">
        <f t="shared" si="9"/>
        <v>2005</v>
      </c>
    </row>
    <row r="57" spans="1:16" ht="12.75" hidden="1" customHeight="1" x14ac:dyDescent="0.25">
      <c r="A57" s="27" t="s">
        <v>340</v>
      </c>
      <c r="B57" s="28" t="s">
        <v>301</v>
      </c>
      <c r="C57" s="29" t="s">
        <v>326</v>
      </c>
      <c r="D57" s="29">
        <v>1</v>
      </c>
      <c r="E57" s="90">
        <v>38397</v>
      </c>
      <c r="F57" s="57">
        <f>VLOOKUP(C57, Pivot!A$2:C$999, 3, FALSE)</f>
        <v>38296</v>
      </c>
      <c r="G57" s="30">
        <f t="shared" si="6"/>
        <v>101</v>
      </c>
      <c r="H57" s="31">
        <v>203.5</v>
      </c>
      <c r="I57" s="31">
        <v>196</v>
      </c>
      <c r="J57" s="55">
        <v>196</v>
      </c>
      <c r="K57" s="31">
        <f t="shared" si="7"/>
        <v>0</v>
      </c>
      <c r="L57" s="58">
        <f>VLOOKUP(C57, Pivot!A$2:B$999, 2, FALSE)</f>
        <v>6879</v>
      </c>
      <c r="M57" s="58">
        <f t="shared" si="8"/>
        <v>2005</v>
      </c>
      <c r="P57" s="58">
        <f t="shared" si="9"/>
        <v>2005</v>
      </c>
    </row>
    <row r="58" spans="1:16" ht="12.75" hidden="1" customHeight="1" x14ac:dyDescent="0.25">
      <c r="A58" s="27" t="s">
        <v>340</v>
      </c>
      <c r="B58" s="28" t="s">
        <v>301</v>
      </c>
      <c r="C58" s="29" t="s">
        <v>327</v>
      </c>
      <c r="D58" s="29">
        <v>2</v>
      </c>
      <c r="E58" s="90">
        <v>38397</v>
      </c>
      <c r="F58" s="57">
        <f>VLOOKUP(C58, Pivot!A$2:C$999, 3, FALSE)</f>
        <v>38296</v>
      </c>
      <c r="G58" s="30">
        <f t="shared" si="6"/>
        <v>101</v>
      </c>
      <c r="H58" s="31">
        <v>203.5</v>
      </c>
      <c r="I58" s="31">
        <f>H58</f>
        <v>203.5</v>
      </c>
      <c r="J58" s="55">
        <v>196</v>
      </c>
      <c r="K58" s="31">
        <f t="shared" si="7"/>
        <v>-7.5</v>
      </c>
      <c r="L58" s="58">
        <f>VLOOKUP(C58, Pivot!A$2:B$999, 2, FALSE)</f>
        <v>6956</v>
      </c>
      <c r="M58" s="58">
        <f t="shared" si="8"/>
        <v>2005</v>
      </c>
      <c r="P58" s="58">
        <f t="shared" si="9"/>
        <v>2005</v>
      </c>
    </row>
    <row r="59" spans="1:16" ht="12.75" hidden="1" customHeight="1" x14ac:dyDescent="0.25">
      <c r="A59" s="27" t="s">
        <v>341</v>
      </c>
      <c r="B59" s="28" t="s">
        <v>301</v>
      </c>
      <c r="C59" s="29" t="s">
        <v>303</v>
      </c>
      <c r="D59" s="29">
        <v>1</v>
      </c>
      <c r="E59" s="90">
        <v>38397</v>
      </c>
      <c r="F59" s="57">
        <f>VLOOKUP(C59, Pivot!A$2:C$999, 3, FALSE)</f>
        <v>38081</v>
      </c>
      <c r="G59" s="30">
        <f t="shared" si="6"/>
        <v>316</v>
      </c>
      <c r="H59" s="31">
        <v>203.5</v>
      </c>
      <c r="I59" s="31">
        <v>196</v>
      </c>
      <c r="J59" s="55">
        <v>198.3</v>
      </c>
      <c r="K59" s="31">
        <f t="shared" si="7"/>
        <v>0</v>
      </c>
      <c r="L59" s="58">
        <f>VLOOKUP(C59, Pivot!A$2:B$999, 2, FALSE)</f>
        <v>8500</v>
      </c>
      <c r="M59" s="58">
        <f t="shared" si="8"/>
        <v>2005</v>
      </c>
      <c r="P59" s="58">
        <f t="shared" si="9"/>
        <v>2005</v>
      </c>
    </row>
    <row r="60" spans="1:16" ht="12.75" hidden="1" customHeight="1" x14ac:dyDescent="0.25">
      <c r="A60" s="27" t="s">
        <v>341</v>
      </c>
      <c r="B60" s="28" t="s">
        <v>301</v>
      </c>
      <c r="C60" s="29" t="s">
        <v>306</v>
      </c>
      <c r="D60" s="29">
        <v>1</v>
      </c>
      <c r="E60" s="90">
        <v>38397</v>
      </c>
      <c r="F60" s="57">
        <f>VLOOKUP(C60, Pivot!A$2:C$999, 3, FALSE)</f>
        <v>38081</v>
      </c>
      <c r="G60" s="30">
        <f t="shared" si="6"/>
        <v>316</v>
      </c>
      <c r="H60" s="31">
        <v>203.5</v>
      </c>
      <c r="I60" s="31">
        <v>196</v>
      </c>
      <c r="J60" s="55">
        <v>199.9</v>
      </c>
      <c r="K60" s="31">
        <f t="shared" si="7"/>
        <v>0</v>
      </c>
      <c r="L60" s="58">
        <f>VLOOKUP(C60, Pivot!A$2:B$999, 2, FALSE)</f>
        <v>15199</v>
      </c>
      <c r="M60" s="58">
        <f t="shared" si="8"/>
        <v>2005</v>
      </c>
      <c r="P60" s="58">
        <f t="shared" si="9"/>
        <v>2005</v>
      </c>
    </row>
    <row r="61" spans="1:16" ht="12.75" hidden="1" customHeight="1" x14ac:dyDescent="0.25">
      <c r="A61" s="27" t="s">
        <v>341</v>
      </c>
      <c r="B61" s="28" t="s">
        <v>301</v>
      </c>
      <c r="C61" s="29" t="s">
        <v>304</v>
      </c>
      <c r="D61" s="29">
        <v>1</v>
      </c>
      <c r="E61" s="90">
        <v>38397</v>
      </c>
      <c r="F61" s="57">
        <f>VLOOKUP(C61, Pivot!A$2:C$999, 3, FALSE)</f>
        <v>38092</v>
      </c>
      <c r="G61" s="30">
        <f t="shared" si="6"/>
        <v>305</v>
      </c>
      <c r="H61" s="31">
        <v>203.5</v>
      </c>
      <c r="I61" s="31">
        <f>H61</f>
        <v>203.5</v>
      </c>
      <c r="J61" s="55">
        <v>198.3</v>
      </c>
      <c r="K61" s="31">
        <f t="shared" si="7"/>
        <v>-5.1999999999999886</v>
      </c>
      <c r="L61" s="58">
        <f>VLOOKUP(C61, Pivot!A$2:B$999, 2, FALSE)</f>
        <v>1500</v>
      </c>
      <c r="M61" s="58">
        <f t="shared" si="8"/>
        <v>2005</v>
      </c>
      <c r="P61" s="58">
        <f t="shared" si="9"/>
        <v>2005</v>
      </c>
    </row>
    <row r="62" spans="1:16" ht="12.75" hidden="1" customHeight="1" x14ac:dyDescent="0.25">
      <c r="A62" s="27" t="s">
        <v>342</v>
      </c>
      <c r="B62" s="28" t="s">
        <v>301</v>
      </c>
      <c r="C62" s="29" t="s">
        <v>329</v>
      </c>
      <c r="D62" s="29">
        <v>1</v>
      </c>
      <c r="E62" s="90">
        <v>38397</v>
      </c>
      <c r="F62" s="57">
        <f>VLOOKUP(C62, Pivot!A$2:C$999, 3, FALSE)</f>
        <v>38294</v>
      </c>
      <c r="G62" s="30">
        <f t="shared" si="6"/>
        <v>103</v>
      </c>
      <c r="H62" s="31">
        <v>203.5</v>
      </c>
      <c r="I62" s="31">
        <f>H62</f>
        <v>203.5</v>
      </c>
      <c r="J62" s="55">
        <v>202</v>
      </c>
      <c r="K62" s="31">
        <f t="shared" si="7"/>
        <v>-1.5</v>
      </c>
      <c r="L62" s="58">
        <f>VLOOKUP(C62, Pivot!A$2:B$999, 2, FALSE)</f>
        <v>8639</v>
      </c>
      <c r="M62" s="58">
        <f t="shared" si="8"/>
        <v>2005</v>
      </c>
      <c r="P62" s="58">
        <f t="shared" si="9"/>
        <v>2005</v>
      </c>
    </row>
    <row r="63" spans="1:16" ht="12.75" hidden="1" customHeight="1" x14ac:dyDescent="0.25">
      <c r="A63" s="27" t="s">
        <v>343</v>
      </c>
      <c r="B63" s="28" t="s">
        <v>301</v>
      </c>
      <c r="C63" s="29" t="s">
        <v>304</v>
      </c>
      <c r="D63" s="29">
        <v>1</v>
      </c>
      <c r="E63" s="90">
        <v>38397</v>
      </c>
      <c r="F63" s="57">
        <f>VLOOKUP(C63, Pivot!A$2:C$999, 3, FALSE)</f>
        <v>38092</v>
      </c>
      <c r="G63" s="30">
        <f t="shared" si="6"/>
        <v>305</v>
      </c>
      <c r="H63" s="31">
        <v>203.5</v>
      </c>
      <c r="I63" s="31">
        <f>H63</f>
        <v>203.5</v>
      </c>
      <c r="J63" s="55">
        <v>199.9</v>
      </c>
      <c r="K63" s="31">
        <f t="shared" si="7"/>
        <v>-3.5999999999999943</v>
      </c>
      <c r="L63" s="58">
        <f>VLOOKUP(C63, Pivot!A$2:B$999, 2, FALSE)</f>
        <v>1500</v>
      </c>
      <c r="M63" s="58">
        <f t="shared" si="8"/>
        <v>2005</v>
      </c>
      <c r="P63" s="58">
        <f t="shared" si="9"/>
        <v>2005</v>
      </c>
    </row>
    <row r="64" spans="1:16" ht="12.75" hidden="1" customHeight="1" x14ac:dyDescent="0.25">
      <c r="A64" s="27" t="s">
        <v>343</v>
      </c>
      <c r="B64" s="28" t="s">
        <v>301</v>
      </c>
      <c r="C64" s="29" t="s">
        <v>324</v>
      </c>
      <c r="D64" s="29">
        <v>2</v>
      </c>
      <c r="E64" s="90">
        <v>38397</v>
      </c>
      <c r="F64" s="57">
        <f>VLOOKUP(C64, Pivot!A$2:C$999, 3, FALSE)</f>
        <v>38296</v>
      </c>
      <c r="G64" s="30">
        <f t="shared" si="6"/>
        <v>101</v>
      </c>
      <c r="H64" s="31">
        <v>203.5</v>
      </c>
      <c r="I64" s="31">
        <f>H64</f>
        <v>203.5</v>
      </c>
      <c r="J64" s="55">
        <v>199.9</v>
      </c>
      <c r="K64" s="31">
        <f t="shared" si="7"/>
        <v>-3.5999999999999943</v>
      </c>
      <c r="L64" s="58">
        <f>VLOOKUP(C64, Pivot!A$2:B$999, 2, FALSE)</f>
        <v>7845</v>
      </c>
      <c r="M64" s="58">
        <f t="shared" si="8"/>
        <v>2005</v>
      </c>
      <c r="P64" s="58">
        <f t="shared" si="9"/>
        <v>2005</v>
      </c>
    </row>
    <row r="65" spans="1:16" ht="12.75" hidden="1" customHeight="1" x14ac:dyDescent="0.25">
      <c r="A65" s="27" t="s">
        <v>344</v>
      </c>
      <c r="B65" s="28" t="s">
        <v>344</v>
      </c>
      <c r="C65" s="29" t="s">
        <v>302</v>
      </c>
      <c r="D65" s="29">
        <v>1</v>
      </c>
      <c r="E65" s="90">
        <v>38398</v>
      </c>
      <c r="F65" s="57">
        <f>VLOOKUP(C65, Pivot!A$2:C$999, 3, FALSE)</f>
        <v>37599</v>
      </c>
      <c r="G65" s="30">
        <f t="shared" si="6"/>
        <v>799</v>
      </c>
      <c r="H65" s="31">
        <v>199.9</v>
      </c>
      <c r="I65" s="31">
        <f>H65</f>
        <v>199.9</v>
      </c>
      <c r="J65" s="55">
        <v>192.2</v>
      </c>
      <c r="K65" s="31">
        <f t="shared" si="7"/>
        <v>-7.7000000000000171</v>
      </c>
      <c r="L65" s="58">
        <f>VLOOKUP(C65, Pivot!A$2:B$999, 2, FALSE)</f>
        <v>41500</v>
      </c>
      <c r="M65" s="58">
        <f t="shared" si="8"/>
        <v>2005</v>
      </c>
      <c r="P65" s="58">
        <f t="shared" si="9"/>
        <v>2005</v>
      </c>
    </row>
    <row r="66" spans="1:16" ht="12.75" hidden="1" customHeight="1" x14ac:dyDescent="0.25">
      <c r="A66" s="27" t="s">
        <v>344</v>
      </c>
      <c r="B66" s="28" t="s">
        <v>344</v>
      </c>
      <c r="C66" s="29" t="s">
        <v>303</v>
      </c>
      <c r="D66" s="29">
        <v>1</v>
      </c>
      <c r="E66" s="90">
        <v>38398</v>
      </c>
      <c r="F66" s="57">
        <f>VLOOKUP(C66, Pivot!A$2:C$999, 3, FALSE)</f>
        <v>38081</v>
      </c>
      <c r="G66" s="30">
        <f t="shared" ref="G66:G97" si="11">E66-F66</f>
        <v>317</v>
      </c>
      <c r="H66" s="31">
        <v>203.5</v>
      </c>
      <c r="I66" s="31">
        <v>196</v>
      </c>
      <c r="J66" s="55">
        <v>192.2</v>
      </c>
      <c r="K66" s="31">
        <f t="shared" ref="K66:K97" si="12">IF(J66&gt;H66, J66-H66, IF(J66&lt;I66, J66-I66, 0))</f>
        <v>-3.8000000000000114</v>
      </c>
      <c r="L66" s="58">
        <f>VLOOKUP(C66, Pivot!A$2:B$999, 2, FALSE)</f>
        <v>8500</v>
      </c>
      <c r="M66" s="58">
        <f t="shared" ref="M66:M97" si="13">YEAR(E66)</f>
        <v>2005</v>
      </c>
      <c r="P66" s="58">
        <f t="shared" ref="P66:P97" si="14">IF(MONTH(E66) =12, M66+1, M66)</f>
        <v>2005</v>
      </c>
    </row>
    <row r="67" spans="1:16" ht="12.75" hidden="1" customHeight="1" x14ac:dyDescent="0.25">
      <c r="A67" s="27" t="s">
        <v>344</v>
      </c>
      <c r="B67" s="28" t="s">
        <v>344</v>
      </c>
      <c r="C67" s="29" t="s">
        <v>303</v>
      </c>
      <c r="D67" s="29">
        <v>1</v>
      </c>
      <c r="E67" s="90">
        <v>38399</v>
      </c>
      <c r="F67" s="57">
        <f>VLOOKUP(C67, Pivot!A$2:C$999, 3, FALSE)</f>
        <v>38081</v>
      </c>
      <c r="G67" s="30">
        <f t="shared" si="11"/>
        <v>318</v>
      </c>
      <c r="H67" s="31">
        <v>203.5</v>
      </c>
      <c r="I67" s="31">
        <v>196</v>
      </c>
      <c r="J67" s="55">
        <v>187.9</v>
      </c>
      <c r="K67" s="31">
        <f t="shared" si="12"/>
        <v>-8.0999999999999943</v>
      </c>
      <c r="L67" s="58">
        <f>VLOOKUP(C67, Pivot!A$2:B$999, 2, FALSE)</f>
        <v>8500</v>
      </c>
      <c r="M67" s="58">
        <f t="shared" si="13"/>
        <v>2005</v>
      </c>
      <c r="P67" s="58">
        <f t="shared" si="14"/>
        <v>2005</v>
      </c>
    </row>
    <row r="68" spans="1:16" ht="12.75" hidden="1" customHeight="1" x14ac:dyDescent="0.25">
      <c r="A68" s="27" t="s">
        <v>345</v>
      </c>
      <c r="B68" s="28" t="s">
        <v>301</v>
      </c>
      <c r="C68" s="29" t="s">
        <v>320</v>
      </c>
      <c r="D68" s="29">
        <v>2</v>
      </c>
      <c r="E68" s="90">
        <v>38399</v>
      </c>
      <c r="F68" s="57">
        <f>VLOOKUP(C68, Pivot!A$2:C$999, 3, FALSE)</f>
        <v>38294</v>
      </c>
      <c r="G68" s="30">
        <f t="shared" si="11"/>
        <v>105</v>
      </c>
      <c r="H68" s="31">
        <v>203.5</v>
      </c>
      <c r="I68" s="31">
        <f>H68</f>
        <v>203.5</v>
      </c>
      <c r="J68" s="55">
        <v>166</v>
      </c>
      <c r="K68" s="31">
        <f t="shared" si="12"/>
        <v>-37.5</v>
      </c>
      <c r="L68" s="58">
        <f>VLOOKUP(C68, Pivot!A$2:B$999, 2, FALSE)</f>
        <v>6245</v>
      </c>
      <c r="M68" s="58">
        <f t="shared" si="13"/>
        <v>2005</v>
      </c>
      <c r="P68" s="58">
        <f t="shared" si="14"/>
        <v>2005</v>
      </c>
    </row>
    <row r="69" spans="1:16" ht="12.75" hidden="1" customHeight="1" x14ac:dyDescent="0.25">
      <c r="A69" s="27" t="s">
        <v>344</v>
      </c>
      <c r="B69" s="28" t="s">
        <v>344</v>
      </c>
      <c r="C69" s="29" t="s">
        <v>308</v>
      </c>
      <c r="D69" s="29">
        <v>1</v>
      </c>
      <c r="E69" s="90">
        <v>38401</v>
      </c>
      <c r="F69" s="57">
        <f>VLOOKUP(C69, Pivot!A$2:C$999, 3, FALSE)</f>
        <v>37623</v>
      </c>
      <c r="G69" s="30">
        <f t="shared" si="11"/>
        <v>778</v>
      </c>
      <c r="H69" s="31">
        <v>200</v>
      </c>
      <c r="I69" s="31">
        <f>H69</f>
        <v>200</v>
      </c>
      <c r="J69" s="55">
        <v>181.6</v>
      </c>
      <c r="K69" s="31">
        <f t="shared" si="12"/>
        <v>-18.400000000000006</v>
      </c>
      <c r="L69" s="58">
        <f>VLOOKUP(C69, Pivot!A$2:B$999, 2, FALSE)</f>
        <v>61118</v>
      </c>
      <c r="M69" s="58">
        <f t="shared" si="13"/>
        <v>2005</v>
      </c>
      <c r="P69" s="58">
        <f t="shared" si="14"/>
        <v>2005</v>
      </c>
    </row>
    <row r="70" spans="1:16" ht="12.75" hidden="1" customHeight="1" x14ac:dyDescent="0.25">
      <c r="A70" s="27" t="s">
        <v>344</v>
      </c>
      <c r="B70" s="28" t="s">
        <v>344</v>
      </c>
      <c r="C70" s="29" t="s">
        <v>302</v>
      </c>
      <c r="D70" s="29">
        <v>1</v>
      </c>
      <c r="E70" s="90">
        <v>38407</v>
      </c>
      <c r="F70" s="57">
        <f>VLOOKUP(C70, Pivot!A$2:C$999, 3, FALSE)</f>
        <v>37599</v>
      </c>
      <c r="G70" s="30">
        <f t="shared" si="11"/>
        <v>808</v>
      </c>
      <c r="H70" s="31">
        <v>199.9</v>
      </c>
      <c r="I70" s="31">
        <f>H70</f>
        <v>199.9</v>
      </c>
      <c r="J70" s="55">
        <v>161.4</v>
      </c>
      <c r="K70" s="31">
        <f t="shared" si="12"/>
        <v>-38.5</v>
      </c>
      <c r="L70" s="58">
        <f>VLOOKUP(C70, Pivot!A$2:B$999, 2, FALSE)</f>
        <v>41500</v>
      </c>
      <c r="M70" s="58">
        <f t="shared" si="13"/>
        <v>2005</v>
      </c>
      <c r="P70" s="58">
        <f t="shared" si="14"/>
        <v>2005</v>
      </c>
    </row>
    <row r="71" spans="1:16" ht="12.75" hidden="1" customHeight="1" x14ac:dyDescent="0.25">
      <c r="A71" s="27" t="s">
        <v>344</v>
      </c>
      <c r="B71" s="28" t="s">
        <v>344</v>
      </c>
      <c r="C71" s="29" t="s">
        <v>346</v>
      </c>
      <c r="D71" s="29">
        <v>1</v>
      </c>
      <c r="E71" s="90">
        <v>38407</v>
      </c>
      <c r="F71" s="57">
        <f>VLOOKUP(C71, Pivot!A$2:C$999, 3, FALSE)</f>
        <v>38357</v>
      </c>
      <c r="G71" s="30">
        <f t="shared" si="11"/>
        <v>50</v>
      </c>
      <c r="H71" s="31">
        <v>183.4</v>
      </c>
      <c r="I71" s="31">
        <v>178.3</v>
      </c>
      <c r="J71" s="55">
        <v>161.4</v>
      </c>
      <c r="K71" s="31">
        <f t="shared" si="12"/>
        <v>-16.900000000000006</v>
      </c>
      <c r="L71" s="58">
        <f>VLOOKUP(C71, Pivot!A$2:B$999, 2, FALSE)</f>
        <v>4824</v>
      </c>
      <c r="M71" s="58">
        <f t="shared" si="13"/>
        <v>2005</v>
      </c>
      <c r="P71" s="58">
        <f t="shared" si="14"/>
        <v>2005</v>
      </c>
    </row>
    <row r="72" spans="1:16" ht="12.75" hidden="1" customHeight="1" x14ac:dyDescent="0.25">
      <c r="A72" s="27" t="s">
        <v>347</v>
      </c>
      <c r="B72" s="28" t="s">
        <v>338</v>
      </c>
      <c r="C72" s="29" t="s">
        <v>308</v>
      </c>
      <c r="D72" s="29">
        <v>4</v>
      </c>
      <c r="E72" s="90">
        <v>38407</v>
      </c>
      <c r="F72" s="57">
        <f>VLOOKUP(C72, Pivot!A$2:C$999, 3, FALSE)</f>
        <v>37623</v>
      </c>
      <c r="G72" s="30">
        <f t="shared" si="11"/>
        <v>784</v>
      </c>
      <c r="H72" s="31">
        <v>200</v>
      </c>
      <c r="I72" s="31">
        <f t="shared" ref="I72:I94" si="15">H72</f>
        <v>200</v>
      </c>
      <c r="J72" s="55">
        <v>178.3</v>
      </c>
      <c r="K72" s="31">
        <f t="shared" si="12"/>
        <v>-21.699999999999989</v>
      </c>
      <c r="L72" s="58">
        <f>VLOOKUP(C72, Pivot!A$2:B$999, 2, FALSE)</f>
        <v>61118</v>
      </c>
      <c r="M72" s="58">
        <f t="shared" si="13"/>
        <v>2005</v>
      </c>
      <c r="P72" s="58">
        <f t="shared" si="14"/>
        <v>2005</v>
      </c>
    </row>
    <row r="73" spans="1:16" ht="12.75" hidden="1" customHeight="1" x14ac:dyDescent="0.25">
      <c r="A73" s="27" t="s">
        <v>347</v>
      </c>
      <c r="B73" s="28" t="s">
        <v>338</v>
      </c>
      <c r="C73" s="29" t="s">
        <v>323</v>
      </c>
      <c r="D73" s="29">
        <v>2</v>
      </c>
      <c r="E73" s="90">
        <v>38407</v>
      </c>
      <c r="F73" s="57">
        <f>VLOOKUP(C73, Pivot!A$2:C$999, 3, FALSE)</f>
        <v>38296</v>
      </c>
      <c r="G73" s="30">
        <f t="shared" si="11"/>
        <v>111</v>
      </c>
      <c r="H73" s="31">
        <v>203.5</v>
      </c>
      <c r="I73" s="31">
        <f t="shared" si="15"/>
        <v>203.5</v>
      </c>
      <c r="J73" s="55">
        <v>178.3</v>
      </c>
      <c r="K73" s="31">
        <f t="shared" si="12"/>
        <v>-25.199999999999989</v>
      </c>
      <c r="L73" s="58">
        <f>VLOOKUP(C73, Pivot!A$2:B$999, 2, FALSE)</f>
        <v>6065</v>
      </c>
      <c r="M73" s="58">
        <f t="shared" si="13"/>
        <v>2005</v>
      </c>
      <c r="P73" s="58">
        <f t="shared" si="14"/>
        <v>2005</v>
      </c>
    </row>
    <row r="74" spans="1:16" ht="12.75" hidden="1" customHeight="1" x14ac:dyDescent="0.25">
      <c r="A74" s="27" t="s">
        <v>347</v>
      </c>
      <c r="B74" s="28" t="s">
        <v>338</v>
      </c>
      <c r="C74" s="29" t="s">
        <v>324</v>
      </c>
      <c r="D74" s="29">
        <v>1</v>
      </c>
      <c r="E74" s="90">
        <v>38407</v>
      </c>
      <c r="F74" s="57">
        <f>VLOOKUP(C74, Pivot!A$2:C$999, 3, FALSE)</f>
        <v>38296</v>
      </c>
      <c r="G74" s="30">
        <f t="shared" si="11"/>
        <v>111</v>
      </c>
      <c r="H74" s="31">
        <v>203.5</v>
      </c>
      <c r="I74" s="31">
        <f t="shared" si="15"/>
        <v>203.5</v>
      </c>
      <c r="J74" s="55">
        <v>178.3</v>
      </c>
      <c r="K74" s="31">
        <f t="shared" si="12"/>
        <v>-25.199999999999989</v>
      </c>
      <c r="L74" s="58">
        <f>VLOOKUP(C74, Pivot!A$2:B$999, 2, FALSE)</f>
        <v>7845</v>
      </c>
      <c r="M74" s="58">
        <f t="shared" si="13"/>
        <v>2005</v>
      </c>
      <c r="P74" s="58">
        <f t="shared" si="14"/>
        <v>2005</v>
      </c>
    </row>
    <row r="75" spans="1:16" ht="12.75" hidden="1" customHeight="1" x14ac:dyDescent="0.25">
      <c r="A75" s="27" t="s">
        <v>348</v>
      </c>
      <c r="B75" s="28" t="s">
        <v>338</v>
      </c>
      <c r="C75" s="29" t="s">
        <v>302</v>
      </c>
      <c r="D75" s="29">
        <v>1</v>
      </c>
      <c r="E75" s="90">
        <v>38407</v>
      </c>
      <c r="F75" s="57">
        <f>VLOOKUP(C75, Pivot!A$2:C$999, 3, FALSE)</f>
        <v>37599</v>
      </c>
      <c r="G75" s="30">
        <f t="shared" si="11"/>
        <v>808</v>
      </c>
      <c r="H75" s="31">
        <v>199.9</v>
      </c>
      <c r="I75" s="31">
        <f t="shared" si="15"/>
        <v>199.9</v>
      </c>
      <c r="J75" s="55">
        <v>183.4</v>
      </c>
      <c r="K75" s="31">
        <f t="shared" si="12"/>
        <v>-16.5</v>
      </c>
      <c r="L75" s="58">
        <f>VLOOKUP(C75, Pivot!A$2:B$999, 2, FALSE)</f>
        <v>41500</v>
      </c>
      <c r="M75" s="58">
        <f t="shared" si="13"/>
        <v>2005</v>
      </c>
      <c r="P75" s="58">
        <f t="shared" si="14"/>
        <v>2005</v>
      </c>
    </row>
    <row r="76" spans="1:16" ht="12.75" hidden="1" customHeight="1" x14ac:dyDescent="0.25">
      <c r="A76" s="27" t="s">
        <v>348</v>
      </c>
      <c r="B76" s="28" t="s">
        <v>338</v>
      </c>
      <c r="C76" s="29" t="s">
        <v>308</v>
      </c>
      <c r="D76" s="29">
        <v>11</v>
      </c>
      <c r="E76" s="90">
        <v>38407</v>
      </c>
      <c r="F76" s="57">
        <f>VLOOKUP(C76, Pivot!A$2:C$999, 3, FALSE)</f>
        <v>37623</v>
      </c>
      <c r="G76" s="30">
        <f t="shared" si="11"/>
        <v>784</v>
      </c>
      <c r="H76" s="31">
        <v>200</v>
      </c>
      <c r="I76" s="31">
        <f t="shared" si="15"/>
        <v>200</v>
      </c>
      <c r="J76" s="55">
        <v>183.4</v>
      </c>
      <c r="K76" s="31">
        <f t="shared" si="12"/>
        <v>-16.599999999999994</v>
      </c>
      <c r="L76" s="58">
        <f>VLOOKUP(C76, Pivot!A$2:B$999, 2, FALSE)</f>
        <v>61118</v>
      </c>
      <c r="M76" s="58">
        <f t="shared" si="13"/>
        <v>2005</v>
      </c>
      <c r="P76" s="58">
        <f t="shared" si="14"/>
        <v>2005</v>
      </c>
    </row>
    <row r="77" spans="1:16" ht="12.75" hidden="1" customHeight="1" x14ac:dyDescent="0.25">
      <c r="A77" s="27" t="s">
        <v>348</v>
      </c>
      <c r="B77" s="28" t="s">
        <v>338</v>
      </c>
      <c r="C77" s="29" t="s">
        <v>323</v>
      </c>
      <c r="D77" s="29">
        <v>1</v>
      </c>
      <c r="E77" s="90">
        <v>38407</v>
      </c>
      <c r="F77" s="57">
        <f>VLOOKUP(C77, Pivot!A$2:C$999, 3, FALSE)</f>
        <v>38296</v>
      </c>
      <c r="G77" s="30">
        <f t="shared" si="11"/>
        <v>111</v>
      </c>
      <c r="H77" s="31">
        <v>203.5</v>
      </c>
      <c r="I77" s="31">
        <f t="shared" si="15"/>
        <v>203.5</v>
      </c>
      <c r="J77" s="55">
        <v>183.4</v>
      </c>
      <c r="K77" s="31">
        <f t="shared" si="12"/>
        <v>-20.099999999999994</v>
      </c>
      <c r="L77" s="58">
        <f>VLOOKUP(C77, Pivot!A$2:B$999, 2, FALSE)</f>
        <v>6065</v>
      </c>
      <c r="M77" s="58">
        <f t="shared" si="13"/>
        <v>2005</v>
      </c>
      <c r="P77" s="58">
        <f t="shared" si="14"/>
        <v>2005</v>
      </c>
    </row>
    <row r="78" spans="1:16" ht="12.75" hidden="1" customHeight="1" x14ac:dyDescent="0.25">
      <c r="A78" s="27" t="s">
        <v>348</v>
      </c>
      <c r="B78" s="28" t="s">
        <v>338</v>
      </c>
      <c r="C78" s="29" t="s">
        <v>324</v>
      </c>
      <c r="D78" s="29">
        <v>1</v>
      </c>
      <c r="E78" s="90">
        <v>38407</v>
      </c>
      <c r="F78" s="57">
        <f>VLOOKUP(C78, Pivot!A$2:C$999, 3, FALSE)</f>
        <v>38296</v>
      </c>
      <c r="G78" s="30">
        <f t="shared" si="11"/>
        <v>111</v>
      </c>
      <c r="H78" s="31">
        <v>203.5</v>
      </c>
      <c r="I78" s="31">
        <f t="shared" si="15"/>
        <v>203.5</v>
      </c>
      <c r="J78" s="55">
        <v>183.4</v>
      </c>
      <c r="K78" s="31">
        <f t="shared" si="12"/>
        <v>-20.099999999999994</v>
      </c>
      <c r="L78" s="58">
        <f>VLOOKUP(C78, Pivot!A$2:B$999, 2, FALSE)</f>
        <v>7845</v>
      </c>
      <c r="M78" s="58">
        <f t="shared" si="13"/>
        <v>2005</v>
      </c>
      <c r="P78" s="58">
        <f t="shared" si="14"/>
        <v>2005</v>
      </c>
    </row>
    <row r="79" spans="1:16" ht="12.75" hidden="1" customHeight="1" x14ac:dyDescent="0.25">
      <c r="A79" s="27" t="s">
        <v>348</v>
      </c>
      <c r="B79" s="28" t="s">
        <v>338</v>
      </c>
      <c r="C79" s="29" t="s">
        <v>327</v>
      </c>
      <c r="D79" s="29">
        <v>3</v>
      </c>
      <c r="E79" s="90">
        <v>38407</v>
      </c>
      <c r="F79" s="57">
        <f>VLOOKUP(C79, Pivot!A$2:C$999, 3, FALSE)</f>
        <v>38296</v>
      </c>
      <c r="G79" s="30">
        <f t="shared" si="11"/>
        <v>111</v>
      </c>
      <c r="H79" s="31">
        <v>203.5</v>
      </c>
      <c r="I79" s="31">
        <f t="shared" si="15"/>
        <v>203.5</v>
      </c>
      <c r="J79" s="55">
        <v>183.4</v>
      </c>
      <c r="K79" s="31">
        <f t="shared" si="12"/>
        <v>-20.099999999999994</v>
      </c>
      <c r="L79" s="58">
        <f>VLOOKUP(C79, Pivot!A$2:B$999, 2, FALSE)</f>
        <v>6956</v>
      </c>
      <c r="M79" s="58">
        <f t="shared" si="13"/>
        <v>2005</v>
      </c>
      <c r="P79" s="58">
        <f t="shared" si="14"/>
        <v>2005</v>
      </c>
    </row>
    <row r="80" spans="1:16" ht="12.75" hidden="1" customHeight="1" x14ac:dyDescent="0.25">
      <c r="A80" s="27" t="s">
        <v>349</v>
      </c>
      <c r="B80" s="28" t="s">
        <v>338</v>
      </c>
      <c r="C80" s="29" t="s">
        <v>304</v>
      </c>
      <c r="D80" s="29">
        <v>1</v>
      </c>
      <c r="E80" s="90">
        <v>38408</v>
      </c>
      <c r="F80" s="57">
        <f>VLOOKUP(C80, Pivot!A$2:C$999, 3, FALSE)</f>
        <v>38092</v>
      </c>
      <c r="G80" s="30">
        <f t="shared" si="11"/>
        <v>316</v>
      </c>
      <c r="H80" s="31">
        <v>203.5</v>
      </c>
      <c r="I80" s="31">
        <f t="shared" si="15"/>
        <v>203.5</v>
      </c>
      <c r="J80" s="55">
        <v>200</v>
      </c>
      <c r="K80" s="31">
        <f t="shared" si="12"/>
        <v>-3.5</v>
      </c>
      <c r="L80" s="58">
        <f>VLOOKUP(C80, Pivot!A$2:B$999, 2, FALSE)</f>
        <v>1500</v>
      </c>
      <c r="M80" s="58">
        <f t="shared" si="13"/>
        <v>2005</v>
      </c>
      <c r="P80" s="58">
        <f t="shared" si="14"/>
        <v>2005</v>
      </c>
    </row>
    <row r="81" spans="1:16" ht="12.75" hidden="1" customHeight="1" x14ac:dyDescent="0.25">
      <c r="A81" s="27" t="s">
        <v>349</v>
      </c>
      <c r="B81" s="28" t="s">
        <v>338</v>
      </c>
      <c r="C81" s="29" t="s">
        <v>329</v>
      </c>
      <c r="D81" s="29">
        <v>1</v>
      </c>
      <c r="E81" s="90">
        <v>38408</v>
      </c>
      <c r="F81" s="57">
        <f>VLOOKUP(C81, Pivot!A$2:C$999, 3, FALSE)</f>
        <v>38294</v>
      </c>
      <c r="G81" s="30">
        <f t="shared" si="11"/>
        <v>114</v>
      </c>
      <c r="H81" s="31">
        <v>203.5</v>
      </c>
      <c r="I81" s="31">
        <f t="shared" si="15"/>
        <v>203.5</v>
      </c>
      <c r="J81" s="55">
        <v>200</v>
      </c>
      <c r="K81" s="31">
        <f t="shared" si="12"/>
        <v>-3.5</v>
      </c>
      <c r="L81" s="58">
        <f>VLOOKUP(C81, Pivot!A$2:B$999, 2, FALSE)</f>
        <v>8639</v>
      </c>
      <c r="M81" s="58">
        <f t="shared" si="13"/>
        <v>2005</v>
      </c>
      <c r="P81" s="58">
        <f t="shared" si="14"/>
        <v>2005</v>
      </c>
    </row>
    <row r="82" spans="1:16" ht="12.75" hidden="1" customHeight="1" x14ac:dyDescent="0.25">
      <c r="A82" s="27" t="s">
        <v>349</v>
      </c>
      <c r="B82" s="28" t="s">
        <v>338</v>
      </c>
      <c r="C82" s="29" t="s">
        <v>323</v>
      </c>
      <c r="D82" s="29">
        <v>1</v>
      </c>
      <c r="E82" s="90">
        <v>38408</v>
      </c>
      <c r="F82" s="57">
        <f>VLOOKUP(C82, Pivot!A$2:C$999, 3, FALSE)</f>
        <v>38296</v>
      </c>
      <c r="G82" s="30">
        <f t="shared" si="11"/>
        <v>112</v>
      </c>
      <c r="H82" s="31">
        <v>203.5</v>
      </c>
      <c r="I82" s="31">
        <f t="shared" si="15"/>
        <v>203.5</v>
      </c>
      <c r="J82" s="55">
        <v>200</v>
      </c>
      <c r="K82" s="31">
        <f t="shared" si="12"/>
        <v>-3.5</v>
      </c>
      <c r="L82" s="58">
        <f>VLOOKUP(C82, Pivot!A$2:B$999, 2, FALSE)</f>
        <v>6065</v>
      </c>
      <c r="M82" s="58">
        <f t="shared" si="13"/>
        <v>2005</v>
      </c>
      <c r="P82" s="58">
        <f t="shared" si="14"/>
        <v>2005</v>
      </c>
    </row>
    <row r="83" spans="1:16" ht="12.75" hidden="1" customHeight="1" x14ac:dyDescent="0.25">
      <c r="A83" s="27" t="s">
        <v>349</v>
      </c>
      <c r="B83" s="28" t="s">
        <v>338</v>
      </c>
      <c r="C83" s="29" t="s">
        <v>324</v>
      </c>
      <c r="D83" s="29">
        <v>4</v>
      </c>
      <c r="E83" s="90">
        <v>38408</v>
      </c>
      <c r="F83" s="57">
        <f>VLOOKUP(C83, Pivot!A$2:C$999, 3, FALSE)</f>
        <v>38296</v>
      </c>
      <c r="G83" s="30">
        <f t="shared" si="11"/>
        <v>112</v>
      </c>
      <c r="H83" s="31">
        <v>203.5</v>
      </c>
      <c r="I83" s="31">
        <f t="shared" si="15"/>
        <v>203.5</v>
      </c>
      <c r="J83" s="55">
        <v>200</v>
      </c>
      <c r="K83" s="31">
        <f t="shared" si="12"/>
        <v>-3.5</v>
      </c>
      <c r="L83" s="58">
        <f>VLOOKUP(C83, Pivot!A$2:B$999, 2, FALSE)</f>
        <v>7845</v>
      </c>
      <c r="M83" s="58">
        <f t="shared" si="13"/>
        <v>2005</v>
      </c>
      <c r="P83" s="58">
        <f t="shared" si="14"/>
        <v>2005</v>
      </c>
    </row>
    <row r="84" spans="1:16" ht="12.75" hidden="1" customHeight="1" x14ac:dyDescent="0.25">
      <c r="A84" s="27" t="s">
        <v>350</v>
      </c>
      <c r="B84" s="28" t="s">
        <v>301</v>
      </c>
      <c r="C84" s="29" t="s">
        <v>322</v>
      </c>
      <c r="D84" s="29">
        <v>1</v>
      </c>
      <c r="E84" s="90">
        <v>38418</v>
      </c>
      <c r="F84" s="57">
        <f>VLOOKUP(C84, Pivot!A$2:C$999, 3, FALSE)</f>
        <v>38294</v>
      </c>
      <c r="G84" s="30">
        <f t="shared" si="11"/>
        <v>124</v>
      </c>
      <c r="H84" s="31">
        <v>203.5</v>
      </c>
      <c r="I84" s="31">
        <f t="shared" si="15"/>
        <v>203.5</v>
      </c>
      <c r="J84" s="55">
        <v>171.2</v>
      </c>
      <c r="K84" s="31">
        <f t="shared" si="12"/>
        <v>-32.300000000000011</v>
      </c>
      <c r="L84" s="58">
        <f>VLOOKUP(C84, Pivot!A$2:B$999, 2, FALSE)</f>
        <v>6502</v>
      </c>
      <c r="M84" s="58">
        <f t="shared" si="13"/>
        <v>2005</v>
      </c>
      <c r="P84" s="58">
        <f t="shared" si="14"/>
        <v>2005</v>
      </c>
    </row>
    <row r="85" spans="1:16" ht="12.75" hidden="1" customHeight="1" x14ac:dyDescent="0.25">
      <c r="A85" s="27" t="s">
        <v>350</v>
      </c>
      <c r="B85" s="28" t="s">
        <v>301</v>
      </c>
      <c r="C85" s="29" t="s">
        <v>327</v>
      </c>
      <c r="D85" s="29">
        <v>1</v>
      </c>
      <c r="E85" s="90">
        <v>38418</v>
      </c>
      <c r="F85" s="57">
        <f>VLOOKUP(C85, Pivot!A$2:C$999, 3, FALSE)</f>
        <v>38296</v>
      </c>
      <c r="G85" s="30">
        <f t="shared" si="11"/>
        <v>122</v>
      </c>
      <c r="H85" s="31">
        <v>203.5</v>
      </c>
      <c r="I85" s="31">
        <f t="shared" si="15"/>
        <v>203.5</v>
      </c>
      <c r="J85" s="55">
        <v>171.2</v>
      </c>
      <c r="K85" s="31">
        <f t="shared" si="12"/>
        <v>-32.300000000000011</v>
      </c>
      <c r="L85" s="58">
        <f>VLOOKUP(C85, Pivot!A$2:B$999, 2, FALSE)</f>
        <v>6956</v>
      </c>
      <c r="M85" s="58">
        <f t="shared" si="13"/>
        <v>2005</v>
      </c>
      <c r="P85" s="58">
        <f t="shared" si="14"/>
        <v>2005</v>
      </c>
    </row>
    <row r="86" spans="1:16" ht="12.75" hidden="1" customHeight="1" x14ac:dyDescent="0.25">
      <c r="A86" s="27" t="s">
        <v>351</v>
      </c>
      <c r="B86" s="28" t="s">
        <v>301</v>
      </c>
      <c r="C86" s="29" t="s">
        <v>320</v>
      </c>
      <c r="D86" s="29">
        <v>1</v>
      </c>
      <c r="E86" s="90">
        <v>38419</v>
      </c>
      <c r="F86" s="57">
        <f>VLOOKUP(C86, Pivot!A$2:C$999, 3, FALSE)</f>
        <v>38294</v>
      </c>
      <c r="G86" s="30">
        <f t="shared" si="11"/>
        <v>125</v>
      </c>
      <c r="H86" s="31">
        <v>203.5</v>
      </c>
      <c r="I86" s="31">
        <f t="shared" si="15"/>
        <v>203.5</v>
      </c>
      <c r="J86" s="55">
        <v>196</v>
      </c>
      <c r="K86" s="31">
        <f t="shared" si="12"/>
        <v>-7.5</v>
      </c>
      <c r="L86" s="58">
        <f>VLOOKUP(C86, Pivot!A$2:B$999, 2, FALSE)</f>
        <v>6245</v>
      </c>
      <c r="M86" s="58">
        <f t="shared" si="13"/>
        <v>2005</v>
      </c>
      <c r="P86" s="58">
        <f t="shared" si="14"/>
        <v>2005</v>
      </c>
    </row>
    <row r="87" spans="1:16" ht="12.75" hidden="1" customHeight="1" x14ac:dyDescent="0.25">
      <c r="A87" s="27" t="s">
        <v>351</v>
      </c>
      <c r="B87" s="28" t="s">
        <v>301</v>
      </c>
      <c r="C87" s="29" t="s">
        <v>329</v>
      </c>
      <c r="D87" s="29">
        <v>1</v>
      </c>
      <c r="E87" s="90">
        <v>38419</v>
      </c>
      <c r="F87" s="57">
        <f>VLOOKUP(C87, Pivot!A$2:C$999, 3, FALSE)</f>
        <v>38294</v>
      </c>
      <c r="G87" s="30">
        <f t="shared" si="11"/>
        <v>125</v>
      </c>
      <c r="H87" s="31">
        <v>203.5</v>
      </c>
      <c r="I87" s="31">
        <f t="shared" si="15"/>
        <v>203.5</v>
      </c>
      <c r="J87" s="55">
        <v>196</v>
      </c>
      <c r="K87" s="31">
        <f t="shared" si="12"/>
        <v>-7.5</v>
      </c>
      <c r="L87" s="58">
        <f>VLOOKUP(C87, Pivot!A$2:B$999, 2, FALSE)</f>
        <v>8639</v>
      </c>
      <c r="M87" s="58">
        <f t="shared" si="13"/>
        <v>2005</v>
      </c>
      <c r="P87" s="58">
        <f t="shared" si="14"/>
        <v>2005</v>
      </c>
    </row>
    <row r="88" spans="1:16" ht="12.75" hidden="1" customHeight="1" x14ac:dyDescent="0.25">
      <c r="A88" s="27" t="s">
        <v>352</v>
      </c>
      <c r="B88" s="28" t="s">
        <v>301</v>
      </c>
      <c r="C88" s="29" t="s">
        <v>304</v>
      </c>
      <c r="D88" s="29">
        <v>1</v>
      </c>
      <c r="E88" s="90">
        <v>38419</v>
      </c>
      <c r="F88" s="57">
        <f>VLOOKUP(C88, Pivot!A$2:C$999, 3, FALSE)</f>
        <v>38092</v>
      </c>
      <c r="G88" s="30">
        <f t="shared" si="11"/>
        <v>327</v>
      </c>
      <c r="H88" s="31">
        <v>203.5</v>
      </c>
      <c r="I88" s="31">
        <f t="shared" si="15"/>
        <v>203.5</v>
      </c>
      <c r="J88" s="55">
        <v>198.3</v>
      </c>
      <c r="K88" s="31">
        <f t="shared" si="12"/>
        <v>-5.1999999999999886</v>
      </c>
      <c r="L88" s="58">
        <f>VLOOKUP(C88, Pivot!A$2:B$999, 2, FALSE)</f>
        <v>1500</v>
      </c>
      <c r="M88" s="58">
        <f t="shared" si="13"/>
        <v>2005</v>
      </c>
      <c r="P88" s="58">
        <f t="shared" si="14"/>
        <v>2005</v>
      </c>
    </row>
    <row r="89" spans="1:16" ht="12.75" hidden="1" customHeight="1" x14ac:dyDescent="0.25">
      <c r="A89" s="27" t="s">
        <v>352</v>
      </c>
      <c r="B89" s="28" t="s">
        <v>301</v>
      </c>
      <c r="C89" s="29" t="s">
        <v>329</v>
      </c>
      <c r="D89" s="29">
        <v>1</v>
      </c>
      <c r="E89" s="90">
        <v>38419</v>
      </c>
      <c r="F89" s="57">
        <f>VLOOKUP(C89, Pivot!A$2:C$999, 3, FALSE)</f>
        <v>38294</v>
      </c>
      <c r="G89" s="30">
        <f t="shared" si="11"/>
        <v>125</v>
      </c>
      <c r="H89" s="31">
        <v>203.5</v>
      </c>
      <c r="I89" s="31">
        <f t="shared" si="15"/>
        <v>203.5</v>
      </c>
      <c r="J89" s="55">
        <v>198.3</v>
      </c>
      <c r="K89" s="31">
        <f t="shared" si="12"/>
        <v>-5.1999999999999886</v>
      </c>
      <c r="L89" s="58">
        <f>VLOOKUP(C89, Pivot!A$2:B$999, 2, FALSE)</f>
        <v>8639</v>
      </c>
      <c r="M89" s="58">
        <f t="shared" si="13"/>
        <v>2005</v>
      </c>
      <c r="P89" s="58">
        <f t="shared" si="14"/>
        <v>2005</v>
      </c>
    </row>
    <row r="90" spans="1:16" ht="12.75" hidden="1" customHeight="1" x14ac:dyDescent="0.25">
      <c r="A90" s="27" t="s">
        <v>352</v>
      </c>
      <c r="B90" s="28" t="s">
        <v>301</v>
      </c>
      <c r="C90" s="29" t="s">
        <v>324</v>
      </c>
      <c r="D90" s="29">
        <v>1</v>
      </c>
      <c r="E90" s="90">
        <v>38419</v>
      </c>
      <c r="F90" s="57">
        <f>VLOOKUP(C90, Pivot!A$2:C$999, 3, FALSE)</f>
        <v>38296</v>
      </c>
      <c r="G90" s="30">
        <f t="shared" si="11"/>
        <v>123</v>
      </c>
      <c r="H90" s="31">
        <v>203.5</v>
      </c>
      <c r="I90" s="31">
        <f t="shared" si="15"/>
        <v>203.5</v>
      </c>
      <c r="J90" s="55">
        <v>198.3</v>
      </c>
      <c r="K90" s="31">
        <f t="shared" si="12"/>
        <v>-5.1999999999999886</v>
      </c>
      <c r="L90" s="58">
        <f>VLOOKUP(C90, Pivot!A$2:B$999, 2, FALSE)</f>
        <v>7845</v>
      </c>
      <c r="M90" s="58">
        <f t="shared" si="13"/>
        <v>2005</v>
      </c>
      <c r="P90" s="58">
        <f t="shared" si="14"/>
        <v>2005</v>
      </c>
    </row>
    <row r="91" spans="1:16" ht="12.75" hidden="1" customHeight="1" x14ac:dyDescent="0.25">
      <c r="A91" s="27" t="s">
        <v>353</v>
      </c>
      <c r="B91" s="28" t="s">
        <v>301</v>
      </c>
      <c r="C91" s="29" t="s">
        <v>321</v>
      </c>
      <c r="D91" s="29">
        <v>1</v>
      </c>
      <c r="E91" s="90">
        <v>38419</v>
      </c>
      <c r="F91" s="57">
        <f>VLOOKUP(C91, Pivot!A$2:C$999, 3, FALSE)</f>
        <v>38294</v>
      </c>
      <c r="G91" s="30">
        <f t="shared" si="11"/>
        <v>125</v>
      </c>
      <c r="H91" s="31">
        <v>203.5</v>
      </c>
      <c r="I91" s="31">
        <f t="shared" si="15"/>
        <v>203.5</v>
      </c>
      <c r="J91" s="55">
        <v>202</v>
      </c>
      <c r="K91" s="31">
        <f t="shared" si="12"/>
        <v>-1.5</v>
      </c>
      <c r="L91" s="58">
        <f>VLOOKUP(C91, Pivot!A$2:B$999, 2, FALSE)</f>
        <v>9622</v>
      </c>
      <c r="M91" s="58">
        <f t="shared" si="13"/>
        <v>2005</v>
      </c>
      <c r="P91" s="58">
        <f t="shared" si="14"/>
        <v>2005</v>
      </c>
    </row>
    <row r="92" spans="1:16" ht="12.75" hidden="1" customHeight="1" x14ac:dyDescent="0.25">
      <c r="A92" s="27" t="s">
        <v>354</v>
      </c>
      <c r="B92" s="28" t="s">
        <v>338</v>
      </c>
      <c r="C92" s="29" t="s">
        <v>308</v>
      </c>
      <c r="D92" s="29">
        <v>7</v>
      </c>
      <c r="E92" s="90">
        <v>38428</v>
      </c>
      <c r="F92" s="57">
        <f>VLOOKUP(C92, Pivot!A$2:C$999, 3, FALSE)</f>
        <v>37623</v>
      </c>
      <c r="G92" s="30">
        <f t="shared" si="11"/>
        <v>805</v>
      </c>
      <c r="H92" s="31">
        <v>200</v>
      </c>
      <c r="I92" s="31">
        <f t="shared" si="15"/>
        <v>200</v>
      </c>
      <c r="J92" s="55">
        <v>178.3</v>
      </c>
      <c r="K92" s="31">
        <f t="shared" si="12"/>
        <v>-21.699999999999989</v>
      </c>
      <c r="L92" s="58">
        <f>VLOOKUP(C92, Pivot!A$2:B$999, 2, FALSE)</f>
        <v>61118</v>
      </c>
      <c r="M92" s="58">
        <f t="shared" si="13"/>
        <v>2005</v>
      </c>
      <c r="P92" s="58">
        <f t="shared" si="14"/>
        <v>2005</v>
      </c>
    </row>
    <row r="93" spans="1:16" ht="12.75" hidden="1" customHeight="1" x14ac:dyDescent="0.25">
      <c r="A93" s="27" t="s">
        <v>355</v>
      </c>
      <c r="B93" s="28" t="s">
        <v>338</v>
      </c>
      <c r="C93" s="29" t="s">
        <v>324</v>
      </c>
      <c r="D93" s="29">
        <v>2</v>
      </c>
      <c r="E93" s="90">
        <v>38429</v>
      </c>
      <c r="F93" s="57">
        <f>VLOOKUP(C93, Pivot!A$2:C$999, 3, FALSE)</f>
        <v>38296</v>
      </c>
      <c r="G93" s="30">
        <f t="shared" si="11"/>
        <v>133</v>
      </c>
      <c r="H93" s="31">
        <v>203.5</v>
      </c>
      <c r="I93" s="31">
        <f t="shared" si="15"/>
        <v>203.5</v>
      </c>
      <c r="J93" s="55">
        <v>200</v>
      </c>
      <c r="K93" s="31">
        <f t="shared" si="12"/>
        <v>-3.5</v>
      </c>
      <c r="L93" s="58">
        <f>VLOOKUP(C93, Pivot!A$2:B$999, 2, FALSE)</f>
        <v>7845</v>
      </c>
      <c r="M93" s="58">
        <f t="shared" si="13"/>
        <v>2005</v>
      </c>
      <c r="P93" s="58">
        <f t="shared" si="14"/>
        <v>2005</v>
      </c>
    </row>
    <row r="94" spans="1:16" ht="12.75" hidden="1" customHeight="1" x14ac:dyDescent="0.25">
      <c r="A94" s="27" t="s">
        <v>355</v>
      </c>
      <c r="B94" s="28" t="s">
        <v>338</v>
      </c>
      <c r="C94" s="29" t="s">
        <v>327</v>
      </c>
      <c r="D94" s="29">
        <v>2</v>
      </c>
      <c r="E94" s="90">
        <v>38429</v>
      </c>
      <c r="F94" s="57">
        <f>VLOOKUP(C94, Pivot!A$2:C$999, 3, FALSE)</f>
        <v>38296</v>
      </c>
      <c r="G94" s="30">
        <f t="shared" si="11"/>
        <v>133</v>
      </c>
      <c r="H94" s="31">
        <v>203.5</v>
      </c>
      <c r="I94" s="31">
        <f t="shared" si="15"/>
        <v>203.5</v>
      </c>
      <c r="J94" s="55">
        <v>200</v>
      </c>
      <c r="K94" s="31">
        <f t="shared" si="12"/>
        <v>-3.5</v>
      </c>
      <c r="L94" s="58">
        <f>VLOOKUP(C94, Pivot!A$2:B$999, 2, FALSE)</f>
        <v>6956</v>
      </c>
      <c r="M94" s="58">
        <f t="shared" si="13"/>
        <v>2005</v>
      </c>
      <c r="P94" s="58">
        <f t="shared" si="14"/>
        <v>2005</v>
      </c>
    </row>
    <row r="95" spans="1:16" ht="12.75" hidden="1" customHeight="1" x14ac:dyDescent="0.25">
      <c r="A95" s="27" t="s">
        <v>356</v>
      </c>
      <c r="B95" s="28" t="s">
        <v>301</v>
      </c>
      <c r="C95" s="29" t="s">
        <v>346</v>
      </c>
      <c r="D95" s="29">
        <v>2</v>
      </c>
      <c r="E95" s="90">
        <v>38446</v>
      </c>
      <c r="F95" s="57">
        <f>VLOOKUP(C95, Pivot!A$2:C$999, 3, FALSE)</f>
        <v>38357</v>
      </c>
      <c r="G95" s="30">
        <f t="shared" si="11"/>
        <v>89</v>
      </c>
      <c r="H95" s="31">
        <v>183.4</v>
      </c>
      <c r="I95" s="31">
        <v>178.3</v>
      </c>
      <c r="J95" s="55">
        <v>196</v>
      </c>
      <c r="K95" s="31">
        <f t="shared" si="12"/>
        <v>12.599999999999994</v>
      </c>
      <c r="L95" s="58">
        <f>VLOOKUP(C95, Pivot!A$2:B$999, 2, FALSE)</f>
        <v>4824</v>
      </c>
      <c r="M95" s="58">
        <f t="shared" si="13"/>
        <v>2005</v>
      </c>
      <c r="P95" s="58">
        <f t="shared" si="14"/>
        <v>2005</v>
      </c>
    </row>
    <row r="96" spans="1:16" ht="12.75" hidden="1" customHeight="1" x14ac:dyDescent="0.25">
      <c r="A96" s="27" t="s">
        <v>357</v>
      </c>
      <c r="B96" s="28" t="s">
        <v>301</v>
      </c>
      <c r="C96" s="29" t="s">
        <v>329</v>
      </c>
      <c r="D96" s="29">
        <v>1</v>
      </c>
      <c r="E96" s="90">
        <v>38446</v>
      </c>
      <c r="F96" s="57">
        <f>VLOOKUP(C96, Pivot!A$2:C$999, 3, FALSE)</f>
        <v>38294</v>
      </c>
      <c r="G96" s="30">
        <f t="shared" si="11"/>
        <v>152</v>
      </c>
      <c r="H96" s="31">
        <v>203.5</v>
      </c>
      <c r="I96" s="31">
        <f t="shared" ref="I96:I106" si="16">H96</f>
        <v>203.5</v>
      </c>
      <c r="J96" s="55">
        <v>202</v>
      </c>
      <c r="K96" s="31">
        <f t="shared" si="12"/>
        <v>-1.5</v>
      </c>
      <c r="L96" s="58">
        <f>VLOOKUP(C96, Pivot!A$2:B$999, 2, FALSE)</f>
        <v>8639</v>
      </c>
      <c r="M96" s="58">
        <f t="shared" si="13"/>
        <v>2005</v>
      </c>
      <c r="P96" s="58">
        <f t="shared" si="14"/>
        <v>2005</v>
      </c>
    </row>
    <row r="97" spans="1:16" ht="12.75" hidden="1" customHeight="1" x14ac:dyDescent="0.25">
      <c r="A97" s="27" t="s">
        <v>357</v>
      </c>
      <c r="B97" s="28" t="s">
        <v>301</v>
      </c>
      <c r="C97" s="29" t="s">
        <v>323</v>
      </c>
      <c r="D97" s="29">
        <v>1</v>
      </c>
      <c r="E97" s="90">
        <v>38446</v>
      </c>
      <c r="F97" s="57">
        <f>VLOOKUP(C97, Pivot!A$2:C$999, 3, FALSE)</f>
        <v>38296</v>
      </c>
      <c r="G97" s="30">
        <f t="shared" si="11"/>
        <v>150</v>
      </c>
      <c r="H97" s="31">
        <v>203.5</v>
      </c>
      <c r="I97" s="31">
        <f t="shared" si="16"/>
        <v>203.5</v>
      </c>
      <c r="J97" s="55">
        <v>198.3</v>
      </c>
      <c r="K97" s="31">
        <f t="shared" si="12"/>
        <v>-5.1999999999999886</v>
      </c>
      <c r="L97" s="58">
        <f>VLOOKUP(C97, Pivot!A$2:B$999, 2, FALSE)</f>
        <v>6065</v>
      </c>
      <c r="M97" s="58">
        <f t="shared" si="13"/>
        <v>2005</v>
      </c>
      <c r="P97" s="58">
        <f t="shared" si="14"/>
        <v>2005</v>
      </c>
    </row>
    <row r="98" spans="1:16" ht="12.75" hidden="1" customHeight="1" x14ac:dyDescent="0.25">
      <c r="A98" s="27" t="s">
        <v>358</v>
      </c>
      <c r="B98" s="28" t="s">
        <v>301</v>
      </c>
      <c r="C98" s="29" t="s">
        <v>322</v>
      </c>
      <c r="D98" s="29">
        <v>1</v>
      </c>
      <c r="E98" s="90">
        <v>38446</v>
      </c>
      <c r="F98" s="57">
        <f>VLOOKUP(C98, Pivot!A$2:C$999, 3, FALSE)</f>
        <v>38294</v>
      </c>
      <c r="G98" s="30">
        <f t="shared" ref="G98:G129" si="17">E98-F98</f>
        <v>152</v>
      </c>
      <c r="H98" s="31">
        <v>203.5</v>
      </c>
      <c r="I98" s="31">
        <f t="shared" si="16"/>
        <v>203.5</v>
      </c>
      <c r="J98" s="55">
        <v>202</v>
      </c>
      <c r="K98" s="31">
        <f t="shared" ref="K98:K129" si="18">IF(J98&gt;H98, J98-H98, IF(J98&lt;I98, J98-I98, 0))</f>
        <v>-1.5</v>
      </c>
      <c r="L98" s="58">
        <f>VLOOKUP(C98, Pivot!A$2:B$999, 2, FALSE)</f>
        <v>6502</v>
      </c>
      <c r="M98" s="58">
        <f t="shared" ref="M98:M129" si="19">YEAR(E98)</f>
        <v>2005</v>
      </c>
      <c r="P98" s="58">
        <f t="shared" ref="P98:P129" si="20">IF(MONTH(E98) =12, M98+1, M98)</f>
        <v>2005</v>
      </c>
    </row>
    <row r="99" spans="1:16" ht="12.75" hidden="1" customHeight="1" x14ac:dyDescent="0.25">
      <c r="A99" s="27" t="s">
        <v>358</v>
      </c>
      <c r="B99" s="28" t="s">
        <v>301</v>
      </c>
      <c r="C99" s="29" t="s">
        <v>324</v>
      </c>
      <c r="D99" s="29">
        <v>2</v>
      </c>
      <c r="E99" s="90">
        <v>38446</v>
      </c>
      <c r="F99" s="57">
        <f>VLOOKUP(C99, Pivot!A$2:C$999, 3, FALSE)</f>
        <v>38296</v>
      </c>
      <c r="G99" s="30">
        <f t="shared" si="17"/>
        <v>150</v>
      </c>
      <c r="H99" s="31">
        <v>203.5</v>
      </c>
      <c r="I99" s="31">
        <f t="shared" si="16"/>
        <v>203.5</v>
      </c>
      <c r="J99" s="55">
        <v>202</v>
      </c>
      <c r="K99" s="31">
        <f t="shared" si="18"/>
        <v>-1.5</v>
      </c>
      <c r="L99" s="58">
        <f>VLOOKUP(C99, Pivot!A$2:B$999, 2, FALSE)</f>
        <v>7845</v>
      </c>
      <c r="M99" s="58">
        <f t="shared" si="19"/>
        <v>2005</v>
      </c>
      <c r="P99" s="58">
        <f t="shared" si="20"/>
        <v>2005</v>
      </c>
    </row>
    <row r="100" spans="1:16" ht="12.75" hidden="1" customHeight="1" x14ac:dyDescent="0.25">
      <c r="A100" s="27" t="s">
        <v>359</v>
      </c>
      <c r="B100" s="28" t="s">
        <v>301</v>
      </c>
      <c r="C100" s="29" t="s">
        <v>323</v>
      </c>
      <c r="D100" s="29">
        <v>1</v>
      </c>
      <c r="E100" s="90">
        <v>38446</v>
      </c>
      <c r="F100" s="57">
        <f>VLOOKUP(C100, Pivot!A$2:C$999, 3, FALSE)</f>
        <v>38296</v>
      </c>
      <c r="G100" s="30">
        <f t="shared" si="17"/>
        <v>150</v>
      </c>
      <c r="H100" s="31">
        <v>203.5</v>
      </c>
      <c r="I100" s="31">
        <f t="shared" si="16"/>
        <v>203.5</v>
      </c>
      <c r="J100" s="55">
        <v>199.9</v>
      </c>
      <c r="K100" s="31">
        <f t="shared" si="18"/>
        <v>-3.5999999999999943</v>
      </c>
      <c r="L100" s="58">
        <f>VLOOKUP(C100, Pivot!A$2:B$999, 2, FALSE)</f>
        <v>6065</v>
      </c>
      <c r="M100" s="58">
        <f t="shared" si="19"/>
        <v>2005</v>
      </c>
      <c r="P100" s="58">
        <f t="shared" si="20"/>
        <v>2005</v>
      </c>
    </row>
    <row r="101" spans="1:16" ht="12.75" hidden="1" customHeight="1" x14ac:dyDescent="0.25">
      <c r="A101" s="27" t="s">
        <v>360</v>
      </c>
      <c r="B101" s="28" t="s">
        <v>301</v>
      </c>
      <c r="C101" s="29" t="s">
        <v>322</v>
      </c>
      <c r="D101" s="29">
        <v>1</v>
      </c>
      <c r="E101" s="90">
        <v>38446</v>
      </c>
      <c r="F101" s="57">
        <f>VLOOKUP(C101, Pivot!A$2:C$999, 3, FALSE)</f>
        <v>38294</v>
      </c>
      <c r="G101" s="30">
        <f t="shared" si="17"/>
        <v>152</v>
      </c>
      <c r="H101" s="31">
        <v>203.5</v>
      </c>
      <c r="I101" s="31">
        <f t="shared" si="16"/>
        <v>203.5</v>
      </c>
      <c r="J101" s="55">
        <v>198.3</v>
      </c>
      <c r="K101" s="31">
        <f t="shared" si="18"/>
        <v>-5.1999999999999886</v>
      </c>
      <c r="L101" s="58">
        <f>VLOOKUP(C101, Pivot!A$2:B$999, 2, FALSE)</f>
        <v>6502</v>
      </c>
      <c r="M101" s="58">
        <f t="shared" si="19"/>
        <v>2005</v>
      </c>
      <c r="P101" s="58">
        <f t="shared" si="20"/>
        <v>2005</v>
      </c>
    </row>
    <row r="102" spans="1:16" ht="12.75" hidden="1" customHeight="1" x14ac:dyDescent="0.25">
      <c r="A102" s="27" t="s">
        <v>361</v>
      </c>
      <c r="B102" s="28" t="s">
        <v>338</v>
      </c>
      <c r="C102" s="29" t="s">
        <v>362</v>
      </c>
      <c r="D102" s="29">
        <v>1</v>
      </c>
      <c r="E102" s="90">
        <v>38462</v>
      </c>
      <c r="F102" s="57">
        <f>VLOOKUP(C102, Pivot!A$2:C$999, 3, FALSE)</f>
        <v>38455</v>
      </c>
      <c r="G102" s="30">
        <f t="shared" si="17"/>
        <v>7</v>
      </c>
      <c r="H102" s="31">
        <v>203.5</v>
      </c>
      <c r="I102" s="31">
        <f t="shared" si="16"/>
        <v>203.5</v>
      </c>
      <c r="J102" s="55">
        <v>203.8</v>
      </c>
      <c r="K102" s="31">
        <f t="shared" si="18"/>
        <v>0.30000000000001137</v>
      </c>
      <c r="L102" s="58">
        <f>VLOOKUP(C102, Pivot!A$2:B$999, 2, FALSE)</f>
        <v>10242</v>
      </c>
      <c r="M102" s="58">
        <f t="shared" si="19"/>
        <v>2005</v>
      </c>
      <c r="P102" s="58">
        <f t="shared" si="20"/>
        <v>2005</v>
      </c>
    </row>
    <row r="103" spans="1:16" ht="12.75" hidden="1" customHeight="1" x14ac:dyDescent="0.25">
      <c r="A103" s="27" t="s">
        <v>363</v>
      </c>
      <c r="B103" s="28" t="s">
        <v>338</v>
      </c>
      <c r="C103" s="29" t="s">
        <v>362</v>
      </c>
      <c r="D103" s="29">
        <v>1</v>
      </c>
      <c r="E103" s="90">
        <v>38462</v>
      </c>
      <c r="F103" s="57">
        <f>VLOOKUP(C103, Pivot!A$2:C$999, 3, FALSE)</f>
        <v>38455</v>
      </c>
      <c r="G103" s="30">
        <f t="shared" si="17"/>
        <v>7</v>
      </c>
      <c r="H103" s="31">
        <v>203.5</v>
      </c>
      <c r="I103" s="31">
        <f t="shared" si="16"/>
        <v>203.5</v>
      </c>
      <c r="J103" s="55">
        <v>200</v>
      </c>
      <c r="K103" s="31">
        <f t="shared" si="18"/>
        <v>-3.5</v>
      </c>
      <c r="L103" s="58">
        <f>VLOOKUP(C103, Pivot!A$2:B$999, 2, FALSE)</f>
        <v>10242</v>
      </c>
      <c r="M103" s="58">
        <f t="shared" si="19"/>
        <v>2005</v>
      </c>
      <c r="P103" s="58">
        <f t="shared" si="20"/>
        <v>2005</v>
      </c>
    </row>
    <row r="104" spans="1:16" ht="12.75" hidden="1" customHeight="1" x14ac:dyDescent="0.25">
      <c r="A104" s="27" t="s">
        <v>364</v>
      </c>
      <c r="B104" s="28" t="s">
        <v>301</v>
      </c>
      <c r="C104" s="29" t="s">
        <v>302</v>
      </c>
      <c r="D104" s="29">
        <v>1</v>
      </c>
      <c r="E104" s="90">
        <v>38474</v>
      </c>
      <c r="F104" s="57">
        <f>VLOOKUP(C104, Pivot!A$2:C$999, 3, FALSE)</f>
        <v>37599</v>
      </c>
      <c r="G104" s="30">
        <f t="shared" si="17"/>
        <v>875</v>
      </c>
      <c r="H104" s="31">
        <v>199.9</v>
      </c>
      <c r="I104" s="31">
        <f t="shared" si="16"/>
        <v>199.9</v>
      </c>
      <c r="J104" s="55">
        <v>198.3</v>
      </c>
      <c r="K104" s="31">
        <f t="shared" si="18"/>
        <v>-1.5999999999999943</v>
      </c>
      <c r="L104" s="58">
        <f>VLOOKUP(C104, Pivot!A$2:B$999, 2, FALSE)</f>
        <v>41500</v>
      </c>
      <c r="M104" s="58">
        <f t="shared" si="19"/>
        <v>2005</v>
      </c>
      <c r="P104" s="58">
        <f t="shared" si="20"/>
        <v>2005</v>
      </c>
    </row>
    <row r="105" spans="1:16" ht="12.75" hidden="1" customHeight="1" x14ac:dyDescent="0.25">
      <c r="A105" s="27" t="s">
        <v>365</v>
      </c>
      <c r="B105" s="28" t="s">
        <v>301</v>
      </c>
      <c r="C105" s="29" t="s">
        <v>366</v>
      </c>
      <c r="D105" s="29">
        <v>1</v>
      </c>
      <c r="E105" s="90">
        <v>38474</v>
      </c>
      <c r="F105" s="57">
        <f>VLOOKUP(C105, Pivot!A$2:C$999, 3, FALSE)</f>
        <v>38454</v>
      </c>
      <c r="G105" s="30">
        <f t="shared" si="17"/>
        <v>20</v>
      </c>
      <c r="H105" s="31">
        <v>203.5</v>
      </c>
      <c r="I105" s="31">
        <f t="shared" si="16"/>
        <v>203.5</v>
      </c>
      <c r="J105" s="55">
        <v>199.9</v>
      </c>
      <c r="K105" s="31">
        <f t="shared" si="18"/>
        <v>-3.5999999999999943</v>
      </c>
      <c r="L105" s="58">
        <f>VLOOKUP(C105, Pivot!A$2:B$999, 2, FALSE)</f>
        <v>5000</v>
      </c>
      <c r="M105" s="58">
        <f t="shared" si="19"/>
        <v>2005</v>
      </c>
      <c r="P105" s="58">
        <f t="shared" si="20"/>
        <v>2005</v>
      </c>
    </row>
    <row r="106" spans="1:16" ht="12.75" hidden="1" customHeight="1" x14ac:dyDescent="0.25">
      <c r="A106" s="27" t="s">
        <v>365</v>
      </c>
      <c r="B106" s="28" t="s">
        <v>301</v>
      </c>
      <c r="C106" s="29" t="s">
        <v>367</v>
      </c>
      <c r="D106" s="29">
        <v>2</v>
      </c>
      <c r="E106" s="90">
        <v>38474</v>
      </c>
      <c r="F106" s="57">
        <f>VLOOKUP(C106, Pivot!A$2:C$999, 3, FALSE)</f>
        <v>38454</v>
      </c>
      <c r="G106" s="30">
        <f t="shared" si="17"/>
        <v>20</v>
      </c>
      <c r="H106" s="31">
        <v>203.5</v>
      </c>
      <c r="I106" s="31">
        <f t="shared" si="16"/>
        <v>203.5</v>
      </c>
      <c r="J106" s="55">
        <v>199.9</v>
      </c>
      <c r="K106" s="31">
        <f t="shared" si="18"/>
        <v>-3.5999999999999943</v>
      </c>
      <c r="L106" s="58">
        <f>VLOOKUP(C106, Pivot!A$2:B$999, 2, FALSE)</f>
        <v>11080</v>
      </c>
      <c r="M106" s="58">
        <f t="shared" si="19"/>
        <v>2005</v>
      </c>
      <c r="P106" s="58">
        <f t="shared" si="20"/>
        <v>2005</v>
      </c>
    </row>
    <row r="107" spans="1:16" ht="12.75" hidden="1" customHeight="1" x14ac:dyDescent="0.25">
      <c r="A107" s="27" t="s">
        <v>365</v>
      </c>
      <c r="B107" s="28" t="s">
        <v>301</v>
      </c>
      <c r="C107" s="29" t="s">
        <v>368</v>
      </c>
      <c r="D107" s="29">
        <v>3</v>
      </c>
      <c r="E107" s="90">
        <v>38474</v>
      </c>
      <c r="F107" s="57">
        <f>VLOOKUP(C107, Pivot!A$2:C$999, 3, FALSE)</f>
        <v>38454.714285714283</v>
      </c>
      <c r="G107" s="30">
        <f t="shared" si="17"/>
        <v>19.285714285717404</v>
      </c>
      <c r="H107" s="31">
        <v>203.5</v>
      </c>
      <c r="I107" s="31">
        <v>192.2</v>
      </c>
      <c r="J107" s="55">
        <v>199.9</v>
      </c>
      <c r="K107" s="31">
        <f t="shared" si="18"/>
        <v>0</v>
      </c>
      <c r="L107" s="58">
        <f>VLOOKUP(C107, Pivot!A$2:B$999, 2, FALSE)</f>
        <v>10654</v>
      </c>
      <c r="M107" s="58">
        <f t="shared" si="19"/>
        <v>2005</v>
      </c>
      <c r="P107" s="58">
        <f t="shared" si="20"/>
        <v>2005</v>
      </c>
    </row>
    <row r="108" spans="1:16" ht="12.75" hidden="1" customHeight="1" x14ac:dyDescent="0.25">
      <c r="A108" s="27" t="s">
        <v>365</v>
      </c>
      <c r="B108" s="28" t="s">
        <v>301</v>
      </c>
      <c r="C108" s="29" t="s">
        <v>369</v>
      </c>
      <c r="D108" s="29">
        <v>1</v>
      </c>
      <c r="E108" s="90">
        <v>38474</v>
      </c>
      <c r="F108" s="57">
        <f>VLOOKUP(C108, Pivot!A$2:C$999, 3, FALSE)</f>
        <v>38454.5</v>
      </c>
      <c r="G108" s="30">
        <f t="shared" si="17"/>
        <v>19.5</v>
      </c>
      <c r="H108" s="31">
        <v>203.5</v>
      </c>
      <c r="I108" s="31">
        <f t="shared" ref="I108:I121" si="21">H108</f>
        <v>203.5</v>
      </c>
      <c r="J108" s="55">
        <v>199.9</v>
      </c>
      <c r="K108" s="31">
        <f t="shared" si="18"/>
        <v>-3.5999999999999943</v>
      </c>
      <c r="L108" s="58">
        <f>VLOOKUP(C108, Pivot!A$2:B$999, 2, FALSE)</f>
        <v>18826</v>
      </c>
      <c r="M108" s="58">
        <f t="shared" si="19"/>
        <v>2005</v>
      </c>
      <c r="P108" s="58">
        <f t="shared" si="20"/>
        <v>2005</v>
      </c>
    </row>
    <row r="109" spans="1:16" ht="12.75" hidden="1" customHeight="1" x14ac:dyDescent="0.25">
      <c r="A109" s="27" t="s">
        <v>370</v>
      </c>
      <c r="B109" s="28" t="s">
        <v>301</v>
      </c>
      <c r="C109" s="29" t="s">
        <v>366</v>
      </c>
      <c r="D109" s="29">
        <v>2</v>
      </c>
      <c r="E109" s="90">
        <v>38474</v>
      </c>
      <c r="F109" s="57">
        <f>VLOOKUP(C109, Pivot!A$2:C$999, 3, FALSE)</f>
        <v>38454</v>
      </c>
      <c r="G109" s="30">
        <f t="shared" si="17"/>
        <v>20</v>
      </c>
      <c r="H109" s="31">
        <v>203.5</v>
      </c>
      <c r="I109" s="31">
        <f t="shared" si="21"/>
        <v>203.5</v>
      </c>
      <c r="J109" s="55">
        <v>202</v>
      </c>
      <c r="K109" s="31">
        <f t="shared" si="18"/>
        <v>-1.5</v>
      </c>
      <c r="L109" s="58">
        <f>VLOOKUP(C109, Pivot!A$2:B$999, 2, FALSE)</f>
        <v>5000</v>
      </c>
      <c r="M109" s="58">
        <f t="shared" si="19"/>
        <v>2005</v>
      </c>
      <c r="P109" s="58">
        <f t="shared" si="20"/>
        <v>2005</v>
      </c>
    </row>
    <row r="110" spans="1:16" ht="12.75" hidden="1" customHeight="1" x14ac:dyDescent="0.25">
      <c r="A110" s="27" t="s">
        <v>370</v>
      </c>
      <c r="B110" s="28" t="s">
        <v>301</v>
      </c>
      <c r="C110" s="29" t="s">
        <v>367</v>
      </c>
      <c r="D110" s="29">
        <v>1</v>
      </c>
      <c r="E110" s="90">
        <v>38474</v>
      </c>
      <c r="F110" s="57">
        <f>VLOOKUP(C110, Pivot!A$2:C$999, 3, FALSE)</f>
        <v>38454</v>
      </c>
      <c r="G110" s="30">
        <f t="shared" si="17"/>
        <v>20</v>
      </c>
      <c r="H110" s="31">
        <v>203.5</v>
      </c>
      <c r="I110" s="31">
        <f t="shared" si="21"/>
        <v>203.5</v>
      </c>
      <c r="J110" s="55">
        <v>202</v>
      </c>
      <c r="K110" s="31">
        <f t="shared" si="18"/>
        <v>-1.5</v>
      </c>
      <c r="L110" s="58">
        <f>VLOOKUP(C110, Pivot!A$2:B$999, 2, FALSE)</f>
        <v>11080</v>
      </c>
      <c r="M110" s="58">
        <f t="shared" si="19"/>
        <v>2005</v>
      </c>
      <c r="P110" s="58">
        <f t="shared" si="20"/>
        <v>2005</v>
      </c>
    </row>
    <row r="111" spans="1:16" ht="12.75" hidden="1" customHeight="1" x14ac:dyDescent="0.25">
      <c r="A111" s="27" t="s">
        <v>370</v>
      </c>
      <c r="B111" s="28" t="s">
        <v>301</v>
      </c>
      <c r="C111" s="29" t="s">
        <v>369</v>
      </c>
      <c r="D111" s="29">
        <v>1</v>
      </c>
      <c r="E111" s="90">
        <v>38474</v>
      </c>
      <c r="F111" s="57">
        <f>VLOOKUP(C111, Pivot!A$2:C$999, 3, FALSE)</f>
        <v>38454.5</v>
      </c>
      <c r="G111" s="30">
        <f t="shared" si="17"/>
        <v>19.5</v>
      </c>
      <c r="H111" s="31">
        <v>203.5</v>
      </c>
      <c r="I111" s="31">
        <f t="shared" si="21"/>
        <v>203.5</v>
      </c>
      <c r="J111" s="55">
        <v>202</v>
      </c>
      <c r="K111" s="31">
        <f t="shared" si="18"/>
        <v>-1.5</v>
      </c>
      <c r="L111" s="58">
        <f>VLOOKUP(C111, Pivot!A$2:B$999, 2, FALSE)</f>
        <v>18826</v>
      </c>
      <c r="M111" s="58">
        <f t="shared" si="19"/>
        <v>2005</v>
      </c>
      <c r="P111" s="58">
        <f t="shared" si="20"/>
        <v>2005</v>
      </c>
    </row>
    <row r="112" spans="1:16" ht="12.75" hidden="1" customHeight="1" x14ac:dyDescent="0.25">
      <c r="A112" s="27" t="s">
        <v>371</v>
      </c>
      <c r="B112" s="28" t="s">
        <v>301</v>
      </c>
      <c r="C112" s="29" t="s">
        <v>368</v>
      </c>
      <c r="D112" s="29">
        <v>13</v>
      </c>
      <c r="E112" s="90">
        <v>38474</v>
      </c>
      <c r="F112" s="57">
        <f>VLOOKUP(C112, Pivot!A$2:C$999, 3, FALSE)</f>
        <v>38454.714285714283</v>
      </c>
      <c r="G112" s="30">
        <f t="shared" si="17"/>
        <v>19.285714285717404</v>
      </c>
      <c r="H112" s="31">
        <v>203.5</v>
      </c>
      <c r="I112" s="31">
        <f t="shared" si="21"/>
        <v>203.5</v>
      </c>
      <c r="J112" s="55">
        <v>203.5</v>
      </c>
      <c r="K112" s="31">
        <f t="shared" si="18"/>
        <v>0</v>
      </c>
      <c r="L112" s="58">
        <f>VLOOKUP(C112, Pivot!A$2:B$999, 2, FALSE)</f>
        <v>10654</v>
      </c>
      <c r="M112" s="58">
        <f t="shared" si="19"/>
        <v>2005</v>
      </c>
      <c r="P112" s="58">
        <f t="shared" si="20"/>
        <v>2005</v>
      </c>
    </row>
    <row r="113" spans="1:16" ht="12.75" hidden="1" customHeight="1" x14ac:dyDescent="0.25">
      <c r="A113" s="27" t="s">
        <v>371</v>
      </c>
      <c r="B113" s="28" t="s">
        <v>301</v>
      </c>
      <c r="C113" s="29" t="s">
        <v>372</v>
      </c>
      <c r="D113" s="29">
        <v>6</v>
      </c>
      <c r="E113" s="90">
        <v>38474</v>
      </c>
      <c r="F113" s="57">
        <f>VLOOKUP(C113, Pivot!A$2:C$999, 3, FALSE)</f>
        <v>38455</v>
      </c>
      <c r="G113" s="30">
        <f t="shared" si="17"/>
        <v>19</v>
      </c>
      <c r="H113" s="31">
        <v>203.5</v>
      </c>
      <c r="I113" s="31">
        <f t="shared" si="21"/>
        <v>203.5</v>
      </c>
      <c r="J113" s="55">
        <v>203.5</v>
      </c>
      <c r="K113" s="31">
        <f t="shared" si="18"/>
        <v>0</v>
      </c>
      <c r="L113" s="58">
        <f>VLOOKUP(C113, Pivot!A$2:B$999, 2, FALSE)</f>
        <v>5011</v>
      </c>
      <c r="M113" s="58">
        <f t="shared" si="19"/>
        <v>2005</v>
      </c>
      <c r="P113" s="58">
        <f t="shared" si="20"/>
        <v>2005</v>
      </c>
    </row>
    <row r="114" spans="1:16" ht="12.75" hidden="1" customHeight="1" x14ac:dyDescent="0.25">
      <c r="A114" s="27" t="s">
        <v>370</v>
      </c>
      <c r="B114" s="28" t="s">
        <v>301</v>
      </c>
      <c r="C114" s="29" t="s">
        <v>323</v>
      </c>
      <c r="D114" s="29">
        <v>1</v>
      </c>
      <c r="E114" s="90">
        <v>38477</v>
      </c>
      <c r="F114" s="57">
        <f>VLOOKUP(C114, Pivot!A$2:C$999, 3, FALSE)</f>
        <v>38296</v>
      </c>
      <c r="G114" s="30">
        <f t="shared" si="17"/>
        <v>181</v>
      </c>
      <c r="H114" s="31">
        <v>203.5</v>
      </c>
      <c r="I114" s="31">
        <f t="shared" si="21"/>
        <v>203.5</v>
      </c>
      <c r="J114" s="55">
        <v>202</v>
      </c>
      <c r="K114" s="31">
        <f t="shared" si="18"/>
        <v>-1.5</v>
      </c>
      <c r="L114" s="58">
        <f>VLOOKUP(C114, Pivot!A$2:B$999, 2, FALSE)</f>
        <v>6065</v>
      </c>
      <c r="M114" s="58">
        <f t="shared" si="19"/>
        <v>2005</v>
      </c>
      <c r="P114" s="58">
        <f t="shared" si="20"/>
        <v>2005</v>
      </c>
    </row>
    <row r="115" spans="1:16" ht="12.75" hidden="1" customHeight="1" x14ac:dyDescent="0.25">
      <c r="A115" s="27" t="s">
        <v>373</v>
      </c>
      <c r="B115" s="28" t="s">
        <v>338</v>
      </c>
      <c r="C115" s="29" t="s">
        <v>362</v>
      </c>
      <c r="D115" s="29">
        <v>1</v>
      </c>
      <c r="E115" s="90">
        <v>38499</v>
      </c>
      <c r="F115" s="57">
        <f>VLOOKUP(C115, Pivot!A$2:C$999, 3, FALSE)</f>
        <v>38455</v>
      </c>
      <c r="G115" s="30">
        <f t="shared" si="17"/>
        <v>44</v>
      </c>
      <c r="H115" s="31">
        <v>203.5</v>
      </c>
      <c r="I115" s="31">
        <f t="shared" si="21"/>
        <v>203.5</v>
      </c>
      <c r="J115" s="55">
        <v>203.8</v>
      </c>
      <c r="K115" s="31">
        <f t="shared" si="18"/>
        <v>0.30000000000001137</v>
      </c>
      <c r="L115" s="58">
        <f>VLOOKUP(C115, Pivot!A$2:B$999, 2, FALSE)</f>
        <v>10242</v>
      </c>
      <c r="M115" s="58">
        <f t="shared" si="19"/>
        <v>2005</v>
      </c>
      <c r="P115" s="58">
        <f t="shared" si="20"/>
        <v>2005</v>
      </c>
    </row>
    <row r="116" spans="1:16" ht="12.75" hidden="1" customHeight="1" x14ac:dyDescent="0.25">
      <c r="A116" s="27" t="s">
        <v>374</v>
      </c>
      <c r="B116" s="28" t="s">
        <v>338</v>
      </c>
      <c r="C116" s="29" t="s">
        <v>369</v>
      </c>
      <c r="D116" s="29">
        <v>2</v>
      </c>
      <c r="E116" s="90">
        <v>38499</v>
      </c>
      <c r="F116" s="57">
        <f>VLOOKUP(C116, Pivot!A$2:C$999, 3, FALSE)</f>
        <v>38454.5</v>
      </c>
      <c r="G116" s="30">
        <f t="shared" si="17"/>
        <v>44.5</v>
      </c>
      <c r="H116" s="31">
        <v>203.5</v>
      </c>
      <c r="I116" s="31">
        <f t="shared" si="21"/>
        <v>203.5</v>
      </c>
      <c r="J116" s="55">
        <v>200</v>
      </c>
      <c r="K116" s="31">
        <f t="shared" si="18"/>
        <v>-3.5</v>
      </c>
      <c r="L116" s="58">
        <f>VLOOKUP(C116, Pivot!A$2:B$999, 2, FALSE)</f>
        <v>18826</v>
      </c>
      <c r="M116" s="58">
        <f t="shared" si="19"/>
        <v>2005</v>
      </c>
      <c r="P116" s="58">
        <f t="shared" si="20"/>
        <v>2005</v>
      </c>
    </row>
    <row r="117" spans="1:16" ht="12.75" hidden="1" customHeight="1" x14ac:dyDescent="0.25">
      <c r="A117" s="27" t="s">
        <v>375</v>
      </c>
      <c r="B117" s="28" t="s">
        <v>301</v>
      </c>
      <c r="C117" s="29" t="s">
        <v>368</v>
      </c>
      <c r="D117" s="29">
        <v>2</v>
      </c>
      <c r="E117" s="90">
        <v>38509</v>
      </c>
      <c r="F117" s="57">
        <f>VLOOKUP(C117, Pivot!A$2:C$999, 3, FALSE)</f>
        <v>38454.714285714283</v>
      </c>
      <c r="G117" s="30">
        <f t="shared" si="17"/>
        <v>54.285714285717404</v>
      </c>
      <c r="H117" s="31">
        <v>203.5</v>
      </c>
      <c r="I117" s="31">
        <f t="shared" si="21"/>
        <v>203.5</v>
      </c>
      <c r="J117" s="55">
        <v>203.5</v>
      </c>
      <c r="K117" s="31">
        <f t="shared" si="18"/>
        <v>0</v>
      </c>
      <c r="L117" s="58">
        <f>VLOOKUP(C117, Pivot!A$2:B$999, 2, FALSE)</f>
        <v>10654</v>
      </c>
      <c r="M117" s="58">
        <f t="shared" si="19"/>
        <v>2005</v>
      </c>
      <c r="P117" s="58">
        <f t="shared" si="20"/>
        <v>2005</v>
      </c>
    </row>
    <row r="118" spans="1:16" ht="12.75" hidden="1" customHeight="1" x14ac:dyDescent="0.25">
      <c r="A118" s="27" t="s">
        <v>375</v>
      </c>
      <c r="B118" s="28" t="s">
        <v>301</v>
      </c>
      <c r="C118" s="29" t="s">
        <v>369</v>
      </c>
      <c r="D118" s="29">
        <v>2</v>
      </c>
      <c r="E118" s="90">
        <v>38509</v>
      </c>
      <c r="F118" s="57">
        <f>VLOOKUP(C118, Pivot!A$2:C$999, 3, FALSE)</f>
        <v>38454.5</v>
      </c>
      <c r="G118" s="30">
        <f t="shared" si="17"/>
        <v>54.5</v>
      </c>
      <c r="H118" s="31">
        <v>203.5</v>
      </c>
      <c r="I118" s="31">
        <f t="shared" si="21"/>
        <v>203.5</v>
      </c>
      <c r="J118" s="55">
        <v>203.5</v>
      </c>
      <c r="K118" s="31">
        <f t="shared" si="18"/>
        <v>0</v>
      </c>
      <c r="L118" s="58">
        <f>VLOOKUP(C118, Pivot!A$2:B$999, 2, FALSE)</f>
        <v>18826</v>
      </c>
      <c r="M118" s="58">
        <f t="shared" si="19"/>
        <v>2005</v>
      </c>
      <c r="P118" s="58">
        <f t="shared" si="20"/>
        <v>2005</v>
      </c>
    </row>
    <row r="119" spans="1:16" ht="12.75" hidden="1" customHeight="1" x14ac:dyDescent="0.25">
      <c r="A119" s="27" t="s">
        <v>376</v>
      </c>
      <c r="B119" s="28" t="s">
        <v>338</v>
      </c>
      <c r="C119" s="29" t="s">
        <v>323</v>
      </c>
      <c r="D119" s="29">
        <v>1</v>
      </c>
      <c r="E119" s="90">
        <v>38531</v>
      </c>
      <c r="F119" s="57">
        <f>VLOOKUP(C119, Pivot!A$2:C$999, 3, FALSE)</f>
        <v>38296</v>
      </c>
      <c r="G119" s="30">
        <f t="shared" si="17"/>
        <v>235</v>
      </c>
      <c r="H119" s="31">
        <v>203.5</v>
      </c>
      <c r="I119" s="31">
        <f t="shared" si="21"/>
        <v>203.5</v>
      </c>
      <c r="J119" s="55">
        <v>200</v>
      </c>
      <c r="K119" s="31">
        <f t="shared" si="18"/>
        <v>-3.5</v>
      </c>
      <c r="L119" s="58">
        <f>VLOOKUP(C119, Pivot!A$2:B$999, 2, FALSE)</f>
        <v>6065</v>
      </c>
      <c r="M119" s="58">
        <f t="shared" si="19"/>
        <v>2005</v>
      </c>
      <c r="P119" s="58">
        <f t="shared" si="20"/>
        <v>2005</v>
      </c>
    </row>
    <row r="120" spans="1:16" ht="12.75" hidden="1" customHeight="1" x14ac:dyDescent="0.25">
      <c r="A120" s="27" t="s">
        <v>377</v>
      </c>
      <c r="B120" s="28" t="s">
        <v>301</v>
      </c>
      <c r="C120" s="29" t="s">
        <v>378</v>
      </c>
      <c r="D120" s="29">
        <v>1</v>
      </c>
      <c r="E120" s="90">
        <v>38538</v>
      </c>
      <c r="F120" s="57">
        <f>VLOOKUP(C120, Pivot!A$2:C$999, 3, FALSE)</f>
        <v>37714</v>
      </c>
      <c r="G120" s="30">
        <f t="shared" si="17"/>
        <v>824</v>
      </c>
      <c r="H120" s="31">
        <v>200</v>
      </c>
      <c r="I120" s="31">
        <f t="shared" si="21"/>
        <v>200</v>
      </c>
      <c r="J120" s="55">
        <v>171.2</v>
      </c>
      <c r="K120" s="31">
        <f t="shared" si="18"/>
        <v>-28.800000000000011</v>
      </c>
      <c r="L120" s="58">
        <f>VLOOKUP(C120, Pivot!A$2:B$999, 2, FALSE)</f>
        <v>22266</v>
      </c>
      <c r="M120" s="58">
        <f t="shared" si="19"/>
        <v>2005</v>
      </c>
      <c r="P120" s="58">
        <f t="shared" si="20"/>
        <v>2005</v>
      </c>
    </row>
    <row r="121" spans="1:16" ht="12.75" hidden="1" customHeight="1" x14ac:dyDescent="0.25">
      <c r="A121" s="27" t="s">
        <v>377</v>
      </c>
      <c r="B121" s="28" t="s">
        <v>301</v>
      </c>
      <c r="C121" s="29" t="s">
        <v>379</v>
      </c>
      <c r="D121" s="29">
        <v>1</v>
      </c>
      <c r="E121" s="90">
        <v>38538</v>
      </c>
      <c r="F121" s="57">
        <f>VLOOKUP(C121, Pivot!A$2:C$999, 3, FALSE)</f>
        <v>38498</v>
      </c>
      <c r="G121" s="30">
        <f t="shared" si="17"/>
        <v>40</v>
      </c>
      <c r="H121" s="31">
        <v>178.3</v>
      </c>
      <c r="I121" s="31">
        <f t="shared" si="21"/>
        <v>178.3</v>
      </c>
      <c r="J121" s="55">
        <v>171.2</v>
      </c>
      <c r="K121" s="31">
        <f t="shared" si="18"/>
        <v>-7.1000000000000227</v>
      </c>
      <c r="L121" s="58">
        <f>VLOOKUP(C121, Pivot!A$2:B$999, 2, FALSE)</f>
        <v>10357</v>
      </c>
      <c r="M121" s="58">
        <f t="shared" si="19"/>
        <v>2005</v>
      </c>
      <c r="P121" s="58">
        <f t="shared" si="20"/>
        <v>2005</v>
      </c>
    </row>
    <row r="122" spans="1:16" ht="12.75" hidden="1" customHeight="1" x14ac:dyDescent="0.25">
      <c r="A122" s="27" t="s">
        <v>380</v>
      </c>
      <c r="B122" s="28" t="s">
        <v>301</v>
      </c>
      <c r="C122" s="29" t="s">
        <v>368</v>
      </c>
      <c r="D122" s="29">
        <v>1</v>
      </c>
      <c r="E122" s="90">
        <v>38539</v>
      </c>
      <c r="F122" s="57">
        <f>VLOOKUP(C122, Pivot!A$2:C$999, 3, FALSE)</f>
        <v>38454.714285714283</v>
      </c>
      <c r="G122" s="30">
        <f t="shared" si="17"/>
        <v>84.285714285717404</v>
      </c>
      <c r="H122" s="31">
        <v>203.5</v>
      </c>
      <c r="I122" s="31">
        <v>192.2</v>
      </c>
      <c r="J122" s="55">
        <v>196</v>
      </c>
      <c r="K122" s="31">
        <f t="shared" si="18"/>
        <v>0</v>
      </c>
      <c r="L122" s="58">
        <f>VLOOKUP(C122, Pivot!A$2:B$999, 2, FALSE)</f>
        <v>10654</v>
      </c>
      <c r="M122" s="58">
        <f t="shared" si="19"/>
        <v>2005</v>
      </c>
      <c r="P122" s="58">
        <f t="shared" si="20"/>
        <v>2005</v>
      </c>
    </row>
    <row r="123" spans="1:16" ht="12.75" hidden="1" customHeight="1" x14ac:dyDescent="0.25">
      <c r="A123" s="27" t="s">
        <v>381</v>
      </c>
      <c r="B123" s="28" t="s">
        <v>301</v>
      </c>
      <c r="C123" s="29" t="s">
        <v>369</v>
      </c>
      <c r="D123" s="29">
        <v>1</v>
      </c>
      <c r="E123" s="90">
        <v>38539</v>
      </c>
      <c r="F123" s="57">
        <f>VLOOKUP(C123, Pivot!A$2:C$999, 3, FALSE)</f>
        <v>38454.5</v>
      </c>
      <c r="G123" s="30">
        <f t="shared" si="17"/>
        <v>84.5</v>
      </c>
      <c r="H123" s="31">
        <v>203.5</v>
      </c>
      <c r="I123" s="31">
        <f t="shared" ref="I123:I129" si="22">H123</f>
        <v>203.5</v>
      </c>
      <c r="J123" s="55">
        <v>198.3</v>
      </c>
      <c r="K123" s="31">
        <f t="shared" si="18"/>
        <v>-5.1999999999999886</v>
      </c>
      <c r="L123" s="58">
        <f>VLOOKUP(C123, Pivot!A$2:B$999, 2, FALSE)</f>
        <v>18826</v>
      </c>
      <c r="M123" s="58">
        <f t="shared" si="19"/>
        <v>2005</v>
      </c>
      <c r="P123" s="58">
        <f t="shared" si="20"/>
        <v>2005</v>
      </c>
    </row>
    <row r="124" spans="1:16" ht="12.75" hidden="1" customHeight="1" x14ac:dyDescent="0.25">
      <c r="A124" s="27" t="s">
        <v>382</v>
      </c>
      <c r="B124" s="28" t="s">
        <v>301</v>
      </c>
      <c r="C124" s="29" t="s">
        <v>368</v>
      </c>
      <c r="D124" s="29">
        <v>1</v>
      </c>
      <c r="E124" s="90">
        <v>38539</v>
      </c>
      <c r="F124" s="57">
        <f>VLOOKUP(C124, Pivot!A$2:C$999, 3, FALSE)</f>
        <v>38454.714285714283</v>
      </c>
      <c r="G124" s="30">
        <f t="shared" si="17"/>
        <v>84.285714285717404</v>
      </c>
      <c r="H124" s="31">
        <v>203.5</v>
      </c>
      <c r="I124" s="31">
        <f t="shared" si="22"/>
        <v>203.5</v>
      </c>
      <c r="J124" s="55">
        <v>202</v>
      </c>
      <c r="K124" s="31">
        <f t="shared" si="18"/>
        <v>-1.5</v>
      </c>
      <c r="L124" s="58">
        <f>VLOOKUP(C124, Pivot!A$2:B$999, 2, FALSE)</f>
        <v>10654</v>
      </c>
      <c r="M124" s="58">
        <f t="shared" si="19"/>
        <v>2005</v>
      </c>
      <c r="P124" s="58">
        <f t="shared" si="20"/>
        <v>2005</v>
      </c>
    </row>
    <row r="125" spans="1:16" ht="12.75" hidden="1" customHeight="1" x14ac:dyDescent="0.25">
      <c r="A125" s="27" t="s">
        <v>382</v>
      </c>
      <c r="B125" s="28" t="s">
        <v>301</v>
      </c>
      <c r="C125" s="29" t="s">
        <v>369</v>
      </c>
      <c r="D125" s="29">
        <v>1</v>
      </c>
      <c r="E125" s="90">
        <v>38539</v>
      </c>
      <c r="F125" s="57">
        <f>VLOOKUP(C125, Pivot!A$2:C$999, 3, FALSE)</f>
        <v>38454.5</v>
      </c>
      <c r="G125" s="30">
        <f t="shared" si="17"/>
        <v>84.5</v>
      </c>
      <c r="H125" s="31">
        <v>203.5</v>
      </c>
      <c r="I125" s="31">
        <f t="shared" si="22"/>
        <v>203.5</v>
      </c>
      <c r="J125" s="55">
        <v>202</v>
      </c>
      <c r="K125" s="31">
        <f t="shared" si="18"/>
        <v>-1.5</v>
      </c>
      <c r="L125" s="58">
        <f>VLOOKUP(C125, Pivot!A$2:B$999, 2, FALSE)</f>
        <v>18826</v>
      </c>
      <c r="M125" s="58">
        <f t="shared" si="19"/>
        <v>2005</v>
      </c>
      <c r="P125" s="58">
        <f t="shared" si="20"/>
        <v>2005</v>
      </c>
    </row>
    <row r="126" spans="1:16" ht="12.75" hidden="1" customHeight="1" x14ac:dyDescent="0.25">
      <c r="A126" s="27" t="s">
        <v>382</v>
      </c>
      <c r="B126" s="28" t="s">
        <v>301</v>
      </c>
      <c r="C126" s="29" t="s">
        <v>362</v>
      </c>
      <c r="D126" s="29">
        <v>1</v>
      </c>
      <c r="E126" s="90">
        <v>38539</v>
      </c>
      <c r="F126" s="57">
        <f>VLOOKUP(C126, Pivot!A$2:C$999, 3, FALSE)</f>
        <v>38455</v>
      </c>
      <c r="G126" s="30">
        <f t="shared" si="17"/>
        <v>84</v>
      </c>
      <c r="H126" s="31">
        <v>203.5</v>
      </c>
      <c r="I126" s="31">
        <f t="shared" si="22"/>
        <v>203.5</v>
      </c>
      <c r="J126" s="55">
        <v>202</v>
      </c>
      <c r="K126" s="31">
        <f t="shared" si="18"/>
        <v>-1.5</v>
      </c>
      <c r="L126" s="58">
        <f>VLOOKUP(C126, Pivot!A$2:B$999, 2, FALSE)</f>
        <v>10242</v>
      </c>
      <c r="M126" s="58">
        <f t="shared" si="19"/>
        <v>2005</v>
      </c>
      <c r="P126" s="58">
        <f t="shared" si="20"/>
        <v>2005</v>
      </c>
    </row>
    <row r="127" spans="1:16" ht="12.75" hidden="1" customHeight="1" x14ac:dyDescent="0.25">
      <c r="A127" s="27" t="s">
        <v>344</v>
      </c>
      <c r="B127" s="28" t="s">
        <v>344</v>
      </c>
      <c r="C127" s="29" t="s">
        <v>379</v>
      </c>
      <c r="D127" s="29">
        <v>1</v>
      </c>
      <c r="E127" s="90">
        <v>38582</v>
      </c>
      <c r="F127" s="57">
        <f>VLOOKUP(C127, Pivot!A$2:C$999, 3, FALSE)</f>
        <v>38498</v>
      </c>
      <c r="G127" s="30">
        <f t="shared" si="17"/>
        <v>84</v>
      </c>
      <c r="H127" s="31">
        <v>178.3</v>
      </c>
      <c r="I127" s="31">
        <f t="shared" si="22"/>
        <v>178.3</v>
      </c>
      <c r="J127" s="55">
        <v>191.2</v>
      </c>
      <c r="K127" s="31">
        <f t="shared" si="18"/>
        <v>12.899999999999977</v>
      </c>
      <c r="L127" s="58">
        <f>VLOOKUP(C127, Pivot!A$2:B$999, 2, FALSE)</f>
        <v>10357</v>
      </c>
      <c r="M127" s="58">
        <f t="shared" si="19"/>
        <v>2005</v>
      </c>
      <c r="P127" s="58">
        <f t="shared" si="20"/>
        <v>2005</v>
      </c>
    </row>
    <row r="128" spans="1:16" ht="12.75" hidden="1" customHeight="1" x14ac:dyDescent="0.25">
      <c r="A128" s="27" t="s">
        <v>383</v>
      </c>
      <c r="B128" s="28" t="s">
        <v>384</v>
      </c>
      <c r="C128" s="29" t="s">
        <v>385</v>
      </c>
      <c r="D128" s="29">
        <v>1</v>
      </c>
      <c r="E128" s="90">
        <v>38607</v>
      </c>
      <c r="F128" s="57">
        <f>VLOOKUP(C128, Pivot!A$2:C$999, 3, FALSE)</f>
        <v>37989</v>
      </c>
      <c r="G128" s="30">
        <f t="shared" si="17"/>
        <v>618</v>
      </c>
      <c r="H128" s="31">
        <v>199.9</v>
      </c>
      <c r="I128" s="31">
        <f t="shared" si="22"/>
        <v>199.9</v>
      </c>
      <c r="J128" s="55">
        <v>192.2</v>
      </c>
      <c r="K128" s="31">
        <f t="shared" si="18"/>
        <v>-7.7000000000000171</v>
      </c>
      <c r="L128" s="58">
        <f>VLOOKUP(C128, Pivot!A$2:B$999, 2, FALSE)</f>
        <v>5307</v>
      </c>
      <c r="M128" s="58">
        <f t="shared" si="19"/>
        <v>2005</v>
      </c>
      <c r="P128" s="58">
        <f t="shared" si="20"/>
        <v>2005</v>
      </c>
    </row>
    <row r="129" spans="1:16" ht="12.75" hidden="1" customHeight="1" x14ac:dyDescent="0.25">
      <c r="A129" s="27" t="s">
        <v>386</v>
      </c>
      <c r="B129" s="28" t="s">
        <v>301</v>
      </c>
      <c r="C129" s="29" t="s">
        <v>369</v>
      </c>
      <c r="D129" s="29">
        <v>1</v>
      </c>
      <c r="E129" s="90">
        <v>38607</v>
      </c>
      <c r="F129" s="57">
        <f>VLOOKUP(C129, Pivot!A$2:C$999, 3, FALSE)</f>
        <v>38454.5</v>
      </c>
      <c r="G129" s="30">
        <f t="shared" si="17"/>
        <v>152.5</v>
      </c>
      <c r="H129" s="31">
        <v>203.5</v>
      </c>
      <c r="I129" s="31">
        <f t="shared" si="22"/>
        <v>203.5</v>
      </c>
      <c r="J129" s="55">
        <v>203.5</v>
      </c>
      <c r="K129" s="31">
        <f t="shared" si="18"/>
        <v>0</v>
      </c>
      <c r="L129" s="58">
        <f>VLOOKUP(C129, Pivot!A$2:B$999, 2, FALSE)</f>
        <v>18826</v>
      </c>
      <c r="M129" s="58">
        <f t="shared" si="19"/>
        <v>2005</v>
      </c>
      <c r="P129" s="58">
        <f t="shared" si="20"/>
        <v>2005</v>
      </c>
    </row>
    <row r="130" spans="1:16" ht="12.75" hidden="1" customHeight="1" x14ac:dyDescent="0.25">
      <c r="A130" s="27" t="s">
        <v>387</v>
      </c>
      <c r="B130" s="28" t="s">
        <v>301</v>
      </c>
      <c r="C130" s="29" t="s">
        <v>368</v>
      </c>
      <c r="D130" s="29">
        <v>1</v>
      </c>
      <c r="E130" s="90">
        <v>38607</v>
      </c>
      <c r="F130" s="57">
        <f>VLOOKUP(C130, Pivot!A$2:C$999, 3, FALSE)</f>
        <v>38454.714285714283</v>
      </c>
      <c r="G130" s="30">
        <f t="shared" ref="G130:G161" si="23">E130-F130</f>
        <v>152.2857142857174</v>
      </c>
      <c r="H130" s="31">
        <v>203.5</v>
      </c>
      <c r="I130" s="31">
        <v>192.2</v>
      </c>
      <c r="J130" s="55">
        <v>199.9</v>
      </c>
      <c r="K130" s="31">
        <f t="shared" ref="K130:K161" si="24">IF(J130&gt;H130, J130-H130, IF(J130&lt;I130, J130-I130, 0))</f>
        <v>0</v>
      </c>
      <c r="L130" s="58">
        <f>VLOOKUP(C130, Pivot!A$2:B$999, 2, FALSE)</f>
        <v>10654</v>
      </c>
      <c r="M130" s="58">
        <f t="shared" ref="M130:M161" si="25">YEAR(E130)</f>
        <v>2005</v>
      </c>
      <c r="P130" s="58">
        <f t="shared" ref="P130:P161" si="26">IF(MONTH(E130) =12, M130+1, M130)</f>
        <v>2005</v>
      </c>
    </row>
    <row r="131" spans="1:16" ht="12.75" hidden="1" customHeight="1" x14ac:dyDescent="0.25">
      <c r="A131" s="27" t="s">
        <v>383</v>
      </c>
      <c r="B131" s="28" t="s">
        <v>384</v>
      </c>
      <c r="C131" s="29" t="s">
        <v>303</v>
      </c>
      <c r="D131" s="29">
        <v>1</v>
      </c>
      <c r="E131" s="90">
        <v>38609</v>
      </c>
      <c r="F131" s="57">
        <f>VLOOKUP(C131, Pivot!A$2:C$999, 3, FALSE)</f>
        <v>38081</v>
      </c>
      <c r="G131" s="30">
        <f t="shared" si="23"/>
        <v>528</v>
      </c>
      <c r="H131" s="31">
        <v>203.5</v>
      </c>
      <c r="I131" s="31">
        <v>196</v>
      </c>
      <c r="J131" s="55">
        <v>152.5</v>
      </c>
      <c r="K131" s="31">
        <f t="shared" si="24"/>
        <v>-43.5</v>
      </c>
      <c r="L131" s="58">
        <f>VLOOKUP(C131, Pivot!A$2:B$999, 2, FALSE)</f>
        <v>8500</v>
      </c>
      <c r="M131" s="58">
        <f t="shared" si="25"/>
        <v>2005</v>
      </c>
      <c r="P131" s="58">
        <f t="shared" si="26"/>
        <v>2005</v>
      </c>
    </row>
    <row r="132" spans="1:16" ht="12.75" hidden="1" customHeight="1" x14ac:dyDescent="0.25">
      <c r="A132" s="27" t="s">
        <v>388</v>
      </c>
      <c r="B132" s="28" t="s">
        <v>301</v>
      </c>
      <c r="C132" s="29" t="s">
        <v>379</v>
      </c>
      <c r="D132" s="29">
        <v>1</v>
      </c>
      <c r="E132" s="90">
        <v>38609</v>
      </c>
      <c r="F132" s="57">
        <f>VLOOKUP(C132, Pivot!A$2:C$999, 3, FALSE)</f>
        <v>38498</v>
      </c>
      <c r="G132" s="30">
        <f t="shared" si="23"/>
        <v>111</v>
      </c>
      <c r="H132" s="31">
        <v>178.3</v>
      </c>
      <c r="I132" s="31">
        <f>H132</f>
        <v>178.3</v>
      </c>
      <c r="J132" s="55">
        <v>166.6</v>
      </c>
      <c r="K132" s="31">
        <f t="shared" si="24"/>
        <v>-11.700000000000017</v>
      </c>
      <c r="L132" s="58">
        <f>VLOOKUP(C132, Pivot!A$2:B$999, 2, FALSE)</f>
        <v>10357</v>
      </c>
      <c r="M132" s="58">
        <f t="shared" si="25"/>
        <v>2005</v>
      </c>
      <c r="P132" s="58">
        <f t="shared" si="26"/>
        <v>2005</v>
      </c>
    </row>
    <row r="133" spans="1:16" ht="12.75" hidden="1" customHeight="1" x14ac:dyDescent="0.25">
      <c r="A133" s="27" t="s">
        <v>383</v>
      </c>
      <c r="B133" s="28" t="s">
        <v>384</v>
      </c>
      <c r="C133" s="29" t="s">
        <v>368</v>
      </c>
      <c r="D133" s="29">
        <v>3</v>
      </c>
      <c r="E133" s="90">
        <v>38610</v>
      </c>
      <c r="F133" s="57">
        <f>VLOOKUP(C133, Pivot!A$2:C$999, 3, FALSE)</f>
        <v>38454.714285714283</v>
      </c>
      <c r="G133" s="30">
        <f t="shared" si="23"/>
        <v>155.2857142857174</v>
      </c>
      <c r="H133" s="31">
        <v>203.5</v>
      </c>
      <c r="I133" s="31">
        <v>192.2</v>
      </c>
      <c r="J133" s="55">
        <v>192.2</v>
      </c>
      <c r="K133" s="31">
        <f t="shared" si="24"/>
        <v>0</v>
      </c>
      <c r="L133" s="58">
        <f>VLOOKUP(C133, Pivot!A$2:B$999, 2, FALSE)</f>
        <v>10654</v>
      </c>
      <c r="M133" s="58">
        <f t="shared" si="25"/>
        <v>2005</v>
      </c>
      <c r="P133" s="58">
        <f t="shared" si="26"/>
        <v>2005</v>
      </c>
    </row>
    <row r="134" spans="1:16" ht="12.75" hidden="1" customHeight="1" x14ac:dyDescent="0.25">
      <c r="A134" s="27" t="s">
        <v>389</v>
      </c>
      <c r="B134" s="28" t="s">
        <v>301</v>
      </c>
      <c r="C134" s="29" t="s">
        <v>368</v>
      </c>
      <c r="D134" s="29">
        <v>1</v>
      </c>
      <c r="E134" s="90">
        <v>38636</v>
      </c>
      <c r="F134" s="57">
        <f>VLOOKUP(C134, Pivot!A$2:C$999, 3, FALSE)</f>
        <v>38454.714285714283</v>
      </c>
      <c r="G134" s="30">
        <f t="shared" si="23"/>
        <v>181.2857142857174</v>
      </c>
      <c r="H134" s="31">
        <v>203.5</v>
      </c>
      <c r="I134" s="31">
        <f>H134</f>
        <v>203.5</v>
      </c>
      <c r="J134" s="55">
        <v>203.5</v>
      </c>
      <c r="K134" s="31">
        <f t="shared" si="24"/>
        <v>0</v>
      </c>
      <c r="L134" s="58">
        <f>VLOOKUP(C134, Pivot!A$2:B$999, 2, FALSE)</f>
        <v>10654</v>
      </c>
      <c r="M134" s="58">
        <f t="shared" si="25"/>
        <v>2005</v>
      </c>
      <c r="P134" s="58">
        <f t="shared" si="26"/>
        <v>2005</v>
      </c>
    </row>
    <row r="135" spans="1:16" ht="12.75" hidden="1" customHeight="1" x14ac:dyDescent="0.25">
      <c r="A135" s="27" t="s">
        <v>390</v>
      </c>
      <c r="B135" s="28" t="s">
        <v>301</v>
      </c>
      <c r="C135" s="29" t="s">
        <v>391</v>
      </c>
      <c r="D135" s="29">
        <v>1</v>
      </c>
      <c r="E135" s="90">
        <v>38636</v>
      </c>
      <c r="F135" s="57">
        <f>VLOOKUP(C135, Pivot!A$2:C$999, 3, FALSE)</f>
        <v>38500.666666666664</v>
      </c>
      <c r="G135" s="30">
        <f t="shared" si="23"/>
        <v>135.33333333333576</v>
      </c>
      <c r="H135" s="31">
        <v>203.5</v>
      </c>
      <c r="I135" s="31">
        <f>H135</f>
        <v>203.5</v>
      </c>
      <c r="J135" s="55">
        <v>202</v>
      </c>
      <c r="K135" s="31">
        <f t="shared" si="24"/>
        <v>-1.5</v>
      </c>
      <c r="L135" s="58">
        <f>VLOOKUP(C135, Pivot!A$2:B$999, 2, FALSE)</f>
        <v>21767</v>
      </c>
      <c r="M135" s="58">
        <f t="shared" si="25"/>
        <v>2005</v>
      </c>
      <c r="P135" s="58">
        <f t="shared" si="26"/>
        <v>2005</v>
      </c>
    </row>
    <row r="136" spans="1:16" ht="12.75" hidden="1" customHeight="1" x14ac:dyDescent="0.25">
      <c r="A136" s="27" t="s">
        <v>383</v>
      </c>
      <c r="B136" s="28" t="s">
        <v>384</v>
      </c>
      <c r="C136" s="29" t="s">
        <v>385</v>
      </c>
      <c r="D136" s="29">
        <v>1</v>
      </c>
      <c r="E136" s="90">
        <v>38660</v>
      </c>
      <c r="F136" s="57">
        <f>VLOOKUP(C136, Pivot!A$2:C$999, 3, FALSE)</f>
        <v>37989</v>
      </c>
      <c r="G136" s="30">
        <f t="shared" si="23"/>
        <v>671</v>
      </c>
      <c r="H136" s="31">
        <v>199.9</v>
      </c>
      <c r="I136" s="31">
        <f>H136</f>
        <v>199.9</v>
      </c>
      <c r="J136" s="55">
        <v>186.2</v>
      </c>
      <c r="K136" s="31">
        <f t="shared" si="24"/>
        <v>-13.700000000000017</v>
      </c>
      <c r="L136" s="58">
        <f>VLOOKUP(C136, Pivot!A$2:B$999, 2, FALSE)</f>
        <v>5307</v>
      </c>
      <c r="M136" s="58">
        <f t="shared" si="25"/>
        <v>2005</v>
      </c>
      <c r="P136" s="58">
        <f t="shared" si="26"/>
        <v>2005</v>
      </c>
    </row>
    <row r="137" spans="1:16" ht="12.75" hidden="1" customHeight="1" x14ac:dyDescent="0.25">
      <c r="A137" s="27" t="s">
        <v>383</v>
      </c>
      <c r="B137" s="28" t="s">
        <v>384</v>
      </c>
      <c r="C137" s="29" t="s">
        <v>304</v>
      </c>
      <c r="D137" s="29">
        <v>1</v>
      </c>
      <c r="E137" s="90">
        <v>38660</v>
      </c>
      <c r="F137" s="57">
        <f>VLOOKUP(C137, Pivot!A$2:C$999, 3, FALSE)</f>
        <v>38092</v>
      </c>
      <c r="G137" s="30">
        <f t="shared" si="23"/>
        <v>568</v>
      </c>
      <c r="H137" s="31">
        <v>203.5</v>
      </c>
      <c r="I137" s="31">
        <f>H137</f>
        <v>203.5</v>
      </c>
      <c r="J137" s="55">
        <v>186.2</v>
      </c>
      <c r="K137" s="31">
        <f t="shared" si="24"/>
        <v>-17.300000000000011</v>
      </c>
      <c r="L137" s="58">
        <f>VLOOKUP(C137, Pivot!A$2:B$999, 2, FALSE)</f>
        <v>1500</v>
      </c>
      <c r="M137" s="58">
        <f t="shared" si="25"/>
        <v>2005</v>
      </c>
      <c r="P137" s="58">
        <f t="shared" si="26"/>
        <v>2005</v>
      </c>
    </row>
    <row r="138" spans="1:16" ht="12.75" hidden="1" customHeight="1" x14ac:dyDescent="0.25">
      <c r="A138" s="27" t="s">
        <v>392</v>
      </c>
      <c r="B138" s="28" t="s">
        <v>338</v>
      </c>
      <c r="C138" s="29" t="s">
        <v>393</v>
      </c>
      <c r="D138" s="29">
        <v>2</v>
      </c>
      <c r="E138" s="90">
        <v>38670</v>
      </c>
      <c r="F138" s="57">
        <f>VLOOKUP(C138, Pivot!A$2:C$999, 3, FALSE)</f>
        <v>38663</v>
      </c>
      <c r="G138" s="30">
        <f t="shared" si="23"/>
        <v>7</v>
      </c>
      <c r="H138" s="31">
        <v>100.4</v>
      </c>
      <c r="I138" s="31">
        <f>H138</f>
        <v>100.4</v>
      </c>
      <c r="J138" s="55">
        <v>99.5</v>
      </c>
      <c r="K138" s="31">
        <f t="shared" si="24"/>
        <v>-0.90000000000000568</v>
      </c>
      <c r="L138" s="58">
        <f>VLOOKUP(C138, Pivot!A$2:B$999, 2, FALSE)</f>
        <v>54628</v>
      </c>
      <c r="M138" s="58">
        <f t="shared" si="25"/>
        <v>2005</v>
      </c>
      <c r="P138" s="58">
        <f t="shared" si="26"/>
        <v>2005</v>
      </c>
    </row>
    <row r="139" spans="1:16" ht="12.75" hidden="1" customHeight="1" x14ac:dyDescent="0.25">
      <c r="A139" s="27" t="s">
        <v>394</v>
      </c>
      <c r="B139" s="28" t="s">
        <v>338</v>
      </c>
      <c r="C139" s="29" t="s">
        <v>395</v>
      </c>
      <c r="D139" s="29">
        <v>4</v>
      </c>
      <c r="E139" s="90">
        <v>38670</v>
      </c>
      <c r="F139" s="57">
        <f>VLOOKUP(C139, Pivot!A$2:C$999, 3, FALSE)</f>
        <v>38663</v>
      </c>
      <c r="G139" s="30">
        <f t="shared" si="23"/>
        <v>7</v>
      </c>
      <c r="H139" s="31">
        <v>130.6</v>
      </c>
      <c r="I139" s="31">
        <v>126.5</v>
      </c>
      <c r="J139" s="55">
        <v>116.8</v>
      </c>
      <c r="K139" s="31">
        <f t="shared" si="24"/>
        <v>-9.7000000000000028</v>
      </c>
      <c r="L139" s="58">
        <f>VLOOKUP(C139, Pivot!A$2:B$999, 2, FALSE)</f>
        <v>25436</v>
      </c>
      <c r="M139" s="58">
        <f t="shared" si="25"/>
        <v>2005</v>
      </c>
      <c r="P139" s="58">
        <f t="shared" si="26"/>
        <v>2005</v>
      </c>
    </row>
    <row r="140" spans="1:16" ht="12.75" hidden="1" customHeight="1" x14ac:dyDescent="0.25">
      <c r="A140" s="27" t="s">
        <v>396</v>
      </c>
      <c r="B140" s="28" t="s">
        <v>338</v>
      </c>
      <c r="C140" s="29" t="s">
        <v>395</v>
      </c>
      <c r="D140" s="29">
        <v>1</v>
      </c>
      <c r="E140" s="90">
        <v>38670</v>
      </c>
      <c r="F140" s="57">
        <f>VLOOKUP(C140, Pivot!A$2:C$999, 3, FALSE)</f>
        <v>38663</v>
      </c>
      <c r="G140" s="30">
        <f t="shared" si="23"/>
        <v>7</v>
      </c>
      <c r="H140" s="31">
        <v>130.6</v>
      </c>
      <c r="I140" s="31">
        <v>126.5</v>
      </c>
      <c r="J140" s="55">
        <v>87.1</v>
      </c>
      <c r="K140" s="31">
        <f t="shared" si="24"/>
        <v>-39.400000000000006</v>
      </c>
      <c r="L140" s="58">
        <f>VLOOKUP(C140, Pivot!A$2:B$999, 2, FALSE)</f>
        <v>25436</v>
      </c>
      <c r="M140" s="58">
        <f t="shared" si="25"/>
        <v>2005</v>
      </c>
      <c r="P140" s="58">
        <f t="shared" si="26"/>
        <v>2005</v>
      </c>
    </row>
    <row r="141" spans="1:16" ht="12.75" hidden="1" customHeight="1" x14ac:dyDescent="0.25">
      <c r="A141" s="27" t="s">
        <v>397</v>
      </c>
      <c r="B141" s="28" t="s">
        <v>301</v>
      </c>
      <c r="C141" s="29" t="s">
        <v>398</v>
      </c>
      <c r="D141" s="29">
        <v>1</v>
      </c>
      <c r="E141" s="90">
        <v>38671</v>
      </c>
      <c r="F141" s="57">
        <f>VLOOKUP(C141, Pivot!A$2:C$999, 3, FALSE)</f>
        <v>38664</v>
      </c>
      <c r="G141" s="30">
        <f t="shared" si="23"/>
        <v>7</v>
      </c>
      <c r="H141" s="31">
        <v>203.5</v>
      </c>
      <c r="I141" s="31">
        <v>191.2</v>
      </c>
      <c r="J141" s="55">
        <v>198.3</v>
      </c>
      <c r="K141" s="31">
        <f t="shared" si="24"/>
        <v>0</v>
      </c>
      <c r="L141" s="58">
        <f>VLOOKUP(C141, Pivot!A$2:B$999, 2, FALSE)</f>
        <v>14853</v>
      </c>
      <c r="M141" s="58">
        <f t="shared" si="25"/>
        <v>2005</v>
      </c>
      <c r="P141" s="58">
        <f t="shared" si="26"/>
        <v>2005</v>
      </c>
    </row>
    <row r="142" spans="1:16" ht="12.75" hidden="1" customHeight="1" x14ac:dyDescent="0.25">
      <c r="A142" s="27" t="s">
        <v>397</v>
      </c>
      <c r="B142" s="28" t="s">
        <v>301</v>
      </c>
      <c r="C142" s="29" t="s">
        <v>399</v>
      </c>
      <c r="D142" s="29">
        <v>1</v>
      </c>
      <c r="E142" s="90">
        <v>38671</v>
      </c>
      <c r="F142" s="57">
        <f>VLOOKUP(C142, Pivot!A$2:C$999, 3, FALSE)</f>
        <v>38664</v>
      </c>
      <c r="G142" s="30">
        <f t="shared" si="23"/>
        <v>7</v>
      </c>
      <c r="H142" s="31">
        <v>203.5</v>
      </c>
      <c r="I142" s="31">
        <f>H142</f>
        <v>203.5</v>
      </c>
      <c r="J142" s="55">
        <v>198.3</v>
      </c>
      <c r="K142" s="31">
        <f t="shared" si="24"/>
        <v>-5.1999999999999886</v>
      </c>
      <c r="L142" s="58">
        <f>VLOOKUP(C142, Pivot!A$2:B$999, 2, FALSE)</f>
        <v>29096</v>
      </c>
      <c r="M142" s="58">
        <f t="shared" si="25"/>
        <v>2005</v>
      </c>
      <c r="P142" s="58">
        <f t="shared" si="26"/>
        <v>2005</v>
      </c>
    </row>
    <row r="143" spans="1:16" ht="12.75" hidden="1" customHeight="1" x14ac:dyDescent="0.25">
      <c r="A143" s="27" t="s">
        <v>400</v>
      </c>
      <c r="B143" s="28" t="s">
        <v>301</v>
      </c>
      <c r="C143" s="29" t="s">
        <v>368</v>
      </c>
      <c r="D143" s="29">
        <v>2</v>
      </c>
      <c r="E143" s="90">
        <v>38671</v>
      </c>
      <c r="F143" s="57">
        <f>VLOOKUP(C143, Pivot!A$2:C$999, 3, FALSE)</f>
        <v>38454.714285714283</v>
      </c>
      <c r="G143" s="30">
        <f t="shared" si="23"/>
        <v>216.2857142857174</v>
      </c>
      <c r="H143" s="31">
        <v>203.5</v>
      </c>
      <c r="I143" s="31">
        <v>192.2</v>
      </c>
      <c r="J143" s="55">
        <v>198.3</v>
      </c>
      <c r="K143" s="31">
        <f t="shared" si="24"/>
        <v>0</v>
      </c>
      <c r="L143" s="58">
        <f>VLOOKUP(C143, Pivot!A$2:B$999, 2, FALSE)</f>
        <v>10654</v>
      </c>
      <c r="M143" s="58">
        <f t="shared" si="25"/>
        <v>2005</v>
      </c>
      <c r="P143" s="58">
        <f t="shared" si="26"/>
        <v>2005</v>
      </c>
    </row>
    <row r="144" spans="1:16" ht="12.75" hidden="1" customHeight="1" x14ac:dyDescent="0.25">
      <c r="A144" s="27" t="s">
        <v>400</v>
      </c>
      <c r="B144" s="28" t="s">
        <v>301</v>
      </c>
      <c r="C144" s="29" t="s">
        <v>399</v>
      </c>
      <c r="D144" s="29">
        <v>9</v>
      </c>
      <c r="E144" s="90">
        <v>38671</v>
      </c>
      <c r="F144" s="57">
        <f>VLOOKUP(C144, Pivot!A$2:C$999, 3, FALSE)</f>
        <v>38664</v>
      </c>
      <c r="G144" s="30">
        <f t="shared" si="23"/>
        <v>7</v>
      </c>
      <c r="H144" s="31">
        <v>203.5</v>
      </c>
      <c r="I144" s="31">
        <f>H144</f>
        <v>203.5</v>
      </c>
      <c r="J144" s="55">
        <v>202</v>
      </c>
      <c r="K144" s="31">
        <f t="shared" si="24"/>
        <v>-1.5</v>
      </c>
      <c r="L144" s="58">
        <f>VLOOKUP(C144, Pivot!A$2:B$999, 2, FALSE)</f>
        <v>29096</v>
      </c>
      <c r="M144" s="58">
        <f t="shared" si="25"/>
        <v>2005</v>
      </c>
      <c r="P144" s="58">
        <f t="shared" si="26"/>
        <v>2005</v>
      </c>
    </row>
    <row r="145" spans="1:16" ht="12.75" hidden="1" customHeight="1" x14ac:dyDescent="0.25">
      <c r="A145" s="27" t="s">
        <v>401</v>
      </c>
      <c r="B145" s="28" t="s">
        <v>301</v>
      </c>
      <c r="C145" s="29" t="s">
        <v>391</v>
      </c>
      <c r="D145" s="29">
        <v>1</v>
      </c>
      <c r="E145" s="90">
        <v>38671</v>
      </c>
      <c r="F145" s="57">
        <f>VLOOKUP(C145, Pivot!A$2:C$999, 3, FALSE)</f>
        <v>38500.666666666664</v>
      </c>
      <c r="G145" s="30">
        <f t="shared" si="23"/>
        <v>170.33333333333576</v>
      </c>
      <c r="H145" s="31">
        <v>203.5</v>
      </c>
      <c r="I145" s="31">
        <f>H145</f>
        <v>203.5</v>
      </c>
      <c r="J145" s="55">
        <v>199.9</v>
      </c>
      <c r="K145" s="31">
        <f t="shared" si="24"/>
        <v>-3.5999999999999943</v>
      </c>
      <c r="L145" s="58">
        <f>VLOOKUP(C145, Pivot!A$2:B$999, 2, FALSE)</f>
        <v>21767</v>
      </c>
      <c r="M145" s="58">
        <f t="shared" si="25"/>
        <v>2005</v>
      </c>
      <c r="P145" s="58">
        <f t="shared" si="26"/>
        <v>2005</v>
      </c>
    </row>
    <row r="146" spans="1:16" ht="12.75" hidden="1" customHeight="1" x14ac:dyDescent="0.25">
      <c r="A146" s="27" t="s">
        <v>402</v>
      </c>
      <c r="B146" s="28" t="s">
        <v>301</v>
      </c>
      <c r="C146" s="29" t="s">
        <v>403</v>
      </c>
      <c r="D146" s="29">
        <v>1</v>
      </c>
      <c r="E146" s="90">
        <v>38672</v>
      </c>
      <c r="F146" s="57">
        <f>VLOOKUP(C146, Pivot!A$2:C$999, 3, FALSE)</f>
        <v>38664</v>
      </c>
      <c r="G146" s="30">
        <f t="shared" si="23"/>
        <v>8</v>
      </c>
      <c r="H146" s="31">
        <v>181.6</v>
      </c>
      <c r="I146" s="31">
        <v>173</v>
      </c>
      <c r="J146" s="55">
        <v>166.6</v>
      </c>
      <c r="K146" s="31">
        <f t="shared" si="24"/>
        <v>-6.4000000000000057</v>
      </c>
      <c r="L146" s="58">
        <f>VLOOKUP(C146, Pivot!A$2:B$999, 2, FALSE)</f>
        <v>16282</v>
      </c>
      <c r="M146" s="58">
        <f t="shared" si="25"/>
        <v>2005</v>
      </c>
      <c r="P146" s="58">
        <f t="shared" si="26"/>
        <v>2005</v>
      </c>
    </row>
    <row r="147" spans="1:16" ht="12.75" hidden="1" customHeight="1" x14ac:dyDescent="0.25">
      <c r="A147" s="27" t="s">
        <v>404</v>
      </c>
      <c r="B147" s="28" t="s">
        <v>301</v>
      </c>
      <c r="C147" s="29" t="s">
        <v>405</v>
      </c>
      <c r="D147" s="29">
        <v>18</v>
      </c>
      <c r="E147" s="90">
        <v>38673</v>
      </c>
      <c r="F147" s="57">
        <f>VLOOKUP(C147, Pivot!A$2:C$999, 3, FALSE)</f>
        <v>38663</v>
      </c>
      <c r="G147" s="30">
        <f t="shared" si="23"/>
        <v>10</v>
      </c>
      <c r="H147" s="31">
        <v>108</v>
      </c>
      <c r="I147" s="31">
        <v>94</v>
      </c>
      <c r="J147" s="55">
        <v>108</v>
      </c>
      <c r="K147" s="31">
        <f t="shared" si="24"/>
        <v>0</v>
      </c>
      <c r="L147" s="58">
        <f>VLOOKUP(C147, Pivot!A$2:B$999, 2, FALSE)</f>
        <v>21000</v>
      </c>
      <c r="M147" s="58">
        <f t="shared" si="25"/>
        <v>2005</v>
      </c>
      <c r="P147" s="58">
        <f t="shared" si="26"/>
        <v>2005</v>
      </c>
    </row>
    <row r="148" spans="1:16" ht="12.75" hidden="1" customHeight="1" x14ac:dyDescent="0.25">
      <c r="A148" s="27" t="s">
        <v>406</v>
      </c>
      <c r="B148" s="28" t="s">
        <v>301</v>
      </c>
      <c r="C148" s="29" t="s">
        <v>395</v>
      </c>
      <c r="D148" s="29">
        <v>1</v>
      </c>
      <c r="E148" s="90">
        <v>38673</v>
      </c>
      <c r="F148" s="57">
        <f>VLOOKUP(C148, Pivot!A$2:C$999, 3, FALSE)</f>
        <v>38663</v>
      </c>
      <c r="G148" s="30">
        <f t="shared" si="23"/>
        <v>10</v>
      </c>
      <c r="H148" s="31">
        <v>130.6</v>
      </c>
      <c r="I148" s="31">
        <v>126.5</v>
      </c>
      <c r="J148" s="55">
        <v>116.1</v>
      </c>
      <c r="K148" s="31">
        <f t="shared" si="24"/>
        <v>-10.400000000000006</v>
      </c>
      <c r="L148" s="58">
        <f>VLOOKUP(C148, Pivot!A$2:B$999, 2, FALSE)</f>
        <v>25436</v>
      </c>
      <c r="M148" s="58">
        <f t="shared" si="25"/>
        <v>2005</v>
      </c>
      <c r="P148" s="58">
        <f t="shared" si="26"/>
        <v>2005</v>
      </c>
    </row>
    <row r="149" spans="1:16" ht="12.75" hidden="1" customHeight="1" x14ac:dyDescent="0.25">
      <c r="A149" s="27" t="s">
        <v>407</v>
      </c>
      <c r="B149" s="28" t="s">
        <v>301</v>
      </c>
      <c r="C149" s="29" t="s">
        <v>393</v>
      </c>
      <c r="D149" s="29">
        <v>3</v>
      </c>
      <c r="E149" s="90">
        <v>38673</v>
      </c>
      <c r="F149" s="57">
        <f>VLOOKUP(C149, Pivot!A$2:C$999, 3, FALSE)</f>
        <v>38663</v>
      </c>
      <c r="G149" s="30">
        <f t="shared" si="23"/>
        <v>10</v>
      </c>
      <c r="H149" s="31">
        <v>130.6</v>
      </c>
      <c r="I149" s="31">
        <f>H149</f>
        <v>130.6</v>
      </c>
      <c r="J149" s="55">
        <v>126.5</v>
      </c>
      <c r="K149" s="31">
        <f t="shared" si="24"/>
        <v>-4.0999999999999943</v>
      </c>
      <c r="L149" s="58">
        <f>VLOOKUP(C149, Pivot!A$2:B$999, 2, FALSE)</f>
        <v>54628</v>
      </c>
      <c r="M149" s="58">
        <f t="shared" si="25"/>
        <v>2005</v>
      </c>
      <c r="P149" s="58">
        <f t="shared" si="26"/>
        <v>2005</v>
      </c>
    </row>
    <row r="150" spans="1:16" ht="12.75" hidden="1" customHeight="1" x14ac:dyDescent="0.25">
      <c r="A150" s="27" t="s">
        <v>407</v>
      </c>
      <c r="B150" s="28" t="s">
        <v>301</v>
      </c>
      <c r="C150" s="29" t="s">
        <v>395</v>
      </c>
      <c r="D150" s="29">
        <v>20</v>
      </c>
      <c r="E150" s="90">
        <v>38673</v>
      </c>
      <c r="F150" s="57">
        <f>VLOOKUP(C150, Pivot!A$2:C$999, 3, FALSE)</f>
        <v>38663</v>
      </c>
      <c r="G150" s="30">
        <f t="shared" si="23"/>
        <v>10</v>
      </c>
      <c r="H150" s="31">
        <v>130.6</v>
      </c>
      <c r="I150" s="31">
        <v>126.5</v>
      </c>
      <c r="J150" s="55">
        <v>126.5</v>
      </c>
      <c r="K150" s="31">
        <f t="shared" si="24"/>
        <v>0</v>
      </c>
      <c r="L150" s="58">
        <f>VLOOKUP(C150, Pivot!A$2:B$999, 2, FALSE)</f>
        <v>25436</v>
      </c>
      <c r="M150" s="58">
        <f t="shared" si="25"/>
        <v>2005</v>
      </c>
      <c r="P150" s="58">
        <f t="shared" si="26"/>
        <v>2005</v>
      </c>
    </row>
    <row r="151" spans="1:16" ht="12.75" hidden="1" customHeight="1" x14ac:dyDescent="0.25">
      <c r="A151" s="27" t="s">
        <v>408</v>
      </c>
      <c r="B151" s="28" t="s">
        <v>301</v>
      </c>
      <c r="C151" s="29" t="s">
        <v>393</v>
      </c>
      <c r="D151" s="29">
        <v>22</v>
      </c>
      <c r="E151" s="90">
        <v>38673</v>
      </c>
      <c r="F151" s="57">
        <f>VLOOKUP(C151, Pivot!A$2:C$999, 3, FALSE)</f>
        <v>38663</v>
      </c>
      <c r="G151" s="30">
        <f t="shared" si="23"/>
        <v>10</v>
      </c>
      <c r="H151" s="31">
        <v>130.6</v>
      </c>
      <c r="I151" s="31">
        <f>H151</f>
        <v>130.6</v>
      </c>
      <c r="J151" s="55">
        <v>130.6</v>
      </c>
      <c r="K151" s="31">
        <f t="shared" si="24"/>
        <v>0</v>
      </c>
      <c r="L151" s="58">
        <f>VLOOKUP(C151, Pivot!A$2:B$999, 2, FALSE)</f>
        <v>54628</v>
      </c>
      <c r="M151" s="58">
        <f t="shared" si="25"/>
        <v>2005</v>
      </c>
      <c r="P151" s="58">
        <f t="shared" si="26"/>
        <v>2005</v>
      </c>
    </row>
    <row r="152" spans="1:16" ht="12.75" hidden="1" customHeight="1" x14ac:dyDescent="0.25">
      <c r="A152" s="27" t="s">
        <v>409</v>
      </c>
      <c r="B152" s="28" t="s">
        <v>301</v>
      </c>
      <c r="C152" s="29" t="s">
        <v>391</v>
      </c>
      <c r="D152" s="29">
        <v>1</v>
      </c>
      <c r="E152" s="90">
        <v>38674</v>
      </c>
      <c r="F152" s="57">
        <f>VLOOKUP(C152, Pivot!A$2:C$999, 3, FALSE)</f>
        <v>38500.666666666664</v>
      </c>
      <c r="G152" s="30">
        <f t="shared" si="23"/>
        <v>173.33333333333576</v>
      </c>
      <c r="H152" s="31">
        <v>203.5</v>
      </c>
      <c r="I152" s="31">
        <f>H152</f>
        <v>203.5</v>
      </c>
      <c r="J152" s="55">
        <v>203.5</v>
      </c>
      <c r="K152" s="31">
        <f t="shared" si="24"/>
        <v>0</v>
      </c>
      <c r="L152" s="58">
        <f>VLOOKUP(C152, Pivot!A$2:B$999, 2, FALSE)</f>
        <v>21767</v>
      </c>
      <c r="M152" s="58">
        <f t="shared" si="25"/>
        <v>2005</v>
      </c>
      <c r="P152" s="58">
        <f t="shared" si="26"/>
        <v>2005</v>
      </c>
    </row>
    <row r="153" spans="1:16" ht="12.75" hidden="1" customHeight="1" x14ac:dyDescent="0.25">
      <c r="A153" s="27" t="s">
        <v>383</v>
      </c>
      <c r="B153" s="28" t="s">
        <v>384</v>
      </c>
      <c r="C153" s="29" t="s">
        <v>304</v>
      </c>
      <c r="D153" s="29">
        <v>2</v>
      </c>
      <c r="E153" s="90">
        <v>38684</v>
      </c>
      <c r="F153" s="57">
        <f>VLOOKUP(C153, Pivot!A$2:C$999, 3, FALSE)</f>
        <v>38092</v>
      </c>
      <c r="G153" s="30">
        <f t="shared" si="23"/>
        <v>592</v>
      </c>
      <c r="H153" s="31">
        <v>203.5</v>
      </c>
      <c r="I153" s="31">
        <f>H153</f>
        <v>203.5</v>
      </c>
      <c r="J153" s="55">
        <v>192.2</v>
      </c>
      <c r="K153" s="31">
        <f t="shared" si="24"/>
        <v>-11.300000000000011</v>
      </c>
      <c r="L153" s="58">
        <f>VLOOKUP(C153, Pivot!A$2:B$999, 2, FALSE)</f>
        <v>1500</v>
      </c>
      <c r="M153" s="58">
        <f t="shared" si="25"/>
        <v>2005</v>
      </c>
      <c r="P153" s="58">
        <f t="shared" si="26"/>
        <v>2005</v>
      </c>
    </row>
    <row r="154" spans="1:16" ht="12.75" hidden="1" customHeight="1" x14ac:dyDescent="0.25">
      <c r="A154" s="27" t="s">
        <v>383</v>
      </c>
      <c r="B154" s="28" t="s">
        <v>384</v>
      </c>
      <c r="C154" s="29" t="s">
        <v>368</v>
      </c>
      <c r="D154" s="29">
        <v>1</v>
      </c>
      <c r="E154" s="90">
        <v>38684</v>
      </c>
      <c r="F154" s="57">
        <f>VLOOKUP(C154, Pivot!A$2:C$999, 3, FALSE)</f>
        <v>38454.714285714283</v>
      </c>
      <c r="G154" s="30">
        <f t="shared" si="23"/>
        <v>229.2857142857174</v>
      </c>
      <c r="H154" s="31">
        <v>203.5</v>
      </c>
      <c r="I154" s="31">
        <v>192.2</v>
      </c>
      <c r="J154" s="55">
        <v>192.2</v>
      </c>
      <c r="K154" s="31">
        <f t="shared" si="24"/>
        <v>0</v>
      </c>
      <c r="L154" s="58">
        <f>VLOOKUP(C154, Pivot!A$2:B$999, 2, FALSE)</f>
        <v>10654</v>
      </c>
      <c r="M154" s="58">
        <f t="shared" si="25"/>
        <v>2005</v>
      </c>
      <c r="P154" s="58">
        <f t="shared" si="26"/>
        <v>2005</v>
      </c>
    </row>
    <row r="155" spans="1:16" ht="12.75" hidden="1" customHeight="1" x14ac:dyDescent="0.25">
      <c r="A155" s="27" t="s">
        <v>383</v>
      </c>
      <c r="B155" s="28" t="s">
        <v>384</v>
      </c>
      <c r="C155" s="29" t="s">
        <v>398</v>
      </c>
      <c r="D155" s="29">
        <v>2</v>
      </c>
      <c r="E155" s="90">
        <v>38684</v>
      </c>
      <c r="F155" s="57">
        <f>VLOOKUP(C155, Pivot!A$2:C$999, 3, FALSE)</f>
        <v>38664</v>
      </c>
      <c r="G155" s="30">
        <f t="shared" si="23"/>
        <v>20</v>
      </c>
      <c r="H155" s="31">
        <v>203.5</v>
      </c>
      <c r="I155" s="31">
        <v>191.2</v>
      </c>
      <c r="J155" s="55">
        <v>192.2</v>
      </c>
      <c r="K155" s="31">
        <f t="shared" si="24"/>
        <v>0</v>
      </c>
      <c r="L155" s="58">
        <f>VLOOKUP(C155, Pivot!A$2:B$999, 2, FALSE)</f>
        <v>14853</v>
      </c>
      <c r="M155" s="58">
        <f t="shared" si="25"/>
        <v>2005</v>
      </c>
      <c r="P155" s="58">
        <f t="shared" si="26"/>
        <v>2005</v>
      </c>
    </row>
    <row r="156" spans="1:16" ht="12.75" hidden="1" customHeight="1" x14ac:dyDescent="0.25">
      <c r="A156" s="27" t="s">
        <v>383</v>
      </c>
      <c r="B156" s="28" t="s">
        <v>384</v>
      </c>
      <c r="C156" s="29" t="s">
        <v>399</v>
      </c>
      <c r="D156" s="29">
        <v>2</v>
      </c>
      <c r="E156" s="90">
        <v>38684</v>
      </c>
      <c r="F156" s="57">
        <f>VLOOKUP(C156, Pivot!A$2:C$999, 3, FALSE)</f>
        <v>38664</v>
      </c>
      <c r="G156" s="30">
        <f t="shared" si="23"/>
        <v>20</v>
      </c>
      <c r="H156" s="31">
        <v>203.5</v>
      </c>
      <c r="I156" s="31">
        <f>H156</f>
        <v>203.5</v>
      </c>
      <c r="J156" s="55">
        <v>192.2</v>
      </c>
      <c r="K156" s="31">
        <f t="shared" si="24"/>
        <v>-11.300000000000011</v>
      </c>
      <c r="L156" s="58">
        <f>VLOOKUP(C156, Pivot!A$2:B$999, 2, FALSE)</f>
        <v>29096</v>
      </c>
      <c r="M156" s="58">
        <f t="shared" si="25"/>
        <v>2005</v>
      </c>
      <c r="P156" s="58">
        <f t="shared" si="26"/>
        <v>2005</v>
      </c>
    </row>
    <row r="157" spans="1:16" ht="12.75" hidden="1" customHeight="1" x14ac:dyDescent="0.25">
      <c r="A157" s="27" t="s">
        <v>383</v>
      </c>
      <c r="B157" s="28" t="s">
        <v>384</v>
      </c>
      <c r="C157" s="29" t="s">
        <v>398</v>
      </c>
      <c r="D157" s="29">
        <v>2</v>
      </c>
      <c r="E157" s="90">
        <v>38687</v>
      </c>
      <c r="F157" s="57">
        <f>VLOOKUP(C157, Pivot!A$2:C$999, 3, FALSE)</f>
        <v>38664</v>
      </c>
      <c r="G157" s="30">
        <f t="shared" si="23"/>
        <v>23</v>
      </c>
      <c r="H157" s="31">
        <v>203.5</v>
      </c>
      <c r="I157" s="31">
        <v>191.2</v>
      </c>
      <c r="J157" s="55">
        <v>192.2</v>
      </c>
      <c r="K157" s="31">
        <f t="shared" si="24"/>
        <v>0</v>
      </c>
      <c r="L157" s="58">
        <f>VLOOKUP(C157, Pivot!A$2:B$999, 2, FALSE)</f>
        <v>14853</v>
      </c>
      <c r="M157" s="58">
        <f t="shared" si="25"/>
        <v>2005</v>
      </c>
      <c r="P157" s="58">
        <f t="shared" si="26"/>
        <v>2006</v>
      </c>
    </row>
    <row r="158" spans="1:16" ht="12.75" hidden="1" customHeight="1" x14ac:dyDescent="0.25">
      <c r="A158" s="27" t="s">
        <v>383</v>
      </c>
      <c r="B158" s="28" t="s">
        <v>384</v>
      </c>
      <c r="C158" s="29" t="s">
        <v>399</v>
      </c>
      <c r="D158" s="29">
        <v>1</v>
      </c>
      <c r="E158" s="90">
        <v>38687</v>
      </c>
      <c r="F158" s="57">
        <f>VLOOKUP(C158, Pivot!A$2:C$999, 3, FALSE)</f>
        <v>38664</v>
      </c>
      <c r="G158" s="30">
        <f t="shared" si="23"/>
        <v>23</v>
      </c>
      <c r="H158" s="31">
        <v>203.5</v>
      </c>
      <c r="I158" s="31">
        <f t="shared" ref="I158:I163" si="27">H158</f>
        <v>203.5</v>
      </c>
      <c r="J158" s="55">
        <v>192.2</v>
      </c>
      <c r="K158" s="31">
        <f t="shared" si="24"/>
        <v>-11.300000000000011</v>
      </c>
      <c r="L158" s="58">
        <f>VLOOKUP(C158, Pivot!A$2:B$999, 2, FALSE)</f>
        <v>29096</v>
      </c>
      <c r="M158" s="58">
        <f t="shared" si="25"/>
        <v>2005</v>
      </c>
      <c r="P158" s="58">
        <f t="shared" si="26"/>
        <v>2006</v>
      </c>
    </row>
    <row r="159" spans="1:16" ht="12.75" hidden="1" customHeight="1" x14ac:dyDescent="0.25">
      <c r="A159" s="27" t="s">
        <v>410</v>
      </c>
      <c r="B159" s="28" t="s">
        <v>301</v>
      </c>
      <c r="C159" s="29" t="s">
        <v>369</v>
      </c>
      <c r="D159" s="29">
        <v>1</v>
      </c>
      <c r="E159" s="90">
        <v>38698</v>
      </c>
      <c r="F159" s="57">
        <f>VLOOKUP(C159, Pivot!A$2:C$999, 3, FALSE)</f>
        <v>38454.5</v>
      </c>
      <c r="G159" s="30">
        <f t="shared" si="23"/>
        <v>243.5</v>
      </c>
      <c r="H159" s="31">
        <v>203.5</v>
      </c>
      <c r="I159" s="31">
        <f t="shared" si="27"/>
        <v>203.5</v>
      </c>
      <c r="J159" s="55">
        <v>202</v>
      </c>
      <c r="K159" s="31">
        <f t="shared" si="24"/>
        <v>-1.5</v>
      </c>
      <c r="L159" s="58">
        <f>VLOOKUP(C159, Pivot!A$2:B$999, 2, FALSE)</f>
        <v>18826</v>
      </c>
      <c r="M159" s="58">
        <f t="shared" si="25"/>
        <v>2005</v>
      </c>
      <c r="P159" s="58">
        <f t="shared" si="26"/>
        <v>2006</v>
      </c>
    </row>
    <row r="160" spans="1:16" ht="12.75" hidden="1" customHeight="1" x14ac:dyDescent="0.25">
      <c r="A160" s="27" t="s">
        <v>410</v>
      </c>
      <c r="B160" s="28" t="s">
        <v>301</v>
      </c>
      <c r="C160" s="29" t="s">
        <v>369</v>
      </c>
      <c r="D160" s="29">
        <v>1</v>
      </c>
      <c r="E160" s="90">
        <v>38698</v>
      </c>
      <c r="F160" s="57">
        <f>VLOOKUP(C160, Pivot!A$2:C$999, 3, FALSE)</f>
        <v>38454.5</v>
      </c>
      <c r="G160" s="30">
        <f t="shared" si="23"/>
        <v>243.5</v>
      </c>
      <c r="H160" s="31">
        <v>203.5</v>
      </c>
      <c r="I160" s="31">
        <f t="shared" si="27"/>
        <v>203.5</v>
      </c>
      <c r="J160" s="55">
        <v>202</v>
      </c>
      <c r="K160" s="31">
        <f t="shared" si="24"/>
        <v>-1.5</v>
      </c>
      <c r="L160" s="58">
        <f>VLOOKUP(C160, Pivot!A$2:B$999, 2, FALSE)</f>
        <v>18826</v>
      </c>
      <c r="M160" s="58">
        <f t="shared" si="25"/>
        <v>2005</v>
      </c>
      <c r="P160" s="58">
        <f t="shared" si="26"/>
        <v>2006</v>
      </c>
    </row>
    <row r="161" spans="1:16" ht="12.75" hidden="1" customHeight="1" x14ac:dyDescent="0.25">
      <c r="A161" s="27" t="s">
        <v>410</v>
      </c>
      <c r="B161" s="28" t="s">
        <v>301</v>
      </c>
      <c r="C161" s="29" t="s">
        <v>362</v>
      </c>
      <c r="D161" s="29">
        <v>2</v>
      </c>
      <c r="E161" s="90">
        <v>38698</v>
      </c>
      <c r="F161" s="57">
        <f>VLOOKUP(C161, Pivot!A$2:C$999, 3, FALSE)</f>
        <v>38455</v>
      </c>
      <c r="G161" s="30">
        <f t="shared" si="23"/>
        <v>243</v>
      </c>
      <c r="H161" s="31">
        <v>203.5</v>
      </c>
      <c r="I161" s="31">
        <f t="shared" si="27"/>
        <v>203.5</v>
      </c>
      <c r="J161" s="55">
        <v>202</v>
      </c>
      <c r="K161" s="31">
        <f t="shared" si="24"/>
        <v>-1.5</v>
      </c>
      <c r="L161" s="58">
        <f>VLOOKUP(C161, Pivot!A$2:B$999, 2, FALSE)</f>
        <v>10242</v>
      </c>
      <c r="M161" s="58">
        <f t="shared" si="25"/>
        <v>2005</v>
      </c>
      <c r="P161" s="58">
        <f t="shared" si="26"/>
        <v>2006</v>
      </c>
    </row>
    <row r="162" spans="1:16" ht="12.75" hidden="1" customHeight="1" x14ac:dyDescent="0.25">
      <c r="A162" s="27" t="s">
        <v>410</v>
      </c>
      <c r="B162" s="28" t="s">
        <v>301</v>
      </c>
      <c r="C162" s="29" t="s">
        <v>399</v>
      </c>
      <c r="D162" s="29">
        <v>4</v>
      </c>
      <c r="E162" s="90">
        <v>38698</v>
      </c>
      <c r="F162" s="57">
        <f>VLOOKUP(C162, Pivot!A$2:C$999, 3, FALSE)</f>
        <v>38664</v>
      </c>
      <c r="G162" s="30">
        <f t="shared" ref="G162:G193" si="28">E162-F162</f>
        <v>34</v>
      </c>
      <c r="H162" s="31">
        <v>203.5</v>
      </c>
      <c r="I162" s="31">
        <f t="shared" si="27"/>
        <v>203.5</v>
      </c>
      <c r="J162" s="55">
        <v>202</v>
      </c>
      <c r="K162" s="31">
        <f t="shared" ref="K162:K193" si="29">IF(J162&gt;H162, J162-H162, IF(J162&lt;I162, J162-I162, 0))</f>
        <v>-1.5</v>
      </c>
      <c r="L162" s="58">
        <f>VLOOKUP(C162, Pivot!A$2:B$999, 2, FALSE)</f>
        <v>29096</v>
      </c>
      <c r="M162" s="58">
        <f t="shared" ref="M162:M193" si="30">YEAR(E162)</f>
        <v>2005</v>
      </c>
      <c r="P162" s="58">
        <f t="shared" ref="P162:P193" si="31">IF(MONTH(E162) =12, M162+1, M162)</f>
        <v>2006</v>
      </c>
    </row>
    <row r="163" spans="1:16" ht="12.75" hidden="1" customHeight="1" x14ac:dyDescent="0.25">
      <c r="A163" s="27" t="s">
        <v>411</v>
      </c>
      <c r="B163" s="28" t="s">
        <v>301</v>
      </c>
      <c r="C163" s="29" t="s">
        <v>399</v>
      </c>
      <c r="D163" s="29">
        <v>10</v>
      </c>
      <c r="E163" s="90">
        <v>38698</v>
      </c>
      <c r="F163" s="57">
        <f>VLOOKUP(C163, Pivot!A$2:C$999, 3, FALSE)</f>
        <v>38664</v>
      </c>
      <c r="G163" s="30">
        <f t="shared" si="28"/>
        <v>34</v>
      </c>
      <c r="H163" s="31">
        <v>203.5</v>
      </c>
      <c r="I163" s="31">
        <f t="shared" si="27"/>
        <v>203.5</v>
      </c>
      <c r="J163" s="55">
        <v>199.9</v>
      </c>
      <c r="K163" s="31">
        <f t="shared" si="29"/>
        <v>-3.5999999999999943</v>
      </c>
      <c r="L163" s="58">
        <f>VLOOKUP(C163, Pivot!A$2:B$999, 2, FALSE)</f>
        <v>29096</v>
      </c>
      <c r="M163" s="58">
        <f t="shared" si="30"/>
        <v>2005</v>
      </c>
      <c r="P163" s="58">
        <f t="shared" si="31"/>
        <v>2006</v>
      </c>
    </row>
    <row r="164" spans="1:16" ht="12.75" hidden="1" customHeight="1" x14ac:dyDescent="0.25">
      <c r="A164" s="27" t="s">
        <v>412</v>
      </c>
      <c r="B164" s="28" t="s">
        <v>301</v>
      </c>
      <c r="C164" s="29" t="s">
        <v>403</v>
      </c>
      <c r="D164" s="29">
        <v>1</v>
      </c>
      <c r="E164" s="90">
        <v>38699</v>
      </c>
      <c r="F164" s="57">
        <f>VLOOKUP(C164, Pivot!A$2:C$999, 3, FALSE)</f>
        <v>38664</v>
      </c>
      <c r="G164" s="30">
        <f t="shared" si="28"/>
        <v>35</v>
      </c>
      <c r="H164" s="31">
        <v>181.6</v>
      </c>
      <c r="I164" s="31">
        <v>173</v>
      </c>
      <c r="J164" s="55">
        <v>166.6</v>
      </c>
      <c r="K164" s="31">
        <f t="shared" si="29"/>
        <v>-6.4000000000000057</v>
      </c>
      <c r="L164" s="58">
        <f>VLOOKUP(C164, Pivot!A$2:B$999, 2, FALSE)</f>
        <v>16282</v>
      </c>
      <c r="M164" s="58">
        <f t="shared" si="30"/>
        <v>2005</v>
      </c>
      <c r="P164" s="58">
        <f t="shared" si="31"/>
        <v>2006</v>
      </c>
    </row>
    <row r="165" spans="1:16" ht="12.75" hidden="1" customHeight="1" x14ac:dyDescent="0.25">
      <c r="A165" s="27" t="s">
        <v>413</v>
      </c>
      <c r="B165" s="28" t="s">
        <v>301</v>
      </c>
      <c r="C165" s="29" t="s">
        <v>395</v>
      </c>
      <c r="D165" s="29">
        <v>3</v>
      </c>
      <c r="E165" s="90">
        <v>38700</v>
      </c>
      <c r="F165" s="57">
        <f>VLOOKUP(C165, Pivot!A$2:C$999, 3, FALSE)</f>
        <v>38663</v>
      </c>
      <c r="G165" s="30">
        <f t="shared" si="28"/>
        <v>37</v>
      </c>
      <c r="H165" s="31">
        <v>130.6</v>
      </c>
      <c r="I165" s="31">
        <v>126.5</v>
      </c>
      <c r="J165" s="55">
        <v>126.5</v>
      </c>
      <c r="K165" s="31">
        <f t="shared" si="29"/>
        <v>0</v>
      </c>
      <c r="L165" s="58">
        <f>VLOOKUP(C165, Pivot!A$2:B$999, 2, FALSE)</f>
        <v>25436</v>
      </c>
      <c r="M165" s="58">
        <f t="shared" si="30"/>
        <v>2005</v>
      </c>
      <c r="P165" s="58">
        <f t="shared" si="31"/>
        <v>2006</v>
      </c>
    </row>
    <row r="166" spans="1:16" ht="12.75" hidden="1" customHeight="1" x14ac:dyDescent="0.25">
      <c r="A166" s="27" t="s">
        <v>414</v>
      </c>
      <c r="B166" s="28" t="s">
        <v>301</v>
      </c>
      <c r="C166" s="29" t="s">
        <v>393</v>
      </c>
      <c r="D166" s="29">
        <v>3</v>
      </c>
      <c r="E166" s="90">
        <v>38726</v>
      </c>
      <c r="F166" s="57">
        <f>VLOOKUP(C166, Pivot!A$2:C$999, 3, FALSE)</f>
        <v>38663</v>
      </c>
      <c r="G166" s="30">
        <f t="shared" si="28"/>
        <v>63</v>
      </c>
      <c r="H166" s="31">
        <v>130.6</v>
      </c>
      <c r="I166" s="31">
        <f>H166</f>
        <v>130.6</v>
      </c>
      <c r="J166" s="55">
        <v>126.5</v>
      </c>
      <c r="K166" s="31">
        <f t="shared" si="29"/>
        <v>-4.0999999999999943</v>
      </c>
      <c r="L166" s="58">
        <f>VLOOKUP(C166, Pivot!A$2:B$999, 2, FALSE)</f>
        <v>54628</v>
      </c>
      <c r="M166" s="58">
        <f t="shared" si="30"/>
        <v>2006</v>
      </c>
      <c r="P166" s="58">
        <f t="shared" si="31"/>
        <v>2006</v>
      </c>
    </row>
    <row r="167" spans="1:16" ht="12.75" hidden="1" customHeight="1" x14ac:dyDescent="0.25">
      <c r="A167" s="27" t="s">
        <v>415</v>
      </c>
      <c r="B167" s="28" t="s">
        <v>301</v>
      </c>
      <c r="C167" s="29" t="s">
        <v>393</v>
      </c>
      <c r="D167" s="29">
        <v>3</v>
      </c>
      <c r="E167" s="90">
        <v>38726</v>
      </c>
      <c r="F167" s="57">
        <f>VLOOKUP(C167, Pivot!A$2:C$999, 3, FALSE)</f>
        <v>38663</v>
      </c>
      <c r="G167" s="30">
        <f t="shared" si="28"/>
        <v>63</v>
      </c>
      <c r="H167" s="31">
        <v>130.6</v>
      </c>
      <c r="I167" s="31">
        <f>H167</f>
        <v>130.6</v>
      </c>
      <c r="J167" s="55">
        <v>130.6</v>
      </c>
      <c r="K167" s="31">
        <f t="shared" si="29"/>
        <v>0</v>
      </c>
      <c r="L167" s="58">
        <f>VLOOKUP(C167, Pivot!A$2:B$999, 2, FALSE)</f>
        <v>54628</v>
      </c>
      <c r="M167" s="58">
        <f t="shared" si="30"/>
        <v>2006</v>
      </c>
      <c r="P167" s="58">
        <f t="shared" si="31"/>
        <v>2006</v>
      </c>
    </row>
    <row r="168" spans="1:16" ht="12.75" hidden="1" customHeight="1" x14ac:dyDescent="0.25">
      <c r="A168" s="27" t="s">
        <v>416</v>
      </c>
      <c r="B168" s="28" t="s">
        <v>338</v>
      </c>
      <c r="C168" s="29" t="s">
        <v>393</v>
      </c>
      <c r="D168" s="29">
        <v>1</v>
      </c>
      <c r="E168" s="90">
        <v>38735</v>
      </c>
      <c r="F168" s="57">
        <f>VLOOKUP(C168, Pivot!A$2:C$999, 3, FALSE)</f>
        <v>38663</v>
      </c>
      <c r="G168" s="30">
        <f t="shared" si="28"/>
        <v>72</v>
      </c>
      <c r="H168" s="31">
        <v>100.4</v>
      </c>
      <c r="I168" s="31">
        <f>H168</f>
        <v>100.4</v>
      </c>
      <c r="J168" s="55">
        <v>87.1</v>
      </c>
      <c r="K168" s="31">
        <f t="shared" si="29"/>
        <v>-13.300000000000011</v>
      </c>
      <c r="L168" s="58">
        <f>VLOOKUP(C168, Pivot!A$2:B$999, 2, FALSE)</f>
        <v>54628</v>
      </c>
      <c r="M168" s="58">
        <f t="shared" si="30"/>
        <v>2006</v>
      </c>
      <c r="P168" s="58">
        <f t="shared" si="31"/>
        <v>2006</v>
      </c>
    </row>
    <row r="169" spans="1:16" ht="12.75" hidden="1" customHeight="1" x14ac:dyDescent="0.25">
      <c r="A169" s="27" t="s">
        <v>417</v>
      </c>
      <c r="B169" s="28" t="s">
        <v>338</v>
      </c>
      <c r="C169" s="29" t="s">
        <v>393</v>
      </c>
      <c r="D169" s="29">
        <v>1</v>
      </c>
      <c r="E169" s="90">
        <v>38735</v>
      </c>
      <c r="F169" s="57">
        <f>VLOOKUP(C169, Pivot!A$2:C$999, 3, FALSE)</f>
        <v>38663</v>
      </c>
      <c r="G169" s="30">
        <f t="shared" si="28"/>
        <v>72</v>
      </c>
      <c r="H169" s="31">
        <v>130.6</v>
      </c>
      <c r="I169" s="31">
        <f>H169</f>
        <v>130.6</v>
      </c>
      <c r="J169" s="55">
        <v>130.6</v>
      </c>
      <c r="K169" s="31">
        <f t="shared" si="29"/>
        <v>0</v>
      </c>
      <c r="L169" s="58">
        <f>VLOOKUP(C169, Pivot!A$2:B$999, 2, FALSE)</f>
        <v>54628</v>
      </c>
      <c r="M169" s="58">
        <f t="shared" si="30"/>
        <v>2006</v>
      </c>
      <c r="P169" s="58">
        <f t="shared" si="31"/>
        <v>2006</v>
      </c>
    </row>
    <row r="170" spans="1:16" ht="12.75" hidden="1" customHeight="1" x14ac:dyDescent="0.25">
      <c r="A170" s="27" t="s">
        <v>417</v>
      </c>
      <c r="B170" s="28" t="s">
        <v>338</v>
      </c>
      <c r="C170" s="29" t="s">
        <v>393</v>
      </c>
      <c r="D170" s="29">
        <v>9</v>
      </c>
      <c r="E170" s="90">
        <v>38735</v>
      </c>
      <c r="F170" s="57">
        <f>VLOOKUP(C170, Pivot!A$2:C$999, 3, FALSE)</f>
        <v>38663</v>
      </c>
      <c r="G170" s="30">
        <f t="shared" si="28"/>
        <v>72</v>
      </c>
      <c r="H170" s="31">
        <v>100.4</v>
      </c>
      <c r="I170" s="31">
        <f>H170</f>
        <v>100.4</v>
      </c>
      <c r="J170" s="55">
        <v>99.5</v>
      </c>
      <c r="K170" s="31">
        <f t="shared" si="29"/>
        <v>-0.90000000000000568</v>
      </c>
      <c r="L170" s="58">
        <f>VLOOKUP(C170, Pivot!A$2:B$999, 2, FALSE)</f>
        <v>54628</v>
      </c>
      <c r="M170" s="58">
        <f t="shared" si="30"/>
        <v>2006</v>
      </c>
      <c r="P170" s="58">
        <f t="shared" si="31"/>
        <v>2006</v>
      </c>
    </row>
    <row r="171" spans="1:16" ht="12.75" hidden="1" customHeight="1" x14ac:dyDescent="0.25">
      <c r="A171" s="27" t="s">
        <v>418</v>
      </c>
      <c r="B171" s="28" t="s">
        <v>338</v>
      </c>
      <c r="C171" s="29" t="s">
        <v>395</v>
      </c>
      <c r="D171" s="29">
        <v>1</v>
      </c>
      <c r="E171" s="90">
        <v>38736</v>
      </c>
      <c r="F171" s="57">
        <f>VLOOKUP(C171, Pivot!A$2:C$999, 3, FALSE)</f>
        <v>38663</v>
      </c>
      <c r="G171" s="30">
        <f t="shared" si="28"/>
        <v>73</v>
      </c>
      <c r="H171" s="31">
        <v>130.6</v>
      </c>
      <c r="I171" s="31">
        <v>126.5</v>
      </c>
      <c r="J171" s="55">
        <v>116.8</v>
      </c>
      <c r="K171" s="31">
        <f t="shared" si="29"/>
        <v>-9.7000000000000028</v>
      </c>
      <c r="L171" s="58">
        <f>VLOOKUP(C171, Pivot!A$2:B$999, 2, FALSE)</f>
        <v>25436</v>
      </c>
      <c r="M171" s="58">
        <f t="shared" si="30"/>
        <v>2006</v>
      </c>
      <c r="P171" s="58">
        <f t="shared" si="31"/>
        <v>2006</v>
      </c>
    </row>
    <row r="172" spans="1:16" ht="12.75" hidden="1" customHeight="1" x14ac:dyDescent="0.25">
      <c r="A172" s="27" t="s">
        <v>419</v>
      </c>
      <c r="B172" s="28" t="s">
        <v>301</v>
      </c>
      <c r="C172" s="29" t="s">
        <v>368</v>
      </c>
      <c r="D172" s="29">
        <v>1</v>
      </c>
      <c r="E172" s="90">
        <v>38754</v>
      </c>
      <c r="F172" s="57">
        <f>VLOOKUP(C172, Pivot!A$2:C$999, 3, FALSE)</f>
        <v>38454.714285714283</v>
      </c>
      <c r="G172" s="30">
        <f t="shared" si="28"/>
        <v>299.2857142857174</v>
      </c>
      <c r="H172" s="31">
        <v>203.5</v>
      </c>
      <c r="I172" s="31">
        <f>H172</f>
        <v>203.5</v>
      </c>
      <c r="J172" s="55">
        <v>196</v>
      </c>
      <c r="K172" s="31">
        <f t="shared" si="29"/>
        <v>-7.5</v>
      </c>
      <c r="L172" s="58">
        <f>VLOOKUP(C172, Pivot!A$2:B$999, 2, FALSE)</f>
        <v>10654</v>
      </c>
      <c r="M172" s="58">
        <f t="shared" si="30"/>
        <v>2006</v>
      </c>
      <c r="P172" s="58">
        <f t="shared" si="31"/>
        <v>2006</v>
      </c>
    </row>
    <row r="173" spans="1:16" ht="12.75" hidden="1" customHeight="1" x14ac:dyDescent="0.25">
      <c r="A173" s="27" t="s">
        <v>420</v>
      </c>
      <c r="B173" s="28" t="s">
        <v>301</v>
      </c>
      <c r="C173" s="29" t="s">
        <v>399</v>
      </c>
      <c r="D173" s="29">
        <v>2</v>
      </c>
      <c r="E173" s="90">
        <v>38754</v>
      </c>
      <c r="F173" s="57">
        <f>VLOOKUP(C173, Pivot!A$2:C$999, 3, FALSE)</f>
        <v>38664</v>
      </c>
      <c r="G173" s="30">
        <f t="shared" si="28"/>
        <v>90</v>
      </c>
      <c r="H173" s="31">
        <v>203.5</v>
      </c>
      <c r="I173" s="31">
        <f>H173</f>
        <v>203.5</v>
      </c>
      <c r="J173" s="55">
        <v>202</v>
      </c>
      <c r="K173" s="31">
        <f t="shared" si="29"/>
        <v>-1.5</v>
      </c>
      <c r="L173" s="58">
        <f>VLOOKUP(C173, Pivot!A$2:B$999, 2, FALSE)</f>
        <v>29096</v>
      </c>
      <c r="M173" s="58">
        <f t="shared" si="30"/>
        <v>2006</v>
      </c>
      <c r="P173" s="58">
        <f t="shared" si="31"/>
        <v>2006</v>
      </c>
    </row>
    <row r="174" spans="1:16" ht="12.75" hidden="1" customHeight="1" x14ac:dyDescent="0.25">
      <c r="A174" s="27" t="s">
        <v>421</v>
      </c>
      <c r="B174" s="28" t="s">
        <v>301</v>
      </c>
      <c r="C174" s="29" t="s">
        <v>393</v>
      </c>
      <c r="D174" s="29">
        <v>5</v>
      </c>
      <c r="E174" s="90">
        <v>38755</v>
      </c>
      <c r="F174" s="57">
        <f>VLOOKUP(C174, Pivot!A$2:C$999, 3, FALSE)</f>
        <v>38663</v>
      </c>
      <c r="G174" s="30">
        <f t="shared" si="28"/>
        <v>92</v>
      </c>
      <c r="H174" s="31">
        <v>130.6</v>
      </c>
      <c r="I174" s="31">
        <f>H174</f>
        <v>130.6</v>
      </c>
      <c r="J174" s="55">
        <v>126.5</v>
      </c>
      <c r="K174" s="31">
        <f t="shared" si="29"/>
        <v>-4.0999999999999943</v>
      </c>
      <c r="L174" s="58">
        <f>VLOOKUP(C174, Pivot!A$2:B$999, 2, FALSE)</f>
        <v>54628</v>
      </c>
      <c r="M174" s="58">
        <f t="shared" si="30"/>
        <v>2006</v>
      </c>
      <c r="P174" s="58">
        <f t="shared" si="31"/>
        <v>2006</v>
      </c>
    </row>
    <row r="175" spans="1:16" ht="12.75" hidden="1" customHeight="1" x14ac:dyDescent="0.25">
      <c r="A175" s="27" t="s">
        <v>422</v>
      </c>
      <c r="B175" s="28" t="s">
        <v>301</v>
      </c>
      <c r="C175" s="29" t="s">
        <v>362</v>
      </c>
      <c r="D175" s="29">
        <v>1</v>
      </c>
      <c r="E175" s="90">
        <v>38755</v>
      </c>
      <c r="F175" s="57">
        <f>VLOOKUP(C175, Pivot!A$2:C$999, 3, FALSE)</f>
        <v>38455</v>
      </c>
      <c r="G175" s="30">
        <f t="shared" si="28"/>
        <v>300</v>
      </c>
      <c r="H175" s="31">
        <v>203.5</v>
      </c>
      <c r="I175" s="31">
        <f>H175</f>
        <v>203.5</v>
      </c>
      <c r="J175" s="55">
        <v>166.6</v>
      </c>
      <c r="K175" s="31">
        <f t="shared" si="29"/>
        <v>-36.900000000000006</v>
      </c>
      <c r="L175" s="58">
        <f>VLOOKUP(C175, Pivot!A$2:B$999, 2, FALSE)</f>
        <v>10242</v>
      </c>
      <c r="M175" s="58">
        <f t="shared" si="30"/>
        <v>2006</v>
      </c>
      <c r="P175" s="58">
        <f t="shared" si="31"/>
        <v>2006</v>
      </c>
    </row>
    <row r="176" spans="1:16" ht="12.75" hidden="1" customHeight="1" x14ac:dyDescent="0.25">
      <c r="A176" s="27" t="s">
        <v>423</v>
      </c>
      <c r="B176" s="28" t="s">
        <v>301</v>
      </c>
      <c r="C176" s="29" t="s">
        <v>393</v>
      </c>
      <c r="D176" s="29">
        <v>2</v>
      </c>
      <c r="E176" s="90">
        <v>38757</v>
      </c>
      <c r="F176" s="57">
        <f>VLOOKUP(C176, Pivot!A$2:C$999, 3, FALSE)</f>
        <v>38663</v>
      </c>
      <c r="G176" s="30">
        <f t="shared" si="28"/>
        <v>94</v>
      </c>
      <c r="H176" s="31">
        <v>130.6</v>
      </c>
      <c r="I176" s="31">
        <f>H176</f>
        <v>130.6</v>
      </c>
      <c r="J176" s="55">
        <v>108</v>
      </c>
      <c r="K176" s="31">
        <f t="shared" si="29"/>
        <v>-22.599999999999994</v>
      </c>
      <c r="L176" s="58">
        <f>VLOOKUP(C176, Pivot!A$2:B$999, 2, FALSE)</f>
        <v>54628</v>
      </c>
      <c r="M176" s="58">
        <f t="shared" si="30"/>
        <v>2006</v>
      </c>
      <c r="P176" s="58">
        <f t="shared" si="31"/>
        <v>2006</v>
      </c>
    </row>
    <row r="177" spans="1:16" ht="12.75" hidden="1" customHeight="1" x14ac:dyDescent="0.25">
      <c r="A177" s="27" t="s">
        <v>423</v>
      </c>
      <c r="B177" s="28" t="s">
        <v>301</v>
      </c>
      <c r="C177" s="29" t="s">
        <v>395</v>
      </c>
      <c r="D177" s="29">
        <v>1</v>
      </c>
      <c r="E177" s="90">
        <v>38757</v>
      </c>
      <c r="F177" s="57">
        <f>VLOOKUP(C177, Pivot!A$2:C$999, 3, FALSE)</f>
        <v>38663</v>
      </c>
      <c r="G177" s="30">
        <f t="shared" si="28"/>
        <v>94</v>
      </c>
      <c r="H177" s="31">
        <v>130.6</v>
      </c>
      <c r="I177" s="31">
        <v>126.5</v>
      </c>
      <c r="J177" s="55">
        <v>108</v>
      </c>
      <c r="K177" s="31">
        <f t="shared" si="29"/>
        <v>-18.5</v>
      </c>
      <c r="L177" s="58">
        <f>VLOOKUP(C177, Pivot!A$2:B$999, 2, FALSE)</f>
        <v>25436</v>
      </c>
      <c r="M177" s="58">
        <f t="shared" si="30"/>
        <v>2006</v>
      </c>
      <c r="P177" s="58">
        <f t="shared" si="31"/>
        <v>2006</v>
      </c>
    </row>
    <row r="178" spans="1:16" ht="12.75" hidden="1" customHeight="1" x14ac:dyDescent="0.25">
      <c r="A178" s="27" t="s">
        <v>424</v>
      </c>
      <c r="B178" s="28" t="s">
        <v>338</v>
      </c>
      <c r="C178" s="29" t="s">
        <v>393</v>
      </c>
      <c r="D178" s="29">
        <v>1</v>
      </c>
      <c r="E178" s="90">
        <v>38762</v>
      </c>
      <c r="F178" s="57">
        <f>VLOOKUP(C178, Pivot!A$2:C$999, 3, FALSE)</f>
        <v>38663</v>
      </c>
      <c r="G178" s="30">
        <f t="shared" si="28"/>
        <v>99</v>
      </c>
      <c r="H178" s="31">
        <v>100.4</v>
      </c>
      <c r="I178" s="31">
        <f>H178</f>
        <v>100.4</v>
      </c>
      <c r="J178" s="55">
        <v>99.5</v>
      </c>
      <c r="K178" s="31">
        <f t="shared" si="29"/>
        <v>-0.90000000000000568</v>
      </c>
      <c r="L178" s="58">
        <f>VLOOKUP(C178, Pivot!A$2:B$999, 2, FALSE)</f>
        <v>54628</v>
      </c>
      <c r="M178" s="58">
        <f t="shared" si="30"/>
        <v>2006</v>
      </c>
      <c r="P178" s="58">
        <f t="shared" si="31"/>
        <v>2006</v>
      </c>
    </row>
    <row r="179" spans="1:16" ht="12.75" hidden="1" customHeight="1" x14ac:dyDescent="0.25">
      <c r="A179" s="27" t="s">
        <v>424</v>
      </c>
      <c r="B179" s="28" t="s">
        <v>338</v>
      </c>
      <c r="C179" s="29" t="s">
        <v>395</v>
      </c>
      <c r="D179" s="29">
        <v>1</v>
      </c>
      <c r="E179" s="90">
        <v>38762</v>
      </c>
      <c r="F179" s="57">
        <f>VLOOKUP(C179, Pivot!A$2:C$999, 3, FALSE)</f>
        <v>38663</v>
      </c>
      <c r="G179" s="30">
        <f t="shared" si="28"/>
        <v>99</v>
      </c>
      <c r="H179" s="31">
        <v>130.6</v>
      </c>
      <c r="I179" s="31">
        <v>126.5</v>
      </c>
      <c r="J179" s="55">
        <v>99.5</v>
      </c>
      <c r="K179" s="31">
        <f t="shared" si="29"/>
        <v>-27</v>
      </c>
      <c r="L179" s="58">
        <f>VLOOKUP(C179, Pivot!A$2:B$999, 2, FALSE)</f>
        <v>25436</v>
      </c>
      <c r="M179" s="58">
        <f t="shared" si="30"/>
        <v>2006</v>
      </c>
      <c r="P179" s="58">
        <f t="shared" si="31"/>
        <v>2006</v>
      </c>
    </row>
    <row r="180" spans="1:16" ht="12.75" hidden="1" customHeight="1" x14ac:dyDescent="0.25">
      <c r="A180" s="27" t="s">
        <v>425</v>
      </c>
      <c r="B180" s="28" t="s">
        <v>338</v>
      </c>
      <c r="C180" s="29" t="s">
        <v>395</v>
      </c>
      <c r="D180" s="29">
        <v>1</v>
      </c>
      <c r="E180" s="90">
        <v>38762</v>
      </c>
      <c r="F180" s="57">
        <f>VLOOKUP(C180, Pivot!A$2:C$999, 3, FALSE)</f>
        <v>38663</v>
      </c>
      <c r="G180" s="30">
        <f t="shared" si="28"/>
        <v>99</v>
      </c>
      <c r="H180" s="31">
        <v>130.6</v>
      </c>
      <c r="I180" s="31">
        <v>126.5</v>
      </c>
      <c r="J180" s="55">
        <v>114.6</v>
      </c>
      <c r="K180" s="31">
        <f t="shared" si="29"/>
        <v>-11.900000000000006</v>
      </c>
      <c r="L180" s="58">
        <f>VLOOKUP(C180, Pivot!A$2:B$999, 2, FALSE)</f>
        <v>25436</v>
      </c>
      <c r="M180" s="58">
        <f t="shared" si="30"/>
        <v>2006</v>
      </c>
      <c r="P180" s="58">
        <f t="shared" si="31"/>
        <v>2006</v>
      </c>
    </row>
    <row r="181" spans="1:16" ht="12.75" hidden="1" customHeight="1" x14ac:dyDescent="0.25">
      <c r="A181" s="27" t="s">
        <v>426</v>
      </c>
      <c r="B181" s="28" t="s">
        <v>338</v>
      </c>
      <c r="C181" s="29" t="s">
        <v>395</v>
      </c>
      <c r="D181" s="29">
        <v>1</v>
      </c>
      <c r="E181" s="90">
        <v>38763</v>
      </c>
      <c r="F181" s="57">
        <f>VLOOKUP(C181, Pivot!A$2:C$999, 3, FALSE)</f>
        <v>38663</v>
      </c>
      <c r="G181" s="30">
        <f t="shared" si="28"/>
        <v>100</v>
      </c>
      <c r="H181" s="31">
        <v>130.6</v>
      </c>
      <c r="I181" s="31">
        <v>126.5</v>
      </c>
      <c r="J181" s="55">
        <v>116.2</v>
      </c>
      <c r="K181" s="31">
        <f t="shared" si="29"/>
        <v>-10.299999999999997</v>
      </c>
      <c r="L181" s="58">
        <f>VLOOKUP(C181, Pivot!A$2:B$999, 2, FALSE)</f>
        <v>25436</v>
      </c>
      <c r="M181" s="58">
        <f t="shared" si="30"/>
        <v>2006</v>
      </c>
      <c r="P181" s="58">
        <f t="shared" si="31"/>
        <v>2006</v>
      </c>
    </row>
    <row r="182" spans="1:16" ht="12.75" hidden="1" customHeight="1" x14ac:dyDescent="0.25">
      <c r="A182" s="27" t="s">
        <v>427</v>
      </c>
      <c r="B182" s="28" t="s">
        <v>338</v>
      </c>
      <c r="C182" s="29" t="s">
        <v>399</v>
      </c>
      <c r="D182" s="29">
        <v>1</v>
      </c>
      <c r="E182" s="90">
        <v>38763</v>
      </c>
      <c r="F182" s="57">
        <f>VLOOKUP(C182, Pivot!A$2:C$999, 3, FALSE)</f>
        <v>38664</v>
      </c>
      <c r="G182" s="30">
        <f t="shared" si="28"/>
        <v>99</v>
      </c>
      <c r="H182" s="31">
        <v>203.5</v>
      </c>
      <c r="I182" s="31">
        <f>H182</f>
        <v>203.5</v>
      </c>
      <c r="J182" s="55">
        <v>183.4</v>
      </c>
      <c r="K182" s="31">
        <f t="shared" si="29"/>
        <v>-20.099999999999994</v>
      </c>
      <c r="L182" s="58">
        <f>VLOOKUP(C182, Pivot!A$2:B$999, 2, FALSE)</f>
        <v>29096</v>
      </c>
      <c r="M182" s="58">
        <f t="shared" si="30"/>
        <v>2006</v>
      </c>
      <c r="P182" s="58">
        <f t="shared" si="31"/>
        <v>2006</v>
      </c>
    </row>
    <row r="183" spans="1:16" ht="12.75" hidden="1" customHeight="1" x14ac:dyDescent="0.25">
      <c r="A183" s="27" t="s">
        <v>427</v>
      </c>
      <c r="B183" s="28" t="s">
        <v>338</v>
      </c>
      <c r="C183" s="29" t="s">
        <v>391</v>
      </c>
      <c r="D183" s="29">
        <v>1</v>
      </c>
      <c r="E183" s="90">
        <v>38764</v>
      </c>
      <c r="F183" s="57">
        <f>VLOOKUP(C183, Pivot!A$2:C$999, 3, FALSE)</f>
        <v>38500.666666666664</v>
      </c>
      <c r="G183" s="30">
        <f t="shared" si="28"/>
        <v>263.33333333333576</v>
      </c>
      <c r="H183" s="31">
        <v>203.5</v>
      </c>
      <c r="I183" s="31">
        <f>H183</f>
        <v>203.5</v>
      </c>
      <c r="J183" s="55">
        <v>183.4</v>
      </c>
      <c r="K183" s="31">
        <f t="shared" si="29"/>
        <v>-20.099999999999994</v>
      </c>
      <c r="L183" s="58">
        <f>VLOOKUP(C183, Pivot!A$2:B$999, 2, FALSE)</f>
        <v>21767</v>
      </c>
      <c r="M183" s="58">
        <f t="shared" si="30"/>
        <v>2006</v>
      </c>
      <c r="P183" s="58">
        <f t="shared" si="31"/>
        <v>2006</v>
      </c>
    </row>
    <row r="184" spans="1:16" ht="12.75" hidden="1" customHeight="1" x14ac:dyDescent="0.25">
      <c r="A184" s="27" t="s">
        <v>428</v>
      </c>
      <c r="B184" s="28" t="s">
        <v>338</v>
      </c>
      <c r="C184" s="29" t="s">
        <v>395</v>
      </c>
      <c r="D184" s="29">
        <v>1</v>
      </c>
      <c r="E184" s="90">
        <v>38783</v>
      </c>
      <c r="F184" s="57">
        <f>VLOOKUP(C184, Pivot!A$2:C$999, 3, FALSE)</f>
        <v>38663</v>
      </c>
      <c r="G184" s="30">
        <f t="shared" si="28"/>
        <v>120</v>
      </c>
      <c r="H184" s="31">
        <v>130.6</v>
      </c>
      <c r="I184" s="31">
        <v>126.5</v>
      </c>
      <c r="J184" s="55">
        <v>114.6</v>
      </c>
      <c r="K184" s="31">
        <f t="shared" si="29"/>
        <v>-11.900000000000006</v>
      </c>
      <c r="L184" s="58">
        <f>VLOOKUP(C184, Pivot!A$2:B$999, 2, FALSE)</f>
        <v>25436</v>
      </c>
      <c r="M184" s="58">
        <f t="shared" si="30"/>
        <v>2006</v>
      </c>
      <c r="P184" s="58">
        <f t="shared" si="31"/>
        <v>2006</v>
      </c>
    </row>
    <row r="185" spans="1:16" ht="12.75" hidden="1" customHeight="1" x14ac:dyDescent="0.25">
      <c r="A185" s="27" t="s">
        <v>429</v>
      </c>
      <c r="B185" s="28" t="s">
        <v>338</v>
      </c>
      <c r="C185" s="29" t="s">
        <v>393</v>
      </c>
      <c r="D185" s="29">
        <v>1</v>
      </c>
      <c r="E185" s="90">
        <v>38785</v>
      </c>
      <c r="F185" s="57">
        <f>VLOOKUP(C185, Pivot!A$2:C$999, 3, FALSE)</f>
        <v>38663</v>
      </c>
      <c r="G185" s="30">
        <f t="shared" si="28"/>
        <v>122</v>
      </c>
      <c r="H185" s="31">
        <v>130.6</v>
      </c>
      <c r="I185" s="31">
        <f>H185</f>
        <v>130.6</v>
      </c>
      <c r="J185" s="55">
        <v>143.19999999999999</v>
      </c>
      <c r="K185" s="31">
        <f t="shared" si="29"/>
        <v>12.599999999999994</v>
      </c>
      <c r="L185" s="58">
        <f>VLOOKUP(C185, Pivot!A$2:B$999, 2, FALSE)</f>
        <v>54628</v>
      </c>
      <c r="M185" s="58">
        <f t="shared" si="30"/>
        <v>2006</v>
      </c>
      <c r="P185" s="58">
        <f t="shared" si="31"/>
        <v>2006</v>
      </c>
    </row>
    <row r="186" spans="1:16" ht="12.75" hidden="1" customHeight="1" x14ac:dyDescent="0.25">
      <c r="A186" s="27" t="s">
        <v>430</v>
      </c>
      <c r="B186" s="28" t="s">
        <v>301</v>
      </c>
      <c r="C186" s="29" t="s">
        <v>393</v>
      </c>
      <c r="D186" s="29">
        <v>2</v>
      </c>
      <c r="E186" s="90">
        <v>38785</v>
      </c>
      <c r="F186" s="57">
        <f>VLOOKUP(C186, Pivot!A$2:C$999, 3, FALSE)</f>
        <v>38663</v>
      </c>
      <c r="G186" s="30">
        <f t="shared" si="28"/>
        <v>122</v>
      </c>
      <c r="H186" s="31">
        <v>130.6</v>
      </c>
      <c r="I186" s="31">
        <f>H186</f>
        <v>130.6</v>
      </c>
      <c r="J186" s="55">
        <v>108</v>
      </c>
      <c r="K186" s="31">
        <f t="shared" si="29"/>
        <v>-22.599999999999994</v>
      </c>
      <c r="L186" s="58">
        <f>VLOOKUP(C186, Pivot!A$2:B$999, 2, FALSE)</f>
        <v>54628</v>
      </c>
      <c r="M186" s="58">
        <f t="shared" si="30"/>
        <v>2006</v>
      </c>
      <c r="P186" s="58">
        <f t="shared" si="31"/>
        <v>2006</v>
      </c>
    </row>
    <row r="187" spans="1:16" ht="12.75" hidden="1" customHeight="1" x14ac:dyDescent="0.25">
      <c r="A187" s="27" t="s">
        <v>430</v>
      </c>
      <c r="B187" s="28" t="s">
        <v>301</v>
      </c>
      <c r="C187" s="29" t="s">
        <v>395</v>
      </c>
      <c r="D187" s="29">
        <v>3</v>
      </c>
      <c r="E187" s="90">
        <v>38785</v>
      </c>
      <c r="F187" s="57">
        <f>VLOOKUP(C187, Pivot!A$2:C$999, 3, FALSE)</f>
        <v>38663</v>
      </c>
      <c r="G187" s="30">
        <f t="shared" si="28"/>
        <v>122</v>
      </c>
      <c r="H187" s="31">
        <v>130.6</v>
      </c>
      <c r="I187" s="31">
        <v>126.5</v>
      </c>
      <c r="J187" s="55">
        <v>108</v>
      </c>
      <c r="K187" s="31">
        <f t="shared" si="29"/>
        <v>-18.5</v>
      </c>
      <c r="L187" s="58">
        <f>VLOOKUP(C187, Pivot!A$2:B$999, 2, FALSE)</f>
        <v>25436</v>
      </c>
      <c r="M187" s="58">
        <f t="shared" si="30"/>
        <v>2006</v>
      </c>
      <c r="P187" s="58">
        <f t="shared" si="31"/>
        <v>2006</v>
      </c>
    </row>
    <row r="188" spans="1:16" ht="12.75" hidden="1" customHeight="1" x14ac:dyDescent="0.25">
      <c r="A188" s="27" t="s">
        <v>431</v>
      </c>
      <c r="B188" s="28" t="s">
        <v>338</v>
      </c>
      <c r="C188" s="29" t="s">
        <v>393</v>
      </c>
      <c r="D188" s="29">
        <v>1</v>
      </c>
      <c r="E188" s="90">
        <v>38811</v>
      </c>
      <c r="F188" s="57">
        <f>VLOOKUP(C188, Pivot!A$2:C$999, 3, FALSE)</f>
        <v>38663</v>
      </c>
      <c r="G188" s="30">
        <f t="shared" si="28"/>
        <v>148</v>
      </c>
      <c r="H188" s="31">
        <v>100.4</v>
      </c>
      <c r="I188" s="31">
        <f>H188</f>
        <v>100.4</v>
      </c>
      <c r="J188" s="55">
        <v>99.5</v>
      </c>
      <c r="K188" s="31">
        <f t="shared" si="29"/>
        <v>-0.90000000000000568</v>
      </c>
      <c r="L188" s="58">
        <f>VLOOKUP(C188, Pivot!A$2:B$999, 2, FALSE)</f>
        <v>54628</v>
      </c>
      <c r="M188" s="58">
        <f t="shared" si="30"/>
        <v>2006</v>
      </c>
      <c r="P188" s="58">
        <f t="shared" si="31"/>
        <v>2006</v>
      </c>
    </row>
    <row r="189" spans="1:16" ht="12.75" hidden="1" customHeight="1" x14ac:dyDescent="0.25">
      <c r="A189" s="27" t="s">
        <v>432</v>
      </c>
      <c r="B189" s="28" t="s">
        <v>338</v>
      </c>
      <c r="C189" s="29" t="s">
        <v>405</v>
      </c>
      <c r="D189" s="29">
        <v>1</v>
      </c>
      <c r="E189" s="90">
        <v>38811</v>
      </c>
      <c r="F189" s="57">
        <f>VLOOKUP(C189, Pivot!A$2:C$999, 3, FALSE)</f>
        <v>38663</v>
      </c>
      <c r="G189" s="30">
        <f t="shared" si="28"/>
        <v>148</v>
      </c>
      <c r="H189" s="31">
        <v>108</v>
      </c>
      <c r="I189" s="31">
        <v>100.4</v>
      </c>
      <c r="J189" s="55">
        <v>114.6</v>
      </c>
      <c r="K189" s="31">
        <f t="shared" si="29"/>
        <v>6.5999999999999943</v>
      </c>
      <c r="L189" s="58">
        <f>VLOOKUP(C189, Pivot!A$2:B$999, 2, FALSE)</f>
        <v>21000</v>
      </c>
      <c r="M189" s="58">
        <f t="shared" si="30"/>
        <v>2006</v>
      </c>
      <c r="P189" s="58">
        <f t="shared" si="31"/>
        <v>2006</v>
      </c>
    </row>
    <row r="190" spans="1:16" ht="12.75" hidden="1" customHeight="1" x14ac:dyDescent="0.25">
      <c r="A190" s="27" t="s">
        <v>432</v>
      </c>
      <c r="B190" s="28" t="s">
        <v>338</v>
      </c>
      <c r="C190" s="29" t="s">
        <v>385</v>
      </c>
      <c r="D190" s="29">
        <v>1</v>
      </c>
      <c r="E190" s="90">
        <v>38811</v>
      </c>
      <c r="F190" s="57">
        <f>VLOOKUP(C190, Pivot!A$2:C$999, 3, FALSE)</f>
        <v>37989</v>
      </c>
      <c r="G190" s="30">
        <f t="shared" si="28"/>
        <v>822</v>
      </c>
      <c r="H190" s="31">
        <v>126.5</v>
      </c>
      <c r="I190" s="31">
        <f>H190</f>
        <v>126.5</v>
      </c>
      <c r="J190" s="55">
        <v>126.5</v>
      </c>
      <c r="K190" s="31">
        <f t="shared" si="29"/>
        <v>0</v>
      </c>
      <c r="L190" s="58">
        <f>VLOOKUP(C190, Pivot!A$2:B$999, 2, FALSE)</f>
        <v>5307</v>
      </c>
      <c r="M190" s="58">
        <f t="shared" si="30"/>
        <v>2006</v>
      </c>
      <c r="P190" s="58">
        <f t="shared" si="31"/>
        <v>2006</v>
      </c>
    </row>
    <row r="191" spans="1:16" ht="12.75" hidden="1" customHeight="1" x14ac:dyDescent="0.25">
      <c r="A191" s="27" t="s">
        <v>433</v>
      </c>
      <c r="B191" s="28" t="s">
        <v>384</v>
      </c>
      <c r="C191" s="29" t="s">
        <v>391</v>
      </c>
      <c r="D191" s="29">
        <v>1</v>
      </c>
      <c r="E191" s="90">
        <v>38812</v>
      </c>
      <c r="F191" s="57">
        <f>VLOOKUP(C191, Pivot!A$2:C$999, 3, FALSE)</f>
        <v>38500.666666666664</v>
      </c>
      <c r="G191" s="30">
        <f t="shared" si="28"/>
        <v>311.33333333333576</v>
      </c>
      <c r="H191" s="31">
        <v>203.5</v>
      </c>
      <c r="I191" s="31">
        <f>H191</f>
        <v>203.5</v>
      </c>
      <c r="J191" s="55">
        <v>100</v>
      </c>
      <c r="K191" s="31">
        <f t="shared" si="29"/>
        <v>-103.5</v>
      </c>
      <c r="L191" s="58">
        <f>VLOOKUP(C191, Pivot!A$2:B$999, 2, FALSE)</f>
        <v>21767</v>
      </c>
      <c r="M191" s="58">
        <f t="shared" si="30"/>
        <v>2006</v>
      </c>
      <c r="P191" s="58">
        <f t="shared" si="31"/>
        <v>2006</v>
      </c>
    </row>
    <row r="192" spans="1:16" ht="12.75" hidden="1" customHeight="1" x14ac:dyDescent="0.25">
      <c r="A192" s="27" t="s">
        <v>434</v>
      </c>
      <c r="B192" s="28" t="s">
        <v>338</v>
      </c>
      <c r="C192" s="29" t="s">
        <v>395</v>
      </c>
      <c r="D192" s="29">
        <v>1</v>
      </c>
      <c r="E192" s="90">
        <v>38812</v>
      </c>
      <c r="F192" s="57">
        <f>VLOOKUP(C192, Pivot!A$2:C$999, 3, FALSE)</f>
        <v>38663</v>
      </c>
      <c r="G192" s="30">
        <f t="shared" si="28"/>
        <v>149</v>
      </c>
      <c r="H192" s="31">
        <v>130.6</v>
      </c>
      <c r="I192" s="31">
        <v>126.5</v>
      </c>
      <c r="J192" s="55">
        <v>116.2</v>
      </c>
      <c r="K192" s="31">
        <f t="shared" si="29"/>
        <v>-10.299999999999997</v>
      </c>
      <c r="L192" s="58">
        <f>VLOOKUP(C192, Pivot!A$2:B$999, 2, FALSE)</f>
        <v>25436</v>
      </c>
      <c r="M192" s="58">
        <f t="shared" si="30"/>
        <v>2006</v>
      </c>
      <c r="P192" s="58">
        <f t="shared" si="31"/>
        <v>2006</v>
      </c>
    </row>
    <row r="193" spans="1:16" ht="12.75" hidden="1" customHeight="1" x14ac:dyDescent="0.25">
      <c r="A193" s="27" t="s">
        <v>435</v>
      </c>
      <c r="B193" s="28" t="s">
        <v>301</v>
      </c>
      <c r="C193" s="29" t="s">
        <v>399</v>
      </c>
      <c r="D193" s="29">
        <v>1</v>
      </c>
      <c r="E193" s="90">
        <v>38814</v>
      </c>
      <c r="F193" s="57">
        <f>VLOOKUP(C193, Pivot!A$2:C$999, 3, FALSE)</f>
        <v>38664</v>
      </c>
      <c r="G193" s="30">
        <f t="shared" si="28"/>
        <v>150</v>
      </c>
      <c r="H193" s="31">
        <v>203.5</v>
      </c>
      <c r="I193" s="31">
        <f>H193</f>
        <v>203.5</v>
      </c>
      <c r="J193" s="55">
        <v>196</v>
      </c>
      <c r="K193" s="31">
        <f t="shared" si="29"/>
        <v>-7.5</v>
      </c>
      <c r="L193" s="58">
        <f>VLOOKUP(C193, Pivot!A$2:B$999, 2, FALSE)</f>
        <v>29096</v>
      </c>
      <c r="M193" s="58">
        <f t="shared" si="30"/>
        <v>2006</v>
      </c>
      <c r="P193" s="58">
        <f t="shared" si="31"/>
        <v>2006</v>
      </c>
    </row>
    <row r="194" spans="1:16" ht="12.75" hidden="1" customHeight="1" x14ac:dyDescent="0.25">
      <c r="A194" s="27" t="s">
        <v>436</v>
      </c>
      <c r="B194" s="28" t="s">
        <v>301</v>
      </c>
      <c r="C194" s="29" t="s">
        <v>399</v>
      </c>
      <c r="D194" s="29">
        <v>1</v>
      </c>
      <c r="E194" s="90">
        <v>38814</v>
      </c>
      <c r="F194" s="57">
        <f>VLOOKUP(C194, Pivot!A$2:C$999, 3, FALSE)</f>
        <v>38664</v>
      </c>
      <c r="G194" s="30">
        <f t="shared" ref="G194:G257" si="32">E194-F194</f>
        <v>150</v>
      </c>
      <c r="H194" s="31">
        <v>203.5</v>
      </c>
      <c r="I194" s="31">
        <f>H194</f>
        <v>203.5</v>
      </c>
      <c r="J194" s="55">
        <v>202</v>
      </c>
      <c r="K194" s="31">
        <f t="shared" ref="K194:K257" si="33">IF(J194&gt;H194, J194-H194, IF(J194&lt;I194, J194-I194, 0))</f>
        <v>-1.5</v>
      </c>
      <c r="L194" s="58">
        <f>VLOOKUP(C194, Pivot!A$2:B$999, 2, FALSE)</f>
        <v>29096</v>
      </c>
      <c r="M194" s="58">
        <f t="shared" ref="M194:M257" si="34">YEAR(E194)</f>
        <v>2006</v>
      </c>
      <c r="P194" s="58">
        <f t="shared" ref="P194:P257" si="35">IF(MONTH(E194) =12, M194+1, M194)</f>
        <v>2006</v>
      </c>
    </row>
    <row r="195" spans="1:16" ht="12.75" hidden="1" customHeight="1" x14ac:dyDescent="0.25">
      <c r="A195" s="27" t="s">
        <v>437</v>
      </c>
      <c r="B195" s="28" t="s">
        <v>301</v>
      </c>
      <c r="C195" s="29" t="s">
        <v>399</v>
      </c>
      <c r="D195" s="29">
        <v>2</v>
      </c>
      <c r="E195" s="90">
        <v>38814</v>
      </c>
      <c r="F195" s="57">
        <f>VLOOKUP(C195, Pivot!A$2:C$999, 3, FALSE)</f>
        <v>38664</v>
      </c>
      <c r="G195" s="30">
        <f t="shared" si="32"/>
        <v>150</v>
      </c>
      <c r="H195" s="31">
        <v>203.5</v>
      </c>
      <c r="I195" s="31">
        <f>H195</f>
        <v>203.5</v>
      </c>
      <c r="J195" s="55">
        <v>199.9</v>
      </c>
      <c r="K195" s="31">
        <f t="shared" si="33"/>
        <v>-3.5999999999999943</v>
      </c>
      <c r="L195" s="58">
        <f>VLOOKUP(C195, Pivot!A$2:B$999, 2, FALSE)</f>
        <v>29096</v>
      </c>
      <c r="M195" s="58">
        <f t="shared" si="34"/>
        <v>2006</v>
      </c>
      <c r="P195" s="58">
        <f t="shared" si="35"/>
        <v>2006</v>
      </c>
    </row>
    <row r="196" spans="1:16" ht="12.75" hidden="1" customHeight="1" x14ac:dyDescent="0.25">
      <c r="A196" s="27" t="s">
        <v>438</v>
      </c>
      <c r="B196" s="28" t="s">
        <v>301</v>
      </c>
      <c r="C196" s="29" t="s">
        <v>395</v>
      </c>
      <c r="D196" s="29">
        <v>2</v>
      </c>
      <c r="E196" s="90">
        <v>38843</v>
      </c>
      <c r="F196" s="57">
        <f>VLOOKUP(C196, Pivot!A$2:C$999, 3, FALSE)</f>
        <v>38663</v>
      </c>
      <c r="G196" s="30">
        <f t="shared" si="32"/>
        <v>180</v>
      </c>
      <c r="H196" s="31">
        <v>130.6</v>
      </c>
      <c r="I196" s="31">
        <v>126.5</v>
      </c>
      <c r="J196" s="55">
        <v>116.1</v>
      </c>
      <c r="K196" s="31">
        <f t="shared" si="33"/>
        <v>-10.400000000000006</v>
      </c>
      <c r="L196" s="58">
        <f>VLOOKUP(C196, Pivot!A$2:B$999, 2, FALSE)</f>
        <v>25436</v>
      </c>
      <c r="M196" s="58">
        <f t="shared" si="34"/>
        <v>2006</v>
      </c>
      <c r="P196" s="58">
        <f t="shared" si="35"/>
        <v>2006</v>
      </c>
    </row>
    <row r="197" spans="1:16" ht="12.75" hidden="1" customHeight="1" x14ac:dyDescent="0.25">
      <c r="A197" s="27" t="s">
        <v>438</v>
      </c>
      <c r="B197" s="28" t="s">
        <v>301</v>
      </c>
      <c r="C197" s="29" t="s">
        <v>439</v>
      </c>
      <c r="D197" s="29">
        <v>7</v>
      </c>
      <c r="E197" s="90">
        <v>38845</v>
      </c>
      <c r="F197" s="57">
        <f>VLOOKUP(C197, Pivot!A$2:C$999, 3, FALSE)</f>
        <v>38825</v>
      </c>
      <c r="G197" s="30">
        <f t="shared" si="32"/>
        <v>20</v>
      </c>
      <c r="H197" s="31">
        <v>116.1</v>
      </c>
      <c r="I197" s="31">
        <f t="shared" ref="I197:I207" si="36">H197</f>
        <v>116.1</v>
      </c>
      <c r="J197" s="55">
        <v>116.1</v>
      </c>
      <c r="K197" s="31">
        <f t="shared" si="33"/>
        <v>0</v>
      </c>
      <c r="L197" s="58">
        <f>VLOOKUP(C197, Pivot!A$2:B$999, 2, FALSE)</f>
        <v>30117</v>
      </c>
      <c r="M197" s="58">
        <f t="shared" si="34"/>
        <v>2006</v>
      </c>
      <c r="P197" s="58">
        <f t="shared" si="35"/>
        <v>2006</v>
      </c>
    </row>
    <row r="198" spans="1:16" ht="12.75" hidden="1" customHeight="1" x14ac:dyDescent="0.25">
      <c r="A198" s="27" t="s">
        <v>440</v>
      </c>
      <c r="B198" s="28" t="s">
        <v>301</v>
      </c>
      <c r="C198" s="29" t="s">
        <v>441</v>
      </c>
      <c r="D198" s="29">
        <v>2</v>
      </c>
      <c r="E198" s="90">
        <v>38845</v>
      </c>
      <c r="F198" s="57">
        <f>VLOOKUP(C198, Pivot!A$2:C$999, 3, FALSE)</f>
        <v>38825</v>
      </c>
      <c r="G198" s="30">
        <f t="shared" si="32"/>
        <v>20</v>
      </c>
      <c r="H198" s="31">
        <v>126.5</v>
      </c>
      <c r="I198" s="31">
        <f t="shared" si="36"/>
        <v>126.5</v>
      </c>
      <c r="J198" s="55">
        <v>126.5</v>
      </c>
      <c r="K198" s="31">
        <f t="shared" si="33"/>
        <v>0</v>
      </c>
      <c r="L198" s="58">
        <f>VLOOKUP(C198, Pivot!A$2:B$999, 2, FALSE)</f>
        <v>30893</v>
      </c>
      <c r="M198" s="58">
        <f t="shared" si="34"/>
        <v>2006</v>
      </c>
      <c r="P198" s="58">
        <f t="shared" si="35"/>
        <v>2006</v>
      </c>
    </row>
    <row r="199" spans="1:16" ht="12.75" hidden="1" customHeight="1" x14ac:dyDescent="0.25">
      <c r="A199" s="27" t="s">
        <v>442</v>
      </c>
      <c r="B199" s="28" t="s">
        <v>338</v>
      </c>
      <c r="C199" s="29" t="s">
        <v>443</v>
      </c>
      <c r="D199" s="29">
        <v>3</v>
      </c>
      <c r="E199" s="90">
        <v>38852</v>
      </c>
      <c r="F199" s="57">
        <f>VLOOKUP(C199, Pivot!A$2:C$999, 3, FALSE)</f>
        <v>38825</v>
      </c>
      <c r="G199" s="30">
        <f t="shared" si="32"/>
        <v>27</v>
      </c>
      <c r="H199" s="31">
        <v>203.5</v>
      </c>
      <c r="I199" s="31">
        <f t="shared" si="36"/>
        <v>203.5</v>
      </c>
      <c r="J199" s="55">
        <v>200</v>
      </c>
      <c r="K199" s="31">
        <f t="shared" si="33"/>
        <v>-3.5</v>
      </c>
      <c r="L199" s="58">
        <f>VLOOKUP(C199, Pivot!A$2:B$999, 2, FALSE)</f>
        <v>22905</v>
      </c>
      <c r="M199" s="58">
        <f t="shared" si="34"/>
        <v>2006</v>
      </c>
      <c r="P199" s="58">
        <f t="shared" si="35"/>
        <v>2006</v>
      </c>
    </row>
    <row r="200" spans="1:16" ht="12.75" hidden="1" customHeight="1" x14ac:dyDescent="0.25">
      <c r="A200" s="27" t="s">
        <v>444</v>
      </c>
      <c r="B200" s="28" t="s">
        <v>301</v>
      </c>
      <c r="C200" s="29" t="s">
        <v>443</v>
      </c>
      <c r="D200" s="29">
        <v>3</v>
      </c>
      <c r="E200" s="90">
        <v>38852</v>
      </c>
      <c r="F200" s="57">
        <f>VLOOKUP(C200, Pivot!A$2:C$999, 3, FALSE)</f>
        <v>38825</v>
      </c>
      <c r="G200" s="30">
        <f t="shared" si="32"/>
        <v>27</v>
      </c>
      <c r="H200" s="31">
        <v>203.5</v>
      </c>
      <c r="I200" s="31">
        <f t="shared" si="36"/>
        <v>203.5</v>
      </c>
      <c r="J200" s="55">
        <v>198.3</v>
      </c>
      <c r="K200" s="31">
        <f t="shared" si="33"/>
        <v>-5.1999999999999886</v>
      </c>
      <c r="L200" s="58">
        <f>VLOOKUP(C200, Pivot!A$2:B$999, 2, FALSE)</f>
        <v>22905</v>
      </c>
      <c r="M200" s="58">
        <f t="shared" si="34"/>
        <v>2006</v>
      </c>
      <c r="P200" s="58">
        <f t="shared" si="35"/>
        <v>2006</v>
      </c>
    </row>
    <row r="201" spans="1:16" ht="12.75" hidden="1" customHeight="1" x14ac:dyDescent="0.25">
      <c r="A201" s="27" t="s">
        <v>445</v>
      </c>
      <c r="B201" s="28" t="s">
        <v>301</v>
      </c>
      <c r="C201" s="29" t="s">
        <v>443</v>
      </c>
      <c r="D201" s="29">
        <v>13</v>
      </c>
      <c r="E201" s="90">
        <v>38852</v>
      </c>
      <c r="F201" s="57">
        <f>VLOOKUP(C201, Pivot!A$2:C$999, 3, FALSE)</f>
        <v>38825</v>
      </c>
      <c r="G201" s="30">
        <f t="shared" si="32"/>
        <v>27</v>
      </c>
      <c r="H201" s="31">
        <v>203.5</v>
      </c>
      <c r="I201" s="31">
        <f t="shared" si="36"/>
        <v>203.5</v>
      </c>
      <c r="J201" s="55">
        <v>203.5</v>
      </c>
      <c r="K201" s="31">
        <f t="shared" si="33"/>
        <v>0</v>
      </c>
      <c r="L201" s="58">
        <f>VLOOKUP(C201, Pivot!A$2:B$999, 2, FALSE)</f>
        <v>22905</v>
      </c>
      <c r="M201" s="58">
        <f t="shared" si="34"/>
        <v>2006</v>
      </c>
      <c r="P201" s="58">
        <f t="shared" si="35"/>
        <v>2006</v>
      </c>
    </row>
    <row r="202" spans="1:16" ht="12.75" hidden="1" customHeight="1" x14ac:dyDescent="0.25">
      <c r="A202" s="27" t="s">
        <v>446</v>
      </c>
      <c r="B202" s="28" t="s">
        <v>301</v>
      </c>
      <c r="C202" s="29" t="s">
        <v>443</v>
      </c>
      <c r="D202" s="29">
        <v>2</v>
      </c>
      <c r="E202" s="90">
        <v>38852</v>
      </c>
      <c r="F202" s="57">
        <f>VLOOKUP(C202, Pivot!A$2:C$999, 3, FALSE)</f>
        <v>38825</v>
      </c>
      <c r="G202" s="30">
        <f t="shared" si="32"/>
        <v>27</v>
      </c>
      <c r="H202" s="31">
        <v>203.5</v>
      </c>
      <c r="I202" s="31">
        <f t="shared" si="36"/>
        <v>203.5</v>
      </c>
      <c r="J202" s="55">
        <v>199.9</v>
      </c>
      <c r="K202" s="31">
        <f t="shared" si="33"/>
        <v>-3.5999999999999943</v>
      </c>
      <c r="L202" s="58">
        <f>VLOOKUP(C202, Pivot!A$2:B$999, 2, FALSE)</f>
        <v>22905</v>
      </c>
      <c r="M202" s="58">
        <f t="shared" si="34"/>
        <v>2006</v>
      </c>
      <c r="P202" s="58">
        <f t="shared" si="35"/>
        <v>2006</v>
      </c>
    </row>
    <row r="203" spans="1:16" ht="12.75" hidden="1" customHeight="1" x14ac:dyDescent="0.25">
      <c r="A203" s="27" t="s">
        <v>447</v>
      </c>
      <c r="B203" s="28" t="s">
        <v>338</v>
      </c>
      <c r="C203" s="29" t="s">
        <v>393</v>
      </c>
      <c r="D203" s="29">
        <v>1</v>
      </c>
      <c r="E203" s="90">
        <v>38854</v>
      </c>
      <c r="F203" s="57">
        <f>VLOOKUP(C203, Pivot!A$2:C$999, 3, FALSE)</f>
        <v>38663</v>
      </c>
      <c r="G203" s="30">
        <f t="shared" si="32"/>
        <v>191</v>
      </c>
      <c r="H203" s="31">
        <v>100.4</v>
      </c>
      <c r="I203" s="31">
        <f t="shared" si="36"/>
        <v>100.4</v>
      </c>
      <c r="J203" s="55">
        <v>99.5</v>
      </c>
      <c r="K203" s="31">
        <f t="shared" si="33"/>
        <v>-0.90000000000000568</v>
      </c>
      <c r="L203" s="58">
        <f>VLOOKUP(C203, Pivot!A$2:B$999, 2, FALSE)</f>
        <v>54628</v>
      </c>
      <c r="M203" s="58">
        <f t="shared" si="34"/>
        <v>2006</v>
      </c>
      <c r="P203" s="58">
        <f t="shared" si="35"/>
        <v>2006</v>
      </c>
    </row>
    <row r="204" spans="1:16" ht="12.75" hidden="1" customHeight="1" x14ac:dyDescent="0.25">
      <c r="A204" s="27" t="s">
        <v>448</v>
      </c>
      <c r="B204" s="28" t="s">
        <v>338</v>
      </c>
      <c r="C204" s="29" t="s">
        <v>393</v>
      </c>
      <c r="D204" s="29">
        <v>1</v>
      </c>
      <c r="E204" s="90">
        <v>38854</v>
      </c>
      <c r="F204" s="57">
        <f>VLOOKUP(C204, Pivot!A$2:C$999, 3, FALSE)</f>
        <v>38663</v>
      </c>
      <c r="G204" s="30">
        <f t="shared" si="32"/>
        <v>191</v>
      </c>
      <c r="H204" s="31">
        <v>100.4</v>
      </c>
      <c r="I204" s="31">
        <f t="shared" si="36"/>
        <v>100.4</v>
      </c>
      <c r="J204" s="55">
        <v>114.6</v>
      </c>
      <c r="K204" s="31">
        <f t="shared" si="33"/>
        <v>14.199999999999989</v>
      </c>
      <c r="L204" s="58">
        <f>VLOOKUP(C204, Pivot!A$2:B$999, 2, FALSE)</f>
        <v>54628</v>
      </c>
      <c r="M204" s="58">
        <f t="shared" si="34"/>
        <v>2006</v>
      </c>
      <c r="P204" s="58">
        <f t="shared" si="35"/>
        <v>2006</v>
      </c>
    </row>
    <row r="205" spans="1:16" ht="12.75" hidden="1" customHeight="1" x14ac:dyDescent="0.25">
      <c r="A205" s="27" t="s">
        <v>448</v>
      </c>
      <c r="B205" s="28" t="s">
        <v>338</v>
      </c>
      <c r="C205" s="29" t="s">
        <v>439</v>
      </c>
      <c r="D205" s="29">
        <v>1</v>
      </c>
      <c r="E205" s="90">
        <v>38854</v>
      </c>
      <c r="F205" s="57">
        <f>VLOOKUP(C205, Pivot!A$2:C$999, 3, FALSE)</f>
        <v>38825</v>
      </c>
      <c r="G205" s="30">
        <f t="shared" si="32"/>
        <v>29</v>
      </c>
      <c r="H205" s="31">
        <v>116.1</v>
      </c>
      <c r="I205" s="31">
        <f t="shared" si="36"/>
        <v>116.1</v>
      </c>
      <c r="J205" s="55">
        <v>114.6</v>
      </c>
      <c r="K205" s="31">
        <f t="shared" si="33"/>
        <v>-1.5</v>
      </c>
      <c r="L205" s="58">
        <f>VLOOKUP(C205, Pivot!A$2:B$999, 2, FALSE)</f>
        <v>30117</v>
      </c>
      <c r="M205" s="58">
        <f t="shared" si="34"/>
        <v>2006</v>
      </c>
      <c r="P205" s="58">
        <f t="shared" si="35"/>
        <v>2006</v>
      </c>
    </row>
    <row r="206" spans="1:16" ht="12.75" hidden="1" customHeight="1" x14ac:dyDescent="0.25">
      <c r="A206" s="27" t="s">
        <v>449</v>
      </c>
      <c r="B206" s="28" t="s">
        <v>338</v>
      </c>
      <c r="C206" s="29" t="s">
        <v>399</v>
      </c>
      <c r="D206" s="29">
        <v>1</v>
      </c>
      <c r="E206" s="90">
        <v>38856</v>
      </c>
      <c r="F206" s="57">
        <f>VLOOKUP(C206, Pivot!A$2:C$999, 3, FALSE)</f>
        <v>38664</v>
      </c>
      <c r="G206" s="30">
        <f t="shared" si="32"/>
        <v>192</v>
      </c>
      <c r="H206" s="31">
        <v>203.5</v>
      </c>
      <c r="I206" s="31">
        <f t="shared" si="36"/>
        <v>203.5</v>
      </c>
      <c r="J206" s="55">
        <v>203.5</v>
      </c>
      <c r="K206" s="31">
        <f t="shared" si="33"/>
        <v>0</v>
      </c>
      <c r="L206" s="58">
        <f>VLOOKUP(C206, Pivot!A$2:B$999, 2, FALSE)</f>
        <v>29096</v>
      </c>
      <c r="M206" s="58">
        <f t="shared" si="34"/>
        <v>2006</v>
      </c>
      <c r="P206" s="58">
        <f t="shared" si="35"/>
        <v>2006</v>
      </c>
    </row>
    <row r="207" spans="1:16" ht="12.75" hidden="1" customHeight="1" x14ac:dyDescent="0.25">
      <c r="A207" s="27" t="s">
        <v>450</v>
      </c>
      <c r="B207" s="28" t="s">
        <v>301</v>
      </c>
      <c r="C207" s="29" t="s">
        <v>443</v>
      </c>
      <c r="D207" s="29">
        <v>1</v>
      </c>
      <c r="E207" s="90">
        <v>38873</v>
      </c>
      <c r="F207" s="57">
        <f>VLOOKUP(C207, Pivot!A$2:C$999, 3, FALSE)</f>
        <v>38825</v>
      </c>
      <c r="G207" s="30">
        <f t="shared" si="32"/>
        <v>48</v>
      </c>
      <c r="H207" s="31">
        <v>203.5</v>
      </c>
      <c r="I207" s="31">
        <f t="shared" si="36"/>
        <v>203.5</v>
      </c>
      <c r="J207" s="55">
        <v>198.3</v>
      </c>
      <c r="K207" s="31">
        <f t="shared" si="33"/>
        <v>-5.1999999999999886</v>
      </c>
      <c r="L207" s="58">
        <f>VLOOKUP(C207, Pivot!A$2:B$999, 2, FALSE)</f>
        <v>22905</v>
      </c>
      <c r="M207" s="58">
        <f t="shared" si="34"/>
        <v>2006</v>
      </c>
      <c r="P207" s="58">
        <f t="shared" si="35"/>
        <v>2006</v>
      </c>
    </row>
    <row r="208" spans="1:16" ht="12.75" hidden="1" customHeight="1" x14ac:dyDescent="0.25">
      <c r="A208" s="27" t="s">
        <v>451</v>
      </c>
      <c r="B208" s="28" t="s">
        <v>301</v>
      </c>
      <c r="C208" s="29" t="s">
        <v>399</v>
      </c>
      <c r="D208" s="29">
        <v>1</v>
      </c>
      <c r="E208" s="90">
        <v>38873</v>
      </c>
      <c r="F208" s="57">
        <f>VLOOKUP(C208, Pivot!A$2:C$999, 3, FALSE)</f>
        <v>38664</v>
      </c>
      <c r="G208" s="30">
        <f t="shared" si="32"/>
        <v>209</v>
      </c>
      <c r="H208" s="31">
        <v>203.5</v>
      </c>
      <c r="I208" s="31">
        <v>189</v>
      </c>
      <c r="J208" s="55">
        <v>201</v>
      </c>
      <c r="K208" s="31">
        <f t="shared" si="33"/>
        <v>0</v>
      </c>
      <c r="L208" s="58">
        <f>VLOOKUP(C208, Pivot!A$2:B$999, 2, FALSE)</f>
        <v>29096</v>
      </c>
      <c r="M208" s="58">
        <f t="shared" si="34"/>
        <v>2006</v>
      </c>
      <c r="P208" s="58">
        <f t="shared" si="35"/>
        <v>2006</v>
      </c>
    </row>
    <row r="209" spans="1:16" ht="12.75" hidden="1" customHeight="1" x14ac:dyDescent="0.25">
      <c r="A209" s="27" t="s">
        <v>451</v>
      </c>
      <c r="B209" s="28" t="s">
        <v>301</v>
      </c>
      <c r="C209" s="29" t="s">
        <v>443</v>
      </c>
      <c r="D209" s="29">
        <v>2</v>
      </c>
      <c r="E209" s="90">
        <v>38873</v>
      </c>
      <c r="F209" s="57">
        <f>VLOOKUP(C209, Pivot!A$2:C$999, 3, FALSE)</f>
        <v>38825</v>
      </c>
      <c r="G209" s="30">
        <f t="shared" si="32"/>
        <v>48</v>
      </c>
      <c r="H209" s="31">
        <v>203.5</v>
      </c>
      <c r="I209" s="31">
        <f t="shared" ref="I209:I221" si="37">H209</f>
        <v>203.5</v>
      </c>
      <c r="J209" s="55">
        <v>202</v>
      </c>
      <c r="K209" s="31">
        <f t="shared" si="33"/>
        <v>-1.5</v>
      </c>
      <c r="L209" s="58">
        <f>VLOOKUP(C209, Pivot!A$2:B$999, 2, FALSE)</f>
        <v>22905</v>
      </c>
      <c r="M209" s="58">
        <f t="shared" si="34"/>
        <v>2006</v>
      </c>
      <c r="P209" s="58">
        <f t="shared" si="35"/>
        <v>2006</v>
      </c>
    </row>
    <row r="210" spans="1:16" ht="12.75" hidden="1" customHeight="1" x14ac:dyDescent="0.25">
      <c r="A210" s="27" t="s">
        <v>452</v>
      </c>
      <c r="B210" s="28" t="s">
        <v>301</v>
      </c>
      <c r="C210" s="29" t="s">
        <v>443</v>
      </c>
      <c r="D210" s="29">
        <v>3</v>
      </c>
      <c r="E210" s="90">
        <v>38873</v>
      </c>
      <c r="F210" s="57">
        <f>VLOOKUP(C210, Pivot!A$2:C$999, 3, FALSE)</f>
        <v>38825</v>
      </c>
      <c r="G210" s="30">
        <f t="shared" si="32"/>
        <v>48</v>
      </c>
      <c r="H210" s="31">
        <v>203.5</v>
      </c>
      <c r="I210" s="31">
        <f t="shared" si="37"/>
        <v>203.5</v>
      </c>
      <c r="J210" s="55">
        <v>199.9</v>
      </c>
      <c r="K210" s="31">
        <f t="shared" si="33"/>
        <v>-3.5999999999999943</v>
      </c>
      <c r="L210" s="58">
        <f>VLOOKUP(C210, Pivot!A$2:B$999, 2, FALSE)</f>
        <v>22905</v>
      </c>
      <c r="M210" s="58">
        <f t="shared" si="34"/>
        <v>2006</v>
      </c>
      <c r="P210" s="58">
        <f t="shared" si="35"/>
        <v>2006</v>
      </c>
    </row>
    <row r="211" spans="1:16" ht="12.75" hidden="1" customHeight="1" x14ac:dyDescent="0.25">
      <c r="A211" s="27" t="s">
        <v>453</v>
      </c>
      <c r="B211" s="28" t="s">
        <v>301</v>
      </c>
      <c r="C211" s="29" t="s">
        <v>399</v>
      </c>
      <c r="D211" s="29">
        <v>1</v>
      </c>
      <c r="E211" s="90">
        <v>38874</v>
      </c>
      <c r="F211" s="57">
        <f>VLOOKUP(C211, Pivot!A$2:C$999, 3, FALSE)</f>
        <v>38664</v>
      </c>
      <c r="G211" s="30">
        <f t="shared" si="32"/>
        <v>210</v>
      </c>
      <c r="H211" s="31">
        <v>203.5</v>
      </c>
      <c r="I211" s="31">
        <f t="shared" si="37"/>
        <v>203.5</v>
      </c>
      <c r="J211" s="55">
        <v>108</v>
      </c>
      <c r="K211" s="31">
        <f t="shared" si="33"/>
        <v>-95.5</v>
      </c>
      <c r="L211" s="58">
        <f>VLOOKUP(C211, Pivot!A$2:B$999, 2, FALSE)</f>
        <v>29096</v>
      </c>
      <c r="M211" s="58">
        <f t="shared" si="34"/>
        <v>2006</v>
      </c>
      <c r="P211" s="58">
        <f t="shared" si="35"/>
        <v>2006</v>
      </c>
    </row>
    <row r="212" spans="1:16" ht="12.75" hidden="1" customHeight="1" x14ac:dyDescent="0.25">
      <c r="A212" s="27" t="s">
        <v>453</v>
      </c>
      <c r="B212" s="28" t="s">
        <v>301</v>
      </c>
      <c r="C212" s="29" t="s">
        <v>439</v>
      </c>
      <c r="D212" s="29">
        <v>1</v>
      </c>
      <c r="E212" s="90">
        <v>38874</v>
      </c>
      <c r="F212" s="57">
        <f>VLOOKUP(C212, Pivot!A$2:C$999, 3, FALSE)</f>
        <v>38825</v>
      </c>
      <c r="G212" s="30">
        <f t="shared" si="32"/>
        <v>49</v>
      </c>
      <c r="H212" s="31">
        <v>116.1</v>
      </c>
      <c r="I212" s="31">
        <f t="shared" si="37"/>
        <v>116.1</v>
      </c>
      <c r="J212" s="55">
        <v>108</v>
      </c>
      <c r="K212" s="31">
        <f t="shared" si="33"/>
        <v>-8.0999999999999943</v>
      </c>
      <c r="L212" s="58">
        <f>VLOOKUP(C212, Pivot!A$2:B$999, 2, FALSE)</f>
        <v>30117</v>
      </c>
      <c r="M212" s="58">
        <f t="shared" si="34"/>
        <v>2006</v>
      </c>
      <c r="P212" s="58">
        <f t="shared" si="35"/>
        <v>2006</v>
      </c>
    </row>
    <row r="213" spans="1:16" ht="12.75" hidden="1" customHeight="1" x14ac:dyDescent="0.25">
      <c r="A213" s="27" t="s">
        <v>454</v>
      </c>
      <c r="B213" s="28" t="s">
        <v>338</v>
      </c>
      <c r="C213" s="29" t="s">
        <v>443</v>
      </c>
      <c r="D213" s="29">
        <v>3</v>
      </c>
      <c r="E213" s="90">
        <v>38887</v>
      </c>
      <c r="F213" s="57">
        <f>VLOOKUP(C213, Pivot!A$2:C$999, 3, FALSE)</f>
        <v>38825</v>
      </c>
      <c r="G213" s="30">
        <f t="shared" si="32"/>
        <v>62</v>
      </c>
      <c r="H213" s="31">
        <v>203.5</v>
      </c>
      <c r="I213" s="31">
        <f t="shared" si="37"/>
        <v>203.5</v>
      </c>
      <c r="J213" s="55">
        <v>200</v>
      </c>
      <c r="K213" s="31">
        <f t="shared" si="33"/>
        <v>-3.5</v>
      </c>
      <c r="L213" s="58">
        <f>VLOOKUP(C213, Pivot!A$2:B$999, 2, FALSE)</f>
        <v>22905</v>
      </c>
      <c r="M213" s="58">
        <f t="shared" si="34"/>
        <v>2006</v>
      </c>
      <c r="P213" s="58">
        <f t="shared" si="35"/>
        <v>2006</v>
      </c>
    </row>
    <row r="214" spans="1:16" ht="12.75" hidden="1" customHeight="1" x14ac:dyDescent="0.25">
      <c r="A214" s="27" t="s">
        <v>455</v>
      </c>
      <c r="B214" s="28" t="s">
        <v>301</v>
      </c>
      <c r="C214" s="29" t="s">
        <v>399</v>
      </c>
      <c r="D214" s="29">
        <v>1</v>
      </c>
      <c r="E214" s="90">
        <v>38902</v>
      </c>
      <c r="F214" s="57">
        <f>VLOOKUP(C214, Pivot!A$2:C$999, 3, FALSE)</f>
        <v>38664</v>
      </c>
      <c r="G214" s="30">
        <f t="shared" si="32"/>
        <v>238</v>
      </c>
      <c r="H214" s="31">
        <v>181.6</v>
      </c>
      <c r="I214" s="31">
        <f t="shared" si="37"/>
        <v>181.6</v>
      </c>
      <c r="J214" s="55">
        <v>199.9</v>
      </c>
      <c r="K214" s="31">
        <f t="shared" si="33"/>
        <v>18.300000000000011</v>
      </c>
      <c r="L214" s="58">
        <f>VLOOKUP(C214, Pivot!A$2:B$999, 2, FALSE)</f>
        <v>29096</v>
      </c>
      <c r="M214" s="58">
        <f t="shared" si="34"/>
        <v>2006</v>
      </c>
      <c r="P214" s="58">
        <f t="shared" si="35"/>
        <v>2006</v>
      </c>
    </row>
    <row r="215" spans="1:16" ht="12.75" hidden="1" customHeight="1" x14ac:dyDescent="0.25">
      <c r="A215" s="27" t="s">
        <v>455</v>
      </c>
      <c r="B215" s="28" t="s">
        <v>301</v>
      </c>
      <c r="C215" s="29" t="s">
        <v>443</v>
      </c>
      <c r="D215" s="29">
        <v>1</v>
      </c>
      <c r="E215" s="90">
        <v>38904</v>
      </c>
      <c r="F215" s="57">
        <f>VLOOKUP(C215, Pivot!A$2:C$999, 3, FALSE)</f>
        <v>38825</v>
      </c>
      <c r="G215" s="30">
        <f t="shared" si="32"/>
        <v>79</v>
      </c>
      <c r="H215" s="31">
        <v>203.5</v>
      </c>
      <c r="I215" s="31">
        <f t="shared" si="37"/>
        <v>203.5</v>
      </c>
      <c r="J215" s="55">
        <v>199.9</v>
      </c>
      <c r="K215" s="31">
        <f t="shared" si="33"/>
        <v>-3.5999999999999943</v>
      </c>
      <c r="L215" s="58">
        <f>VLOOKUP(C215, Pivot!A$2:B$999, 2, FALSE)</f>
        <v>22905</v>
      </c>
      <c r="M215" s="58">
        <f t="shared" si="34"/>
        <v>2006</v>
      </c>
      <c r="P215" s="58">
        <f t="shared" si="35"/>
        <v>2006</v>
      </c>
    </row>
    <row r="216" spans="1:16" ht="12.75" hidden="1" customHeight="1" x14ac:dyDescent="0.25">
      <c r="A216" s="27" t="s">
        <v>456</v>
      </c>
      <c r="B216" s="28" t="s">
        <v>301</v>
      </c>
      <c r="C216" s="29" t="s">
        <v>443</v>
      </c>
      <c r="D216" s="29">
        <v>1</v>
      </c>
      <c r="E216" s="90">
        <v>38904</v>
      </c>
      <c r="F216" s="57">
        <f>VLOOKUP(C216, Pivot!A$2:C$999, 3, FALSE)</f>
        <v>38825</v>
      </c>
      <c r="G216" s="30">
        <f t="shared" si="32"/>
        <v>79</v>
      </c>
      <c r="H216" s="31">
        <v>203.5</v>
      </c>
      <c r="I216" s="31">
        <f t="shared" si="37"/>
        <v>203.5</v>
      </c>
      <c r="J216" s="55">
        <v>202</v>
      </c>
      <c r="K216" s="31">
        <f t="shared" si="33"/>
        <v>-1.5</v>
      </c>
      <c r="L216" s="58">
        <f>VLOOKUP(C216, Pivot!A$2:B$999, 2, FALSE)</f>
        <v>22905</v>
      </c>
      <c r="M216" s="58">
        <f t="shared" si="34"/>
        <v>2006</v>
      </c>
      <c r="P216" s="58">
        <f t="shared" si="35"/>
        <v>2006</v>
      </c>
    </row>
    <row r="217" spans="1:16" ht="12.75" hidden="1" customHeight="1" x14ac:dyDescent="0.25">
      <c r="A217" s="27" t="s">
        <v>457</v>
      </c>
      <c r="B217" s="28" t="s">
        <v>301</v>
      </c>
      <c r="C217" s="29" t="s">
        <v>443</v>
      </c>
      <c r="D217" s="29">
        <v>1</v>
      </c>
      <c r="E217" s="90">
        <v>38904</v>
      </c>
      <c r="F217" s="57">
        <f>VLOOKUP(C217, Pivot!A$2:C$999, 3, FALSE)</f>
        <v>38825</v>
      </c>
      <c r="G217" s="30">
        <f t="shared" si="32"/>
        <v>79</v>
      </c>
      <c r="H217" s="31">
        <v>203.5</v>
      </c>
      <c r="I217" s="31">
        <f t="shared" si="37"/>
        <v>203.5</v>
      </c>
      <c r="J217" s="55">
        <v>203.5</v>
      </c>
      <c r="K217" s="31">
        <f t="shared" si="33"/>
        <v>0</v>
      </c>
      <c r="L217" s="58">
        <f>VLOOKUP(C217, Pivot!A$2:B$999, 2, FALSE)</f>
        <v>22905</v>
      </c>
      <c r="M217" s="58">
        <f t="shared" si="34"/>
        <v>2006</v>
      </c>
      <c r="P217" s="58">
        <f t="shared" si="35"/>
        <v>2006</v>
      </c>
    </row>
    <row r="218" spans="1:16" ht="12.75" hidden="1" customHeight="1" x14ac:dyDescent="0.25">
      <c r="A218" s="27" t="s">
        <v>458</v>
      </c>
      <c r="B218" s="28" t="s">
        <v>301</v>
      </c>
      <c r="C218" s="29" t="s">
        <v>443</v>
      </c>
      <c r="D218" s="29">
        <v>1</v>
      </c>
      <c r="E218" s="90">
        <v>38904</v>
      </c>
      <c r="F218" s="57">
        <f>VLOOKUP(C218, Pivot!A$2:C$999, 3, FALSE)</f>
        <v>38825</v>
      </c>
      <c r="G218" s="30">
        <f t="shared" si="32"/>
        <v>79</v>
      </c>
      <c r="H218" s="31">
        <v>203.5</v>
      </c>
      <c r="I218" s="31">
        <f t="shared" si="37"/>
        <v>203.5</v>
      </c>
      <c r="J218" s="55">
        <v>198.3</v>
      </c>
      <c r="K218" s="31">
        <f t="shared" si="33"/>
        <v>-5.1999999999999886</v>
      </c>
      <c r="L218" s="58">
        <f>VLOOKUP(C218, Pivot!A$2:B$999, 2, FALSE)</f>
        <v>22905</v>
      </c>
      <c r="M218" s="58">
        <f t="shared" si="34"/>
        <v>2006</v>
      </c>
      <c r="P218" s="58">
        <f t="shared" si="35"/>
        <v>2006</v>
      </c>
    </row>
    <row r="219" spans="1:16" ht="12.75" hidden="1" customHeight="1" x14ac:dyDescent="0.25">
      <c r="A219" s="27" t="s">
        <v>459</v>
      </c>
      <c r="B219" s="28" t="s">
        <v>338</v>
      </c>
      <c r="C219" s="29" t="s">
        <v>391</v>
      </c>
      <c r="D219" s="29">
        <v>1</v>
      </c>
      <c r="E219" s="90">
        <v>38911</v>
      </c>
      <c r="F219" s="57">
        <f>VLOOKUP(C219, Pivot!A$2:C$999, 3, FALSE)</f>
        <v>38500.666666666664</v>
      </c>
      <c r="G219" s="30">
        <f t="shared" si="32"/>
        <v>410.33333333333576</v>
      </c>
      <c r="H219" s="31">
        <v>203.5</v>
      </c>
      <c r="I219" s="31">
        <f t="shared" si="37"/>
        <v>203.5</v>
      </c>
      <c r="J219" s="55">
        <v>183.4</v>
      </c>
      <c r="K219" s="31">
        <f t="shared" si="33"/>
        <v>-20.099999999999994</v>
      </c>
      <c r="L219" s="58">
        <f>VLOOKUP(C219, Pivot!A$2:B$999, 2, FALSE)</f>
        <v>21767</v>
      </c>
      <c r="M219" s="58">
        <f t="shared" si="34"/>
        <v>2006</v>
      </c>
      <c r="P219" s="58">
        <f t="shared" si="35"/>
        <v>2006</v>
      </c>
    </row>
    <row r="220" spans="1:16" ht="12.75" hidden="1" customHeight="1" x14ac:dyDescent="0.25">
      <c r="A220" s="27" t="s">
        <v>460</v>
      </c>
      <c r="B220" s="28" t="s">
        <v>338</v>
      </c>
      <c r="C220" s="29" t="s">
        <v>443</v>
      </c>
      <c r="D220" s="29">
        <v>2</v>
      </c>
      <c r="E220" s="90">
        <v>38912</v>
      </c>
      <c r="F220" s="57">
        <f>VLOOKUP(C220, Pivot!A$2:C$999, 3, FALSE)</f>
        <v>38825</v>
      </c>
      <c r="G220" s="30">
        <f t="shared" si="32"/>
        <v>87</v>
      </c>
      <c r="H220" s="31">
        <v>203.5</v>
      </c>
      <c r="I220" s="31">
        <f t="shared" si="37"/>
        <v>203.5</v>
      </c>
      <c r="J220" s="55">
        <v>203.5</v>
      </c>
      <c r="K220" s="31">
        <f t="shared" si="33"/>
        <v>0</v>
      </c>
      <c r="L220" s="58">
        <f>VLOOKUP(C220, Pivot!A$2:B$999, 2, FALSE)</f>
        <v>22905</v>
      </c>
      <c r="M220" s="58">
        <f t="shared" si="34"/>
        <v>2006</v>
      </c>
      <c r="P220" s="58">
        <f t="shared" si="35"/>
        <v>2006</v>
      </c>
    </row>
    <row r="221" spans="1:16" ht="12.75" hidden="1" customHeight="1" x14ac:dyDescent="0.25">
      <c r="A221" s="27" t="s">
        <v>461</v>
      </c>
      <c r="B221" s="28" t="s">
        <v>338</v>
      </c>
      <c r="C221" s="29" t="s">
        <v>443</v>
      </c>
      <c r="D221" s="29">
        <v>2</v>
      </c>
      <c r="E221" s="90">
        <v>38912</v>
      </c>
      <c r="F221" s="57">
        <f>VLOOKUP(C221, Pivot!A$2:C$999, 3, FALSE)</f>
        <v>38825</v>
      </c>
      <c r="G221" s="30">
        <f t="shared" si="32"/>
        <v>87</v>
      </c>
      <c r="H221" s="31">
        <v>203.5</v>
      </c>
      <c r="I221" s="31">
        <f t="shared" si="37"/>
        <v>203.5</v>
      </c>
      <c r="J221" s="55">
        <v>200</v>
      </c>
      <c r="K221" s="31">
        <f t="shared" si="33"/>
        <v>-3.5</v>
      </c>
      <c r="L221" s="58">
        <f>VLOOKUP(C221, Pivot!A$2:B$999, 2, FALSE)</f>
        <v>22905</v>
      </c>
      <c r="M221" s="58">
        <f t="shared" si="34"/>
        <v>2006</v>
      </c>
      <c r="P221" s="58">
        <f t="shared" si="35"/>
        <v>2006</v>
      </c>
    </row>
    <row r="222" spans="1:16" ht="12.75" hidden="1" customHeight="1" x14ac:dyDescent="0.25">
      <c r="A222" s="27" t="s">
        <v>433</v>
      </c>
      <c r="B222" s="28" t="s">
        <v>384</v>
      </c>
      <c r="C222" s="29" t="s">
        <v>395</v>
      </c>
      <c r="D222" s="29">
        <v>1</v>
      </c>
      <c r="E222" s="90">
        <v>38919</v>
      </c>
      <c r="F222" s="57">
        <f>VLOOKUP(C222, Pivot!A$2:C$999, 3, FALSE)</f>
        <v>38663</v>
      </c>
      <c r="G222" s="30">
        <f t="shared" si="32"/>
        <v>256</v>
      </c>
      <c r="H222" s="31">
        <v>130.6</v>
      </c>
      <c r="I222" s="31">
        <v>126.5</v>
      </c>
      <c r="J222" s="55">
        <v>154</v>
      </c>
      <c r="K222" s="31">
        <f t="shared" si="33"/>
        <v>23.400000000000006</v>
      </c>
      <c r="L222" s="58">
        <f>VLOOKUP(C222, Pivot!A$2:B$999, 2, FALSE)</f>
        <v>25436</v>
      </c>
      <c r="M222" s="58">
        <f t="shared" si="34"/>
        <v>2006</v>
      </c>
      <c r="P222" s="58">
        <f t="shared" si="35"/>
        <v>2006</v>
      </c>
    </row>
    <row r="223" spans="1:16" ht="12.75" hidden="1" customHeight="1" x14ac:dyDescent="0.25">
      <c r="A223" s="27" t="s">
        <v>462</v>
      </c>
      <c r="B223" s="28" t="s">
        <v>301</v>
      </c>
      <c r="C223" s="29" t="s">
        <v>391</v>
      </c>
      <c r="D223" s="29">
        <v>1</v>
      </c>
      <c r="E223" s="90">
        <v>38923</v>
      </c>
      <c r="F223" s="57">
        <f>VLOOKUP(C223, Pivot!A$2:C$999, 3, FALSE)</f>
        <v>38500.666666666664</v>
      </c>
      <c r="G223" s="30">
        <f t="shared" si="32"/>
        <v>422.33333333333576</v>
      </c>
      <c r="H223" s="31">
        <v>203.5</v>
      </c>
      <c r="I223" s="31">
        <f t="shared" ref="I223:I254" si="38">H223</f>
        <v>203.5</v>
      </c>
      <c r="J223" s="55">
        <v>173</v>
      </c>
      <c r="K223" s="31">
        <f t="shared" si="33"/>
        <v>-30.5</v>
      </c>
      <c r="L223" s="58">
        <f>VLOOKUP(C223, Pivot!A$2:B$999, 2, FALSE)</f>
        <v>21767</v>
      </c>
      <c r="M223" s="58">
        <f t="shared" si="34"/>
        <v>2006</v>
      </c>
      <c r="P223" s="58">
        <f t="shared" si="35"/>
        <v>2006</v>
      </c>
    </row>
    <row r="224" spans="1:16" ht="12.75" hidden="1" customHeight="1" x14ac:dyDescent="0.25">
      <c r="A224" s="27" t="s">
        <v>462</v>
      </c>
      <c r="B224" s="28" t="s">
        <v>301</v>
      </c>
      <c r="C224" s="29" t="s">
        <v>463</v>
      </c>
      <c r="D224" s="29">
        <v>1</v>
      </c>
      <c r="E224" s="90">
        <v>38923</v>
      </c>
      <c r="F224" s="57">
        <f>VLOOKUP(C224, Pivot!A$2:C$999, 3, FALSE)</f>
        <v>38825</v>
      </c>
      <c r="G224" s="30">
        <f t="shared" si="32"/>
        <v>98</v>
      </c>
      <c r="H224" s="31">
        <v>181.6</v>
      </c>
      <c r="I224" s="31">
        <f t="shared" si="38"/>
        <v>181.6</v>
      </c>
      <c r="J224" s="55">
        <v>173</v>
      </c>
      <c r="K224" s="31">
        <f t="shared" si="33"/>
        <v>-8.5999999999999943</v>
      </c>
      <c r="L224" s="58">
        <f>VLOOKUP(C224, Pivot!A$2:B$999, 2, FALSE)</f>
        <v>24405</v>
      </c>
      <c r="M224" s="58">
        <f t="shared" si="34"/>
        <v>2006</v>
      </c>
      <c r="P224" s="58">
        <f t="shared" si="35"/>
        <v>2006</v>
      </c>
    </row>
    <row r="225" spans="1:16" ht="12.75" hidden="1" customHeight="1" x14ac:dyDescent="0.25">
      <c r="A225" s="27" t="s">
        <v>464</v>
      </c>
      <c r="B225" s="28" t="s">
        <v>301</v>
      </c>
      <c r="C225" s="29" t="s">
        <v>443</v>
      </c>
      <c r="D225" s="29">
        <v>1</v>
      </c>
      <c r="E225" s="90">
        <v>38924</v>
      </c>
      <c r="F225" s="57">
        <f>VLOOKUP(C225, Pivot!A$2:C$999, 3, FALSE)</f>
        <v>38825</v>
      </c>
      <c r="G225" s="30">
        <f t="shared" si="32"/>
        <v>99</v>
      </c>
      <c r="H225" s="31">
        <v>203.5</v>
      </c>
      <c r="I225" s="31">
        <f t="shared" si="38"/>
        <v>203.5</v>
      </c>
      <c r="J225" s="55">
        <v>192.2</v>
      </c>
      <c r="K225" s="31">
        <f t="shared" si="33"/>
        <v>-11.300000000000011</v>
      </c>
      <c r="L225" s="58">
        <f>VLOOKUP(C225, Pivot!A$2:B$999, 2, FALSE)</f>
        <v>22905</v>
      </c>
      <c r="M225" s="58">
        <f t="shared" si="34"/>
        <v>2006</v>
      </c>
      <c r="P225" s="58">
        <f t="shared" si="35"/>
        <v>2006</v>
      </c>
    </row>
    <row r="226" spans="1:16" ht="12.75" hidden="1" customHeight="1" x14ac:dyDescent="0.25">
      <c r="A226" s="27" t="s">
        <v>465</v>
      </c>
      <c r="B226" s="28" t="s">
        <v>301</v>
      </c>
      <c r="C226" s="29" t="s">
        <v>391</v>
      </c>
      <c r="D226" s="29">
        <v>1</v>
      </c>
      <c r="E226" s="90">
        <v>38925</v>
      </c>
      <c r="F226" s="57">
        <f>VLOOKUP(C226, Pivot!A$2:C$999, 3, FALSE)</f>
        <v>38500.666666666664</v>
      </c>
      <c r="G226" s="30">
        <f t="shared" si="32"/>
        <v>424.33333333333576</v>
      </c>
      <c r="H226" s="31">
        <v>203.5</v>
      </c>
      <c r="I226" s="31">
        <f t="shared" si="38"/>
        <v>203.5</v>
      </c>
      <c r="J226" s="55">
        <v>203.5</v>
      </c>
      <c r="K226" s="31">
        <f t="shared" si="33"/>
        <v>0</v>
      </c>
      <c r="L226" s="58">
        <f>VLOOKUP(C226, Pivot!A$2:B$999, 2, FALSE)</f>
        <v>21767</v>
      </c>
      <c r="M226" s="58">
        <f t="shared" si="34"/>
        <v>2006</v>
      </c>
      <c r="P226" s="58">
        <f t="shared" si="35"/>
        <v>2006</v>
      </c>
    </row>
    <row r="227" spans="1:16" ht="12.75" hidden="1" customHeight="1" x14ac:dyDescent="0.25">
      <c r="A227" s="27" t="s">
        <v>465</v>
      </c>
      <c r="B227" s="28" t="s">
        <v>301</v>
      </c>
      <c r="C227" s="29" t="s">
        <v>443</v>
      </c>
      <c r="D227" s="29">
        <v>8</v>
      </c>
      <c r="E227" s="90">
        <v>38925</v>
      </c>
      <c r="F227" s="57">
        <f>VLOOKUP(C227, Pivot!A$2:C$999, 3, FALSE)</f>
        <v>38825</v>
      </c>
      <c r="G227" s="30">
        <f t="shared" si="32"/>
        <v>100</v>
      </c>
      <c r="H227" s="31">
        <v>203.5</v>
      </c>
      <c r="I227" s="31">
        <f t="shared" si="38"/>
        <v>203.5</v>
      </c>
      <c r="J227" s="55">
        <v>203.5</v>
      </c>
      <c r="K227" s="31">
        <f t="shared" si="33"/>
        <v>0</v>
      </c>
      <c r="L227" s="58">
        <f>VLOOKUP(C227, Pivot!A$2:B$999, 2, FALSE)</f>
        <v>22905</v>
      </c>
      <c r="M227" s="58">
        <f t="shared" si="34"/>
        <v>2006</v>
      </c>
      <c r="P227" s="58">
        <f t="shared" si="35"/>
        <v>2006</v>
      </c>
    </row>
    <row r="228" spans="1:16" ht="12.75" hidden="1" customHeight="1" x14ac:dyDescent="0.25">
      <c r="A228" s="27" t="s">
        <v>466</v>
      </c>
      <c r="B228" s="28" t="s">
        <v>301</v>
      </c>
      <c r="C228" s="29" t="s">
        <v>463</v>
      </c>
      <c r="D228" s="29">
        <v>1</v>
      </c>
      <c r="E228" s="90">
        <v>38938</v>
      </c>
      <c r="F228" s="57">
        <f>VLOOKUP(C228, Pivot!A$2:C$999, 3, FALSE)</f>
        <v>38825</v>
      </c>
      <c r="G228" s="30">
        <f t="shared" si="32"/>
        <v>113</v>
      </c>
      <c r="H228" s="31">
        <v>181.6</v>
      </c>
      <c r="I228" s="31">
        <f t="shared" si="38"/>
        <v>181.6</v>
      </c>
      <c r="J228" s="55">
        <v>199.9</v>
      </c>
      <c r="K228" s="31">
        <f t="shared" si="33"/>
        <v>18.300000000000011</v>
      </c>
      <c r="L228" s="58">
        <f>VLOOKUP(C228, Pivot!A$2:B$999, 2, FALSE)</f>
        <v>24405</v>
      </c>
      <c r="M228" s="58">
        <f t="shared" si="34"/>
        <v>2006</v>
      </c>
      <c r="P228" s="58">
        <f t="shared" si="35"/>
        <v>2006</v>
      </c>
    </row>
    <row r="229" spans="1:16" ht="12.75" hidden="1" customHeight="1" x14ac:dyDescent="0.25">
      <c r="A229" s="27" t="s">
        <v>466</v>
      </c>
      <c r="B229" s="28" t="s">
        <v>301</v>
      </c>
      <c r="C229" s="29" t="s">
        <v>443</v>
      </c>
      <c r="D229" s="29">
        <v>5</v>
      </c>
      <c r="E229" s="90">
        <v>38938</v>
      </c>
      <c r="F229" s="57">
        <f>VLOOKUP(C229, Pivot!A$2:C$999, 3, FALSE)</f>
        <v>38825</v>
      </c>
      <c r="G229" s="30">
        <f t="shared" si="32"/>
        <v>113</v>
      </c>
      <c r="H229" s="31">
        <v>203.5</v>
      </c>
      <c r="I229" s="31">
        <f t="shared" si="38"/>
        <v>203.5</v>
      </c>
      <c r="J229" s="55">
        <v>199.9</v>
      </c>
      <c r="K229" s="31">
        <f t="shared" si="33"/>
        <v>-3.5999999999999943</v>
      </c>
      <c r="L229" s="58">
        <f>VLOOKUP(C229, Pivot!A$2:B$999, 2, FALSE)</f>
        <v>22905</v>
      </c>
      <c r="M229" s="58">
        <f t="shared" si="34"/>
        <v>2006</v>
      </c>
      <c r="P229" s="58">
        <f t="shared" si="35"/>
        <v>2006</v>
      </c>
    </row>
    <row r="230" spans="1:16" ht="12.75" hidden="1" customHeight="1" x14ac:dyDescent="0.25">
      <c r="A230" s="27" t="s">
        <v>467</v>
      </c>
      <c r="B230" s="28" t="s">
        <v>301</v>
      </c>
      <c r="C230" s="29" t="s">
        <v>443</v>
      </c>
      <c r="D230" s="29">
        <v>3</v>
      </c>
      <c r="E230" s="90">
        <v>38938</v>
      </c>
      <c r="F230" s="57">
        <f>VLOOKUP(C230, Pivot!A$2:C$999, 3, FALSE)</f>
        <v>38825</v>
      </c>
      <c r="G230" s="30">
        <f t="shared" si="32"/>
        <v>113</v>
      </c>
      <c r="H230" s="31">
        <v>203.5</v>
      </c>
      <c r="I230" s="31">
        <f t="shared" si="38"/>
        <v>203.5</v>
      </c>
      <c r="J230" s="55">
        <v>202</v>
      </c>
      <c r="K230" s="31">
        <f t="shared" si="33"/>
        <v>-1.5</v>
      </c>
      <c r="L230" s="58">
        <f>VLOOKUP(C230, Pivot!A$2:B$999, 2, FALSE)</f>
        <v>22905</v>
      </c>
      <c r="M230" s="58">
        <f t="shared" si="34"/>
        <v>2006</v>
      </c>
      <c r="P230" s="58">
        <f t="shared" si="35"/>
        <v>2006</v>
      </c>
    </row>
    <row r="231" spans="1:16" ht="12.75" hidden="1" customHeight="1" x14ac:dyDescent="0.25">
      <c r="A231" s="27" t="s">
        <v>468</v>
      </c>
      <c r="B231" s="28" t="s">
        <v>301</v>
      </c>
      <c r="C231" s="29" t="s">
        <v>443</v>
      </c>
      <c r="D231" s="29">
        <v>2</v>
      </c>
      <c r="E231" s="90">
        <v>38938</v>
      </c>
      <c r="F231" s="57">
        <f>VLOOKUP(C231, Pivot!A$2:C$999, 3, FALSE)</f>
        <v>38825</v>
      </c>
      <c r="G231" s="30">
        <f t="shared" si="32"/>
        <v>113</v>
      </c>
      <c r="H231" s="31">
        <v>203.5</v>
      </c>
      <c r="I231" s="31">
        <f t="shared" si="38"/>
        <v>203.5</v>
      </c>
      <c r="J231" s="55">
        <v>198.3</v>
      </c>
      <c r="K231" s="31">
        <f t="shared" si="33"/>
        <v>-5.1999999999999886</v>
      </c>
      <c r="L231" s="58">
        <f>VLOOKUP(C231, Pivot!A$2:B$999, 2, FALSE)</f>
        <v>22905</v>
      </c>
      <c r="M231" s="58">
        <f t="shared" si="34"/>
        <v>2006</v>
      </c>
      <c r="P231" s="58">
        <f t="shared" si="35"/>
        <v>2006</v>
      </c>
    </row>
    <row r="232" spans="1:16" ht="12.75" hidden="1" customHeight="1" x14ac:dyDescent="0.25">
      <c r="A232" s="27" t="s">
        <v>469</v>
      </c>
      <c r="B232" s="28" t="s">
        <v>338</v>
      </c>
      <c r="C232" s="29" t="s">
        <v>443</v>
      </c>
      <c r="D232" s="29">
        <v>4</v>
      </c>
      <c r="E232" s="90">
        <v>38940</v>
      </c>
      <c r="F232" s="57">
        <f>VLOOKUP(C232, Pivot!A$2:C$999, 3, FALSE)</f>
        <v>38825</v>
      </c>
      <c r="G232" s="30">
        <f t="shared" si="32"/>
        <v>115</v>
      </c>
      <c r="H232" s="31">
        <v>203.5</v>
      </c>
      <c r="I232" s="31">
        <f t="shared" si="38"/>
        <v>203.5</v>
      </c>
      <c r="J232" s="55">
        <v>200</v>
      </c>
      <c r="K232" s="31">
        <f t="shared" si="33"/>
        <v>-3.5</v>
      </c>
      <c r="L232" s="58">
        <f>VLOOKUP(C232, Pivot!A$2:B$999, 2, FALSE)</f>
        <v>22905</v>
      </c>
      <c r="M232" s="58">
        <f t="shared" si="34"/>
        <v>2006</v>
      </c>
      <c r="P232" s="58">
        <f t="shared" si="35"/>
        <v>2006</v>
      </c>
    </row>
    <row r="233" spans="1:16" ht="12.75" hidden="1" customHeight="1" x14ac:dyDescent="0.25">
      <c r="A233" s="27" t="s">
        <v>470</v>
      </c>
      <c r="B233" s="28" t="s">
        <v>338</v>
      </c>
      <c r="C233" s="29" t="s">
        <v>443</v>
      </c>
      <c r="D233" s="29">
        <v>36</v>
      </c>
      <c r="E233" s="90">
        <v>38999</v>
      </c>
      <c r="F233" s="57">
        <f>VLOOKUP(C233, Pivot!A$2:C$999, 3, FALSE)</f>
        <v>38825</v>
      </c>
      <c r="G233" s="30">
        <f t="shared" si="32"/>
        <v>174</v>
      </c>
      <c r="H233" s="31">
        <v>203.5</v>
      </c>
      <c r="I233" s="31">
        <f t="shared" si="38"/>
        <v>203.5</v>
      </c>
      <c r="J233" s="55">
        <v>203.5</v>
      </c>
      <c r="K233" s="31">
        <f t="shared" si="33"/>
        <v>0</v>
      </c>
      <c r="L233" s="58">
        <f>VLOOKUP(C233, Pivot!A$2:B$999, 2, FALSE)</f>
        <v>22905</v>
      </c>
      <c r="M233" s="58">
        <f t="shared" si="34"/>
        <v>2006</v>
      </c>
      <c r="P233" s="58">
        <f t="shared" si="35"/>
        <v>2006</v>
      </c>
    </row>
    <row r="234" spans="1:16" ht="12.75" hidden="1" customHeight="1" x14ac:dyDescent="0.25">
      <c r="A234" s="27" t="s">
        <v>470</v>
      </c>
      <c r="B234" s="28" t="s">
        <v>338</v>
      </c>
      <c r="C234" s="29" t="s">
        <v>443</v>
      </c>
      <c r="D234" s="29">
        <v>2</v>
      </c>
      <c r="E234" s="90">
        <v>38999</v>
      </c>
      <c r="F234" s="57">
        <f>VLOOKUP(C234, Pivot!A$2:C$999, 3, FALSE)</f>
        <v>38825</v>
      </c>
      <c r="G234" s="30">
        <f t="shared" si="32"/>
        <v>174</v>
      </c>
      <c r="H234" s="31">
        <v>203.5</v>
      </c>
      <c r="I234" s="31">
        <f t="shared" si="38"/>
        <v>203.5</v>
      </c>
      <c r="J234" s="55">
        <v>200</v>
      </c>
      <c r="K234" s="31">
        <f t="shared" si="33"/>
        <v>-3.5</v>
      </c>
      <c r="L234" s="58">
        <f>VLOOKUP(C234, Pivot!A$2:B$999, 2, FALSE)</f>
        <v>22905</v>
      </c>
      <c r="M234" s="58">
        <f t="shared" si="34"/>
        <v>2006</v>
      </c>
      <c r="P234" s="58">
        <f t="shared" si="35"/>
        <v>2006</v>
      </c>
    </row>
    <row r="235" spans="1:16" ht="12.75" hidden="1" customHeight="1" x14ac:dyDescent="0.25">
      <c r="A235" s="27" t="s">
        <v>471</v>
      </c>
      <c r="B235" s="28" t="s">
        <v>301</v>
      </c>
      <c r="C235" s="29" t="s">
        <v>443</v>
      </c>
      <c r="D235" s="29">
        <v>1</v>
      </c>
      <c r="E235" s="90">
        <v>39001</v>
      </c>
      <c r="F235" s="57">
        <f>VLOOKUP(C235, Pivot!A$2:C$999, 3, FALSE)</f>
        <v>38825</v>
      </c>
      <c r="G235" s="30">
        <f t="shared" si="32"/>
        <v>176</v>
      </c>
      <c r="H235" s="31">
        <v>203.5</v>
      </c>
      <c r="I235" s="31">
        <f t="shared" si="38"/>
        <v>203.5</v>
      </c>
      <c r="J235" s="55">
        <v>203.5</v>
      </c>
      <c r="K235" s="31">
        <f t="shared" si="33"/>
        <v>0</v>
      </c>
      <c r="L235" s="58">
        <f>VLOOKUP(C235, Pivot!A$2:B$999, 2, FALSE)</f>
        <v>22905</v>
      </c>
      <c r="M235" s="58">
        <f t="shared" si="34"/>
        <v>2006</v>
      </c>
      <c r="P235" s="58">
        <f t="shared" si="35"/>
        <v>2006</v>
      </c>
    </row>
    <row r="236" spans="1:16" ht="12.75" hidden="1" customHeight="1" x14ac:dyDescent="0.25">
      <c r="A236" s="27" t="s">
        <v>472</v>
      </c>
      <c r="B236" s="28" t="s">
        <v>338</v>
      </c>
      <c r="C236" s="29" t="s">
        <v>473</v>
      </c>
      <c r="D236" s="29">
        <v>9</v>
      </c>
      <c r="E236" s="90">
        <v>39001</v>
      </c>
      <c r="F236" s="57">
        <f>VLOOKUP(C236, Pivot!A$2:C$999, 3, FALSE)</f>
        <v>38981</v>
      </c>
      <c r="G236" s="30">
        <f t="shared" si="32"/>
        <v>20</v>
      </c>
      <c r="H236" s="31">
        <v>181.6</v>
      </c>
      <c r="I236" s="31">
        <f t="shared" si="38"/>
        <v>181.6</v>
      </c>
      <c r="J236" s="55">
        <v>178.3</v>
      </c>
      <c r="K236" s="31">
        <f t="shared" si="33"/>
        <v>-3.2999999999999829</v>
      </c>
      <c r="L236" s="58">
        <f>VLOOKUP(C236, Pivot!A$2:B$999, 2, FALSE)</f>
        <v>43841</v>
      </c>
      <c r="M236" s="58">
        <f t="shared" si="34"/>
        <v>2006</v>
      </c>
      <c r="P236" s="58">
        <f t="shared" si="35"/>
        <v>2006</v>
      </c>
    </row>
    <row r="237" spans="1:16" ht="12.75" hidden="1" customHeight="1" x14ac:dyDescent="0.25">
      <c r="A237" s="27" t="s">
        <v>474</v>
      </c>
      <c r="B237" s="28" t="s">
        <v>338</v>
      </c>
      <c r="C237" s="29" t="s">
        <v>473</v>
      </c>
      <c r="D237" s="29">
        <v>3</v>
      </c>
      <c r="E237" s="90">
        <v>39001</v>
      </c>
      <c r="F237" s="57">
        <f>VLOOKUP(C237, Pivot!A$2:C$999, 3, FALSE)</f>
        <v>38981</v>
      </c>
      <c r="G237" s="30">
        <f t="shared" si="32"/>
        <v>20</v>
      </c>
      <c r="H237" s="31">
        <v>181.6</v>
      </c>
      <c r="I237" s="31">
        <f t="shared" si="38"/>
        <v>181.6</v>
      </c>
      <c r="J237" s="55">
        <v>183.4</v>
      </c>
      <c r="K237" s="31">
        <f t="shared" si="33"/>
        <v>1.8000000000000114</v>
      </c>
      <c r="L237" s="58">
        <f>VLOOKUP(C237, Pivot!A$2:B$999, 2, FALSE)</f>
        <v>43841</v>
      </c>
      <c r="M237" s="58">
        <f t="shared" si="34"/>
        <v>2006</v>
      </c>
      <c r="P237" s="58">
        <f t="shared" si="35"/>
        <v>2006</v>
      </c>
    </row>
    <row r="238" spans="1:16" ht="12.75" hidden="1" customHeight="1" x14ac:dyDescent="0.25">
      <c r="A238" s="27" t="s">
        <v>475</v>
      </c>
      <c r="B238" s="28" t="s">
        <v>301</v>
      </c>
      <c r="C238" s="29" t="s">
        <v>476</v>
      </c>
      <c r="D238" s="29">
        <v>74</v>
      </c>
      <c r="E238" s="90">
        <v>39001</v>
      </c>
      <c r="F238" s="57">
        <f>VLOOKUP(C238, Pivot!A$2:C$999, 3, FALSE)</f>
        <v>38981</v>
      </c>
      <c r="G238" s="30">
        <f t="shared" si="32"/>
        <v>20</v>
      </c>
      <c r="H238" s="31">
        <v>203.5</v>
      </c>
      <c r="I238" s="31">
        <f t="shared" si="38"/>
        <v>203.5</v>
      </c>
      <c r="J238" s="55">
        <v>203.5</v>
      </c>
      <c r="K238" s="31">
        <f t="shared" si="33"/>
        <v>0</v>
      </c>
      <c r="L238" s="58">
        <f>VLOOKUP(C238, Pivot!A$2:B$999, 2, FALSE)</f>
        <v>44388</v>
      </c>
      <c r="M238" s="58">
        <f t="shared" si="34"/>
        <v>2006</v>
      </c>
      <c r="P238" s="58">
        <f t="shared" si="35"/>
        <v>2006</v>
      </c>
    </row>
    <row r="239" spans="1:16" ht="12.75" hidden="1" customHeight="1" x14ac:dyDescent="0.25">
      <c r="A239" s="27" t="s">
        <v>477</v>
      </c>
      <c r="B239" s="28" t="s">
        <v>301</v>
      </c>
      <c r="C239" s="29" t="s">
        <v>473</v>
      </c>
      <c r="D239" s="29">
        <v>4</v>
      </c>
      <c r="E239" s="90">
        <v>39007</v>
      </c>
      <c r="F239" s="57">
        <f>VLOOKUP(C239, Pivot!A$2:C$999, 3, FALSE)</f>
        <v>38981</v>
      </c>
      <c r="G239" s="30">
        <f t="shared" si="32"/>
        <v>26</v>
      </c>
      <c r="H239" s="31">
        <v>181.6</v>
      </c>
      <c r="I239" s="31">
        <f t="shared" si="38"/>
        <v>181.6</v>
      </c>
      <c r="J239" s="55">
        <v>172</v>
      </c>
      <c r="K239" s="31">
        <f t="shared" si="33"/>
        <v>-9.5999999999999943</v>
      </c>
      <c r="L239" s="58">
        <f>VLOOKUP(C239, Pivot!A$2:B$999, 2, FALSE)</f>
        <v>43841</v>
      </c>
      <c r="M239" s="58">
        <f t="shared" si="34"/>
        <v>2006</v>
      </c>
      <c r="P239" s="58">
        <f t="shared" si="35"/>
        <v>2006</v>
      </c>
    </row>
    <row r="240" spans="1:16" ht="12.75" hidden="1" customHeight="1" x14ac:dyDescent="0.25">
      <c r="A240" s="27" t="s">
        <v>478</v>
      </c>
      <c r="B240" s="28" t="s">
        <v>301</v>
      </c>
      <c r="C240" s="29" t="s">
        <v>479</v>
      </c>
      <c r="D240" s="29">
        <v>1</v>
      </c>
      <c r="E240" s="90">
        <v>39008</v>
      </c>
      <c r="F240" s="57">
        <f>VLOOKUP(C240, Pivot!A$2:C$999, 3, FALSE)</f>
        <v>39006</v>
      </c>
      <c r="G240" s="30">
        <f t="shared" si="32"/>
        <v>2</v>
      </c>
      <c r="H240" s="31">
        <v>126.5</v>
      </c>
      <c r="I240" s="31">
        <f t="shared" si="38"/>
        <v>126.5</v>
      </c>
      <c r="J240" s="55">
        <v>122</v>
      </c>
      <c r="K240" s="31">
        <f t="shared" si="33"/>
        <v>-4.5</v>
      </c>
      <c r="L240" s="58">
        <f>VLOOKUP(C240, Pivot!A$2:B$999, 2, FALSE)</f>
        <v>30385</v>
      </c>
      <c r="M240" s="58">
        <f t="shared" si="34"/>
        <v>2006</v>
      </c>
      <c r="P240" s="58">
        <f t="shared" si="35"/>
        <v>2006</v>
      </c>
    </row>
    <row r="241" spans="1:16" ht="12.75" hidden="1" customHeight="1" x14ac:dyDescent="0.25">
      <c r="A241" s="27" t="s">
        <v>480</v>
      </c>
      <c r="B241" s="28" t="s">
        <v>301</v>
      </c>
      <c r="C241" s="29" t="s">
        <v>476</v>
      </c>
      <c r="D241" s="29">
        <v>8</v>
      </c>
      <c r="E241" s="90">
        <v>39020</v>
      </c>
      <c r="F241" s="57">
        <f>VLOOKUP(C241, Pivot!A$2:C$999, 3, FALSE)</f>
        <v>38981</v>
      </c>
      <c r="G241" s="30">
        <f t="shared" si="32"/>
        <v>39</v>
      </c>
      <c r="H241" s="31">
        <v>203.5</v>
      </c>
      <c r="I241" s="31">
        <f t="shared" si="38"/>
        <v>203.5</v>
      </c>
      <c r="J241" s="55">
        <v>196</v>
      </c>
      <c r="K241" s="31">
        <f t="shared" si="33"/>
        <v>-7.5</v>
      </c>
      <c r="L241" s="58">
        <f>VLOOKUP(C241, Pivot!A$2:B$999, 2, FALSE)</f>
        <v>44388</v>
      </c>
      <c r="M241" s="58">
        <f t="shared" si="34"/>
        <v>2006</v>
      </c>
      <c r="P241" s="58">
        <f t="shared" si="35"/>
        <v>2006</v>
      </c>
    </row>
    <row r="242" spans="1:16" ht="12.75" hidden="1" customHeight="1" x14ac:dyDescent="0.25">
      <c r="A242" s="27" t="s">
        <v>481</v>
      </c>
      <c r="B242" s="28" t="s">
        <v>301</v>
      </c>
      <c r="C242" s="29" t="s">
        <v>476</v>
      </c>
      <c r="D242" s="29">
        <v>12</v>
      </c>
      <c r="E242" s="90">
        <v>39020</v>
      </c>
      <c r="F242" s="57">
        <f>VLOOKUP(C242, Pivot!A$2:C$999, 3, FALSE)</f>
        <v>38981</v>
      </c>
      <c r="G242" s="30">
        <f t="shared" si="32"/>
        <v>39</v>
      </c>
      <c r="H242" s="31">
        <v>203.5</v>
      </c>
      <c r="I242" s="31">
        <f t="shared" si="38"/>
        <v>203.5</v>
      </c>
      <c r="J242" s="55">
        <v>198.3</v>
      </c>
      <c r="K242" s="31">
        <f t="shared" si="33"/>
        <v>-5.1999999999999886</v>
      </c>
      <c r="L242" s="58">
        <f>VLOOKUP(C242, Pivot!A$2:B$999, 2, FALSE)</f>
        <v>44388</v>
      </c>
      <c r="M242" s="58">
        <f t="shared" si="34"/>
        <v>2006</v>
      </c>
      <c r="P242" s="58">
        <f t="shared" si="35"/>
        <v>2006</v>
      </c>
    </row>
    <row r="243" spans="1:16" ht="12.75" hidden="1" customHeight="1" x14ac:dyDescent="0.25">
      <c r="A243" s="27" t="s">
        <v>482</v>
      </c>
      <c r="B243" s="28" t="s">
        <v>301</v>
      </c>
      <c r="C243" s="29" t="s">
        <v>476</v>
      </c>
      <c r="D243" s="29">
        <v>19</v>
      </c>
      <c r="E243" s="90">
        <v>39020</v>
      </c>
      <c r="F243" s="57">
        <f>VLOOKUP(C243, Pivot!A$2:C$999, 3, FALSE)</f>
        <v>38981</v>
      </c>
      <c r="G243" s="30">
        <f t="shared" si="32"/>
        <v>39</v>
      </c>
      <c r="H243" s="31">
        <v>203.5</v>
      </c>
      <c r="I243" s="31">
        <f t="shared" si="38"/>
        <v>203.5</v>
      </c>
      <c r="J243" s="55">
        <v>203.5</v>
      </c>
      <c r="K243" s="31">
        <f t="shared" si="33"/>
        <v>0</v>
      </c>
      <c r="L243" s="58">
        <f>VLOOKUP(C243, Pivot!A$2:B$999, 2, FALSE)</f>
        <v>44388</v>
      </c>
      <c r="M243" s="58">
        <f t="shared" si="34"/>
        <v>2006</v>
      </c>
      <c r="P243" s="58">
        <f t="shared" si="35"/>
        <v>2006</v>
      </c>
    </row>
    <row r="244" spans="1:16" ht="12.75" hidden="1" customHeight="1" x14ac:dyDescent="0.25">
      <c r="A244" s="27" t="s">
        <v>483</v>
      </c>
      <c r="B244" s="28" t="s">
        <v>301</v>
      </c>
      <c r="C244" s="29" t="s">
        <v>476</v>
      </c>
      <c r="D244" s="29">
        <v>16</v>
      </c>
      <c r="E244" s="90">
        <v>39020</v>
      </c>
      <c r="F244" s="57">
        <f>VLOOKUP(C244, Pivot!A$2:C$999, 3, FALSE)</f>
        <v>38981</v>
      </c>
      <c r="G244" s="30">
        <f t="shared" si="32"/>
        <v>39</v>
      </c>
      <c r="H244" s="31">
        <v>203.5</v>
      </c>
      <c r="I244" s="31">
        <f t="shared" si="38"/>
        <v>203.5</v>
      </c>
      <c r="J244" s="55">
        <v>202</v>
      </c>
      <c r="K244" s="31">
        <f t="shared" si="33"/>
        <v>-1.5</v>
      </c>
      <c r="L244" s="58">
        <f>VLOOKUP(C244, Pivot!A$2:B$999, 2, FALSE)</f>
        <v>44388</v>
      </c>
      <c r="M244" s="58">
        <f t="shared" si="34"/>
        <v>2006</v>
      </c>
      <c r="P244" s="58">
        <f t="shared" si="35"/>
        <v>2006</v>
      </c>
    </row>
    <row r="245" spans="1:16" ht="12.75" hidden="1" customHeight="1" x14ac:dyDescent="0.25">
      <c r="A245" s="27" t="s">
        <v>484</v>
      </c>
      <c r="B245" s="28" t="s">
        <v>301</v>
      </c>
      <c r="C245" s="29" t="s">
        <v>476</v>
      </c>
      <c r="D245" s="29">
        <v>10</v>
      </c>
      <c r="E245" s="90">
        <v>39020</v>
      </c>
      <c r="F245" s="57">
        <f>VLOOKUP(C245, Pivot!A$2:C$999, 3, FALSE)</f>
        <v>38981</v>
      </c>
      <c r="G245" s="30">
        <f t="shared" si="32"/>
        <v>39</v>
      </c>
      <c r="H245" s="31">
        <v>203.5</v>
      </c>
      <c r="I245" s="31">
        <f t="shared" si="38"/>
        <v>203.5</v>
      </c>
      <c r="J245" s="55">
        <v>199.9</v>
      </c>
      <c r="K245" s="31">
        <f t="shared" si="33"/>
        <v>-3.5999999999999943</v>
      </c>
      <c r="L245" s="58">
        <f>VLOOKUP(C245, Pivot!A$2:B$999, 2, FALSE)</f>
        <v>44388</v>
      </c>
      <c r="M245" s="58">
        <f t="shared" si="34"/>
        <v>2006</v>
      </c>
      <c r="P245" s="58">
        <f t="shared" si="35"/>
        <v>2006</v>
      </c>
    </row>
    <row r="246" spans="1:16" ht="12.75" hidden="1" customHeight="1" x14ac:dyDescent="0.25">
      <c r="A246" s="27" t="s">
        <v>485</v>
      </c>
      <c r="B246" s="28" t="s">
        <v>301</v>
      </c>
      <c r="C246" s="29" t="s">
        <v>486</v>
      </c>
      <c r="D246" s="29">
        <v>1</v>
      </c>
      <c r="E246" s="90">
        <v>39023</v>
      </c>
      <c r="F246" s="57">
        <f>VLOOKUP(C246, Pivot!A$2:C$999, 3, FALSE)</f>
        <v>39006</v>
      </c>
      <c r="G246" s="30">
        <f t="shared" si="32"/>
        <v>17</v>
      </c>
      <c r="H246" s="31">
        <v>116.1</v>
      </c>
      <c r="I246" s="31">
        <f t="shared" si="38"/>
        <v>116.1</v>
      </c>
      <c r="J246" s="55">
        <v>108</v>
      </c>
      <c r="K246" s="31">
        <f t="shared" si="33"/>
        <v>-8.0999999999999943</v>
      </c>
      <c r="L246" s="58">
        <f>VLOOKUP(C246, Pivot!A$2:B$999, 2, FALSE)</f>
        <v>30349</v>
      </c>
      <c r="M246" s="58">
        <f t="shared" si="34"/>
        <v>2006</v>
      </c>
      <c r="P246" s="58">
        <f t="shared" si="35"/>
        <v>2006</v>
      </c>
    </row>
    <row r="247" spans="1:16" ht="12.75" hidden="1" customHeight="1" x14ac:dyDescent="0.25">
      <c r="A247" s="27" t="s">
        <v>487</v>
      </c>
      <c r="B247" s="28" t="s">
        <v>301</v>
      </c>
      <c r="C247" s="29" t="s">
        <v>486</v>
      </c>
      <c r="D247" s="29">
        <v>13</v>
      </c>
      <c r="E247" s="90">
        <v>39023</v>
      </c>
      <c r="F247" s="57">
        <f>VLOOKUP(C247, Pivot!A$2:C$999, 3, FALSE)</f>
        <v>39006</v>
      </c>
      <c r="G247" s="30">
        <f t="shared" si="32"/>
        <v>17</v>
      </c>
      <c r="H247" s="31">
        <v>116.1</v>
      </c>
      <c r="I247" s="31">
        <f t="shared" si="38"/>
        <v>116.1</v>
      </c>
      <c r="J247" s="55">
        <v>116.1</v>
      </c>
      <c r="K247" s="31">
        <f t="shared" si="33"/>
        <v>0</v>
      </c>
      <c r="L247" s="58">
        <f>VLOOKUP(C247, Pivot!A$2:B$999, 2, FALSE)</f>
        <v>30349</v>
      </c>
      <c r="M247" s="58">
        <f t="shared" si="34"/>
        <v>2006</v>
      </c>
      <c r="P247" s="58">
        <f t="shared" si="35"/>
        <v>2006</v>
      </c>
    </row>
    <row r="248" spans="1:16" ht="12.75" hidden="1" customHeight="1" x14ac:dyDescent="0.25">
      <c r="A248" s="27" t="s">
        <v>488</v>
      </c>
      <c r="B248" s="28" t="s">
        <v>301</v>
      </c>
      <c r="C248" s="29" t="s">
        <v>479</v>
      </c>
      <c r="D248" s="29">
        <v>10</v>
      </c>
      <c r="E248" s="90">
        <v>39023</v>
      </c>
      <c r="F248" s="57">
        <f>VLOOKUP(C248, Pivot!A$2:C$999, 3, FALSE)</f>
        <v>39006</v>
      </c>
      <c r="G248" s="30">
        <f t="shared" si="32"/>
        <v>17</v>
      </c>
      <c r="H248" s="31">
        <v>126.5</v>
      </c>
      <c r="I248" s="31">
        <f t="shared" si="38"/>
        <v>126.5</v>
      </c>
      <c r="J248" s="55">
        <v>126.5</v>
      </c>
      <c r="K248" s="31">
        <f t="shared" si="33"/>
        <v>0</v>
      </c>
      <c r="L248" s="58">
        <f>VLOOKUP(C248, Pivot!A$2:B$999, 2, FALSE)</f>
        <v>30385</v>
      </c>
      <c r="M248" s="58">
        <f t="shared" si="34"/>
        <v>2006</v>
      </c>
      <c r="P248" s="58">
        <f t="shared" si="35"/>
        <v>2006</v>
      </c>
    </row>
    <row r="249" spans="1:16" ht="12.75" hidden="1" customHeight="1" x14ac:dyDescent="0.25">
      <c r="A249" s="27" t="s">
        <v>489</v>
      </c>
      <c r="B249" s="28" t="s">
        <v>490</v>
      </c>
      <c r="C249" s="29" t="s">
        <v>476</v>
      </c>
      <c r="D249" s="29">
        <v>12</v>
      </c>
      <c r="E249" s="90">
        <v>39028</v>
      </c>
      <c r="F249" s="57">
        <f>VLOOKUP(C249, Pivot!A$2:C$999, 3, FALSE)</f>
        <v>38981</v>
      </c>
      <c r="G249" s="30">
        <f t="shared" si="32"/>
        <v>47</v>
      </c>
      <c r="H249" s="31">
        <v>203.5</v>
      </c>
      <c r="I249" s="31">
        <f t="shared" si="38"/>
        <v>203.5</v>
      </c>
      <c r="J249" s="55">
        <v>206</v>
      </c>
      <c r="K249" s="31">
        <f t="shared" si="33"/>
        <v>2.5</v>
      </c>
      <c r="L249" s="58">
        <f>VLOOKUP(C249, Pivot!A$2:B$999, 2, FALSE)</f>
        <v>44388</v>
      </c>
      <c r="M249" s="58">
        <f t="shared" si="34"/>
        <v>2006</v>
      </c>
      <c r="P249" s="58">
        <f t="shared" si="35"/>
        <v>2006</v>
      </c>
    </row>
    <row r="250" spans="1:16" ht="12.75" hidden="1" customHeight="1" x14ac:dyDescent="0.25">
      <c r="A250" s="27" t="s">
        <v>491</v>
      </c>
      <c r="B250" s="28" t="s">
        <v>490</v>
      </c>
      <c r="C250" s="29" t="s">
        <v>476</v>
      </c>
      <c r="D250" s="29">
        <v>3</v>
      </c>
      <c r="E250" s="90">
        <v>39028</v>
      </c>
      <c r="F250" s="57">
        <f>VLOOKUP(C250, Pivot!A$2:C$999, 3, FALSE)</f>
        <v>38981</v>
      </c>
      <c r="G250" s="30">
        <f t="shared" si="32"/>
        <v>47</v>
      </c>
      <c r="H250" s="31">
        <v>203.5</v>
      </c>
      <c r="I250" s="31">
        <f t="shared" si="38"/>
        <v>203.5</v>
      </c>
      <c r="J250" s="55">
        <v>205</v>
      </c>
      <c r="K250" s="31">
        <f t="shared" si="33"/>
        <v>1.5</v>
      </c>
      <c r="L250" s="58">
        <f>VLOOKUP(C250, Pivot!A$2:B$999, 2, FALSE)</f>
        <v>44388</v>
      </c>
      <c r="M250" s="58">
        <f t="shared" si="34"/>
        <v>2006</v>
      </c>
      <c r="P250" s="58">
        <f t="shared" si="35"/>
        <v>2006</v>
      </c>
    </row>
    <row r="251" spans="1:16" ht="12.75" hidden="1" customHeight="1" x14ac:dyDescent="0.25">
      <c r="A251" s="27" t="s">
        <v>492</v>
      </c>
      <c r="B251" s="28" t="s">
        <v>301</v>
      </c>
      <c r="C251" s="29" t="s">
        <v>476</v>
      </c>
      <c r="D251" s="29">
        <v>11</v>
      </c>
      <c r="E251" s="90">
        <v>39048</v>
      </c>
      <c r="F251" s="57">
        <f>VLOOKUP(C251, Pivot!A$2:C$999, 3, FALSE)</f>
        <v>38981</v>
      </c>
      <c r="G251" s="30">
        <f t="shared" si="32"/>
        <v>67</v>
      </c>
      <c r="H251" s="31">
        <v>203.5</v>
      </c>
      <c r="I251" s="31">
        <f t="shared" si="38"/>
        <v>203.5</v>
      </c>
      <c r="J251" s="55">
        <v>199.9</v>
      </c>
      <c r="K251" s="31">
        <f t="shared" si="33"/>
        <v>-3.5999999999999943</v>
      </c>
      <c r="L251" s="58">
        <f>VLOOKUP(C251, Pivot!A$2:B$999, 2, FALSE)</f>
        <v>44388</v>
      </c>
      <c r="M251" s="58">
        <f t="shared" si="34"/>
        <v>2006</v>
      </c>
      <c r="P251" s="58">
        <f t="shared" si="35"/>
        <v>2006</v>
      </c>
    </row>
    <row r="252" spans="1:16" ht="12.75" hidden="1" customHeight="1" x14ac:dyDescent="0.25">
      <c r="A252" s="27" t="s">
        <v>493</v>
      </c>
      <c r="B252" s="28" t="s">
        <v>301</v>
      </c>
      <c r="C252" s="29" t="s">
        <v>476</v>
      </c>
      <c r="D252" s="29">
        <v>3</v>
      </c>
      <c r="E252" s="90">
        <v>39048</v>
      </c>
      <c r="F252" s="57">
        <f>VLOOKUP(C252, Pivot!A$2:C$999, 3, FALSE)</f>
        <v>38981</v>
      </c>
      <c r="G252" s="30">
        <f t="shared" si="32"/>
        <v>67</v>
      </c>
      <c r="H252" s="31">
        <v>203.5</v>
      </c>
      <c r="I252" s="31">
        <f t="shared" si="38"/>
        <v>203.5</v>
      </c>
      <c r="J252" s="55">
        <v>203.5</v>
      </c>
      <c r="K252" s="31">
        <f t="shared" si="33"/>
        <v>0</v>
      </c>
      <c r="L252" s="58">
        <f>VLOOKUP(C252, Pivot!A$2:B$999, 2, FALSE)</f>
        <v>44388</v>
      </c>
      <c r="M252" s="58">
        <f t="shared" si="34"/>
        <v>2006</v>
      </c>
      <c r="P252" s="58">
        <f t="shared" si="35"/>
        <v>2006</v>
      </c>
    </row>
    <row r="253" spans="1:16" ht="12.75" hidden="1" customHeight="1" x14ac:dyDescent="0.25">
      <c r="A253" s="27" t="s">
        <v>494</v>
      </c>
      <c r="B253" s="28" t="s">
        <v>301</v>
      </c>
      <c r="C253" s="29" t="s">
        <v>476</v>
      </c>
      <c r="D253" s="29">
        <v>9</v>
      </c>
      <c r="E253" s="90">
        <v>39048</v>
      </c>
      <c r="F253" s="57">
        <f>VLOOKUP(C253, Pivot!A$2:C$999, 3, FALSE)</f>
        <v>38981</v>
      </c>
      <c r="G253" s="30">
        <f t="shared" si="32"/>
        <v>67</v>
      </c>
      <c r="H253" s="31">
        <v>203.5</v>
      </c>
      <c r="I253" s="31">
        <f t="shared" si="38"/>
        <v>203.5</v>
      </c>
      <c r="J253" s="55">
        <v>198.3</v>
      </c>
      <c r="K253" s="31">
        <f t="shared" si="33"/>
        <v>-5.1999999999999886</v>
      </c>
      <c r="L253" s="58">
        <f>VLOOKUP(C253, Pivot!A$2:B$999, 2, FALSE)</f>
        <v>44388</v>
      </c>
      <c r="M253" s="58">
        <f t="shared" si="34"/>
        <v>2006</v>
      </c>
      <c r="P253" s="58">
        <f t="shared" si="35"/>
        <v>2006</v>
      </c>
    </row>
    <row r="254" spans="1:16" ht="12.75" hidden="1" customHeight="1" x14ac:dyDescent="0.25">
      <c r="A254" s="27" t="s">
        <v>495</v>
      </c>
      <c r="B254" s="28" t="s">
        <v>301</v>
      </c>
      <c r="C254" s="29" t="s">
        <v>476</v>
      </c>
      <c r="D254" s="29">
        <v>6</v>
      </c>
      <c r="E254" s="90">
        <v>39048</v>
      </c>
      <c r="F254" s="57">
        <f>VLOOKUP(C254, Pivot!A$2:C$999, 3, FALSE)</f>
        <v>38981</v>
      </c>
      <c r="G254" s="30">
        <f t="shared" si="32"/>
        <v>67</v>
      </c>
      <c r="H254" s="31">
        <v>203.5</v>
      </c>
      <c r="I254" s="31">
        <f t="shared" si="38"/>
        <v>203.5</v>
      </c>
      <c r="J254" s="55">
        <v>196</v>
      </c>
      <c r="K254" s="31">
        <f t="shared" si="33"/>
        <v>-7.5</v>
      </c>
      <c r="L254" s="58">
        <f>VLOOKUP(C254, Pivot!A$2:B$999, 2, FALSE)</f>
        <v>44388</v>
      </c>
      <c r="M254" s="58">
        <f t="shared" si="34"/>
        <v>2006</v>
      </c>
      <c r="P254" s="58">
        <f t="shared" si="35"/>
        <v>2006</v>
      </c>
    </row>
    <row r="255" spans="1:16" ht="12.75" hidden="1" customHeight="1" x14ac:dyDescent="0.25">
      <c r="A255" s="27" t="s">
        <v>496</v>
      </c>
      <c r="B255" s="28" t="s">
        <v>301</v>
      </c>
      <c r="C255" s="29" t="s">
        <v>486</v>
      </c>
      <c r="D255" s="29">
        <v>17</v>
      </c>
      <c r="E255" s="90">
        <v>39050</v>
      </c>
      <c r="F255" s="57">
        <f>VLOOKUP(C255, Pivot!A$2:C$999, 3, FALSE)</f>
        <v>39006</v>
      </c>
      <c r="G255" s="30">
        <f t="shared" si="32"/>
        <v>44</v>
      </c>
      <c r="H255" s="31">
        <v>116.1</v>
      </c>
      <c r="I255" s="31">
        <f t="shared" ref="I255:I286" si="39">H255</f>
        <v>116.1</v>
      </c>
      <c r="J255" s="55">
        <v>108</v>
      </c>
      <c r="K255" s="31">
        <f t="shared" si="33"/>
        <v>-8.0999999999999943</v>
      </c>
      <c r="L255" s="58">
        <f>VLOOKUP(C255, Pivot!A$2:B$999, 2, FALSE)</f>
        <v>30349</v>
      </c>
      <c r="M255" s="58">
        <f t="shared" si="34"/>
        <v>2006</v>
      </c>
      <c r="P255" s="58">
        <f t="shared" si="35"/>
        <v>2006</v>
      </c>
    </row>
    <row r="256" spans="1:16" ht="12.75" hidden="1" customHeight="1" x14ac:dyDescent="0.25">
      <c r="A256" s="27" t="s">
        <v>497</v>
      </c>
      <c r="B256" s="28" t="s">
        <v>301</v>
      </c>
      <c r="C256" s="29" t="s">
        <v>486</v>
      </c>
      <c r="D256" s="29">
        <v>8</v>
      </c>
      <c r="E256" s="90">
        <v>39050</v>
      </c>
      <c r="F256" s="57">
        <f>VLOOKUP(C256, Pivot!A$2:C$999, 3, FALSE)</f>
        <v>39006</v>
      </c>
      <c r="G256" s="30">
        <f t="shared" si="32"/>
        <v>44</v>
      </c>
      <c r="H256" s="31">
        <v>116.1</v>
      </c>
      <c r="I256" s="31">
        <f t="shared" si="39"/>
        <v>116.1</v>
      </c>
      <c r="J256" s="55">
        <v>116.1</v>
      </c>
      <c r="K256" s="31">
        <f t="shared" si="33"/>
        <v>0</v>
      </c>
      <c r="L256" s="58">
        <f>VLOOKUP(C256, Pivot!A$2:B$999, 2, FALSE)</f>
        <v>30349</v>
      </c>
      <c r="M256" s="58">
        <f t="shared" si="34"/>
        <v>2006</v>
      </c>
      <c r="P256" s="58">
        <f t="shared" si="35"/>
        <v>2006</v>
      </c>
    </row>
    <row r="257" spans="1:16" ht="12.75" hidden="1" customHeight="1" x14ac:dyDescent="0.25">
      <c r="A257" s="27" t="s">
        <v>498</v>
      </c>
      <c r="B257" s="28" t="s">
        <v>301</v>
      </c>
      <c r="C257" s="29" t="s">
        <v>479</v>
      </c>
      <c r="D257" s="29">
        <v>17</v>
      </c>
      <c r="E257" s="90">
        <v>39050</v>
      </c>
      <c r="F257" s="57">
        <f>VLOOKUP(C257, Pivot!A$2:C$999, 3, FALSE)</f>
        <v>39006</v>
      </c>
      <c r="G257" s="30">
        <f t="shared" si="32"/>
        <v>44</v>
      </c>
      <c r="H257" s="31">
        <v>126.5</v>
      </c>
      <c r="I257" s="31">
        <f t="shared" si="39"/>
        <v>126.5</v>
      </c>
      <c r="J257" s="55">
        <v>126.5</v>
      </c>
      <c r="K257" s="31">
        <f t="shared" si="33"/>
        <v>0</v>
      </c>
      <c r="L257" s="58">
        <f>VLOOKUP(C257, Pivot!A$2:B$999, 2, FALSE)</f>
        <v>30385</v>
      </c>
      <c r="M257" s="58">
        <f t="shared" si="34"/>
        <v>2006</v>
      </c>
      <c r="P257" s="58">
        <f t="shared" si="35"/>
        <v>2006</v>
      </c>
    </row>
    <row r="258" spans="1:16" ht="12.75" hidden="1" customHeight="1" x14ac:dyDescent="0.25">
      <c r="A258" s="27" t="s">
        <v>499</v>
      </c>
      <c r="B258" s="28" t="s">
        <v>338</v>
      </c>
      <c r="C258" s="29" t="s">
        <v>486</v>
      </c>
      <c r="D258" s="29">
        <v>1</v>
      </c>
      <c r="E258" s="90">
        <v>39056</v>
      </c>
      <c r="F258" s="57">
        <f>VLOOKUP(C258, Pivot!A$2:C$999, 3, FALSE)</f>
        <v>39006</v>
      </c>
      <c r="G258" s="30">
        <f t="shared" ref="G258:G321" si="40">E258-F258</f>
        <v>50</v>
      </c>
      <c r="H258" s="31">
        <v>116.1</v>
      </c>
      <c r="I258" s="31">
        <f t="shared" si="39"/>
        <v>116.1</v>
      </c>
      <c r="J258" s="55">
        <v>91.7</v>
      </c>
      <c r="K258" s="31">
        <f t="shared" ref="K258:K321" si="41">IF(J258&gt;H258, J258-H258, IF(J258&lt;I258, J258-I258, 0))</f>
        <v>-24.399999999999991</v>
      </c>
      <c r="L258" s="58">
        <f>VLOOKUP(C258, Pivot!A$2:B$999, 2, FALSE)</f>
        <v>30349</v>
      </c>
      <c r="M258" s="58">
        <f t="shared" ref="M258:M321" si="42">YEAR(E258)</f>
        <v>2006</v>
      </c>
      <c r="P258" s="58">
        <f t="shared" ref="P258:P321" si="43">IF(MONTH(E258) =12, M258+1, M258)</f>
        <v>2007</v>
      </c>
    </row>
    <row r="259" spans="1:16" ht="12.75" hidden="1" customHeight="1" x14ac:dyDescent="0.25">
      <c r="A259" s="27" t="s">
        <v>500</v>
      </c>
      <c r="B259" s="28" t="s">
        <v>338</v>
      </c>
      <c r="C259" s="29" t="s">
        <v>486</v>
      </c>
      <c r="D259" s="29">
        <v>3</v>
      </c>
      <c r="E259" s="90">
        <v>39056</v>
      </c>
      <c r="F259" s="57">
        <f>VLOOKUP(C259, Pivot!A$2:C$999, 3, FALSE)</f>
        <v>39006</v>
      </c>
      <c r="G259" s="30">
        <f t="shared" si="40"/>
        <v>50</v>
      </c>
      <c r="H259" s="31">
        <v>116.1</v>
      </c>
      <c r="I259" s="31">
        <f t="shared" si="39"/>
        <v>116.1</v>
      </c>
      <c r="J259" s="55">
        <v>114.6</v>
      </c>
      <c r="K259" s="31">
        <f t="shared" si="41"/>
        <v>-1.5</v>
      </c>
      <c r="L259" s="58">
        <f>VLOOKUP(C259, Pivot!A$2:B$999, 2, FALSE)</f>
        <v>30349</v>
      </c>
      <c r="M259" s="58">
        <f t="shared" si="42"/>
        <v>2006</v>
      </c>
      <c r="P259" s="58">
        <f t="shared" si="43"/>
        <v>2007</v>
      </c>
    </row>
    <row r="260" spans="1:16" ht="12.75" hidden="1" customHeight="1" x14ac:dyDescent="0.25">
      <c r="A260" s="27" t="s">
        <v>501</v>
      </c>
      <c r="B260" s="28" t="s">
        <v>338</v>
      </c>
      <c r="C260" s="29" t="s">
        <v>479</v>
      </c>
      <c r="D260" s="29">
        <v>3</v>
      </c>
      <c r="E260" s="90">
        <v>39057</v>
      </c>
      <c r="F260" s="57">
        <f>VLOOKUP(C260, Pivot!A$2:C$999, 3, FALSE)</f>
        <v>39006</v>
      </c>
      <c r="G260" s="30">
        <f t="shared" si="40"/>
        <v>51</v>
      </c>
      <c r="H260" s="31">
        <v>126.5</v>
      </c>
      <c r="I260" s="31">
        <f t="shared" si="39"/>
        <v>126.5</v>
      </c>
      <c r="J260" s="55">
        <v>116.8</v>
      </c>
      <c r="K260" s="31">
        <f t="shared" si="41"/>
        <v>-9.7000000000000028</v>
      </c>
      <c r="L260" s="58">
        <f>VLOOKUP(C260, Pivot!A$2:B$999, 2, FALSE)</f>
        <v>30385</v>
      </c>
      <c r="M260" s="58">
        <f t="shared" si="42"/>
        <v>2006</v>
      </c>
      <c r="P260" s="58">
        <f t="shared" si="43"/>
        <v>2007</v>
      </c>
    </row>
    <row r="261" spans="1:16" ht="12.75" hidden="1" customHeight="1" x14ac:dyDescent="0.25">
      <c r="A261" s="27" t="s">
        <v>502</v>
      </c>
      <c r="B261" s="28" t="s">
        <v>338</v>
      </c>
      <c r="C261" s="29" t="s">
        <v>473</v>
      </c>
      <c r="D261" s="29">
        <v>4</v>
      </c>
      <c r="E261" s="90">
        <v>39058</v>
      </c>
      <c r="F261" s="57">
        <f>VLOOKUP(C261, Pivot!A$2:C$999, 3, FALSE)</f>
        <v>38981</v>
      </c>
      <c r="G261" s="30">
        <f t="shared" si="40"/>
        <v>77</v>
      </c>
      <c r="H261" s="31">
        <v>181.6</v>
      </c>
      <c r="I261" s="31">
        <f t="shared" si="39"/>
        <v>181.6</v>
      </c>
      <c r="J261" s="55">
        <v>183.4</v>
      </c>
      <c r="K261" s="31">
        <f t="shared" si="41"/>
        <v>1.8000000000000114</v>
      </c>
      <c r="L261" s="58">
        <f>VLOOKUP(C261, Pivot!A$2:B$999, 2, FALSE)</f>
        <v>43841</v>
      </c>
      <c r="M261" s="58">
        <f t="shared" si="42"/>
        <v>2006</v>
      </c>
      <c r="P261" s="58">
        <f t="shared" si="43"/>
        <v>2007</v>
      </c>
    </row>
    <row r="262" spans="1:16" ht="12.75" hidden="1" customHeight="1" x14ac:dyDescent="0.25">
      <c r="A262" s="27" t="s">
        <v>503</v>
      </c>
      <c r="B262" s="28" t="s">
        <v>301</v>
      </c>
      <c r="C262" s="29" t="s">
        <v>476</v>
      </c>
      <c r="D262" s="29">
        <v>11</v>
      </c>
      <c r="E262" s="90">
        <v>39069</v>
      </c>
      <c r="F262" s="57">
        <f>VLOOKUP(C262, Pivot!A$2:C$999, 3, FALSE)</f>
        <v>38981</v>
      </c>
      <c r="G262" s="30">
        <f t="shared" si="40"/>
        <v>88</v>
      </c>
      <c r="H262" s="31">
        <v>203.5</v>
      </c>
      <c r="I262" s="31">
        <f t="shared" si="39"/>
        <v>203.5</v>
      </c>
      <c r="J262" s="55">
        <v>196</v>
      </c>
      <c r="K262" s="31">
        <f t="shared" si="41"/>
        <v>-7.5</v>
      </c>
      <c r="L262" s="58">
        <f>VLOOKUP(C262, Pivot!A$2:B$999, 2, FALSE)</f>
        <v>44388</v>
      </c>
      <c r="M262" s="58">
        <f t="shared" si="42"/>
        <v>2006</v>
      </c>
      <c r="P262" s="58">
        <f t="shared" si="43"/>
        <v>2007</v>
      </c>
    </row>
    <row r="263" spans="1:16" ht="12.75" hidden="1" customHeight="1" x14ac:dyDescent="0.25">
      <c r="A263" s="27" t="s">
        <v>504</v>
      </c>
      <c r="B263" s="28" t="s">
        <v>301</v>
      </c>
      <c r="C263" s="29" t="s">
        <v>476</v>
      </c>
      <c r="D263" s="29">
        <v>1</v>
      </c>
      <c r="E263" s="90">
        <v>39069</v>
      </c>
      <c r="F263" s="57">
        <f>VLOOKUP(C263, Pivot!A$2:C$999, 3, FALSE)</f>
        <v>38981</v>
      </c>
      <c r="G263" s="30">
        <f t="shared" si="40"/>
        <v>88</v>
      </c>
      <c r="H263" s="31">
        <v>203.5</v>
      </c>
      <c r="I263" s="31">
        <f t="shared" si="39"/>
        <v>203.5</v>
      </c>
      <c r="J263" s="55">
        <v>198.3</v>
      </c>
      <c r="K263" s="31">
        <f t="shared" si="41"/>
        <v>-5.1999999999999886</v>
      </c>
      <c r="L263" s="58">
        <f>VLOOKUP(C263, Pivot!A$2:B$999, 2, FALSE)</f>
        <v>44388</v>
      </c>
      <c r="M263" s="58">
        <f t="shared" si="42"/>
        <v>2006</v>
      </c>
      <c r="P263" s="58">
        <f t="shared" si="43"/>
        <v>2007</v>
      </c>
    </row>
    <row r="264" spans="1:16" ht="12.75" hidden="1" customHeight="1" x14ac:dyDescent="0.25">
      <c r="A264" s="27" t="s">
        <v>505</v>
      </c>
      <c r="B264" s="28" t="s">
        <v>301</v>
      </c>
      <c r="C264" s="29" t="s">
        <v>486</v>
      </c>
      <c r="D264" s="29">
        <v>16</v>
      </c>
      <c r="E264" s="90">
        <v>39072</v>
      </c>
      <c r="F264" s="57">
        <f>VLOOKUP(C264, Pivot!A$2:C$999, 3, FALSE)</f>
        <v>39006</v>
      </c>
      <c r="G264" s="30">
        <f t="shared" si="40"/>
        <v>66</v>
      </c>
      <c r="H264" s="31">
        <v>116.1</v>
      </c>
      <c r="I264" s="31">
        <f t="shared" si="39"/>
        <v>116.1</v>
      </c>
      <c r="J264" s="55">
        <v>108</v>
      </c>
      <c r="K264" s="31">
        <f t="shared" si="41"/>
        <v>-8.0999999999999943</v>
      </c>
      <c r="L264" s="58">
        <f>VLOOKUP(C264, Pivot!A$2:B$999, 2, FALSE)</f>
        <v>30349</v>
      </c>
      <c r="M264" s="58">
        <f t="shared" si="42"/>
        <v>2006</v>
      </c>
      <c r="P264" s="58">
        <f t="shared" si="43"/>
        <v>2007</v>
      </c>
    </row>
    <row r="265" spans="1:16" ht="12.75" hidden="1" customHeight="1" x14ac:dyDescent="0.25">
      <c r="A265" s="27" t="s">
        <v>506</v>
      </c>
      <c r="B265" s="28" t="s">
        <v>301</v>
      </c>
      <c r="C265" s="29" t="s">
        <v>486</v>
      </c>
      <c r="D265" s="29">
        <v>12</v>
      </c>
      <c r="E265" s="90">
        <v>39072</v>
      </c>
      <c r="F265" s="57">
        <f>VLOOKUP(C265, Pivot!A$2:C$999, 3, FALSE)</f>
        <v>39006</v>
      </c>
      <c r="G265" s="30">
        <f t="shared" si="40"/>
        <v>66</v>
      </c>
      <c r="H265" s="31">
        <v>116.1</v>
      </c>
      <c r="I265" s="31">
        <f t="shared" si="39"/>
        <v>116.1</v>
      </c>
      <c r="J265" s="55">
        <v>116.1</v>
      </c>
      <c r="K265" s="31">
        <f t="shared" si="41"/>
        <v>0</v>
      </c>
      <c r="L265" s="58">
        <f>VLOOKUP(C265, Pivot!A$2:B$999, 2, FALSE)</f>
        <v>30349</v>
      </c>
      <c r="M265" s="58">
        <f t="shared" si="42"/>
        <v>2006</v>
      </c>
      <c r="P265" s="58">
        <f t="shared" si="43"/>
        <v>2007</v>
      </c>
    </row>
    <row r="266" spans="1:16" ht="12.75" hidden="1" customHeight="1" x14ac:dyDescent="0.25">
      <c r="A266" s="27" t="s">
        <v>506</v>
      </c>
      <c r="B266" s="28" t="s">
        <v>301</v>
      </c>
      <c r="C266" s="29" t="s">
        <v>479</v>
      </c>
      <c r="D266" s="29">
        <v>4</v>
      </c>
      <c r="E266" s="90">
        <v>39072</v>
      </c>
      <c r="F266" s="57">
        <f>VLOOKUP(C266, Pivot!A$2:C$999, 3, FALSE)</f>
        <v>39006</v>
      </c>
      <c r="G266" s="30">
        <f t="shared" si="40"/>
        <v>66</v>
      </c>
      <c r="H266" s="31">
        <v>126.5</v>
      </c>
      <c r="I266" s="31">
        <f t="shared" si="39"/>
        <v>126.5</v>
      </c>
      <c r="J266" s="55">
        <v>116.1</v>
      </c>
      <c r="K266" s="31">
        <f t="shared" si="41"/>
        <v>-10.400000000000006</v>
      </c>
      <c r="L266" s="58">
        <f>VLOOKUP(C266, Pivot!A$2:B$999, 2, FALSE)</f>
        <v>30385</v>
      </c>
      <c r="M266" s="58">
        <f t="shared" si="42"/>
        <v>2006</v>
      </c>
      <c r="P266" s="58">
        <f t="shared" si="43"/>
        <v>2007</v>
      </c>
    </row>
    <row r="267" spans="1:16" ht="12.75" hidden="1" customHeight="1" x14ac:dyDescent="0.25">
      <c r="A267" s="27" t="s">
        <v>507</v>
      </c>
      <c r="B267" s="28" t="s">
        <v>301</v>
      </c>
      <c r="C267" s="29" t="s">
        <v>479</v>
      </c>
      <c r="D267" s="29">
        <v>12</v>
      </c>
      <c r="E267" s="90">
        <v>39072</v>
      </c>
      <c r="F267" s="57">
        <f>VLOOKUP(C267, Pivot!A$2:C$999, 3, FALSE)</f>
        <v>39006</v>
      </c>
      <c r="G267" s="30">
        <f t="shared" si="40"/>
        <v>66</v>
      </c>
      <c r="H267" s="31">
        <v>126.5</v>
      </c>
      <c r="I267" s="31">
        <f t="shared" si="39"/>
        <v>126.5</v>
      </c>
      <c r="J267" s="55">
        <v>126.5</v>
      </c>
      <c r="K267" s="31">
        <f t="shared" si="41"/>
        <v>0</v>
      </c>
      <c r="L267" s="58">
        <f>VLOOKUP(C267, Pivot!A$2:B$999, 2, FALSE)</f>
        <v>30385</v>
      </c>
      <c r="M267" s="58">
        <f t="shared" si="42"/>
        <v>2006</v>
      </c>
      <c r="P267" s="58">
        <f t="shared" si="43"/>
        <v>2007</v>
      </c>
    </row>
    <row r="268" spans="1:16" ht="12.75" hidden="1" customHeight="1" x14ac:dyDescent="0.25">
      <c r="A268" s="27" t="s">
        <v>508</v>
      </c>
      <c r="B268" s="28" t="s">
        <v>301</v>
      </c>
      <c r="C268" s="29" t="s">
        <v>473</v>
      </c>
      <c r="D268" s="29">
        <v>1</v>
      </c>
      <c r="E268" s="90">
        <v>39104</v>
      </c>
      <c r="F268" s="57">
        <f>VLOOKUP(C268, Pivot!A$2:C$999, 3, FALSE)</f>
        <v>38981</v>
      </c>
      <c r="G268" s="30">
        <f t="shared" si="40"/>
        <v>123</v>
      </c>
      <c r="H268" s="31">
        <v>181.6</v>
      </c>
      <c r="I268" s="31">
        <f t="shared" si="39"/>
        <v>181.6</v>
      </c>
      <c r="J268" s="55">
        <v>169.3</v>
      </c>
      <c r="K268" s="31">
        <f t="shared" si="41"/>
        <v>-12.299999999999983</v>
      </c>
      <c r="L268" s="58">
        <f>VLOOKUP(C268, Pivot!A$2:B$999, 2, FALSE)</f>
        <v>43841</v>
      </c>
      <c r="M268" s="58">
        <f t="shared" si="42"/>
        <v>2007</v>
      </c>
      <c r="P268" s="58">
        <f t="shared" si="43"/>
        <v>2007</v>
      </c>
    </row>
    <row r="269" spans="1:16" ht="12.75" hidden="1" customHeight="1" x14ac:dyDescent="0.25">
      <c r="A269" s="27" t="s">
        <v>509</v>
      </c>
      <c r="B269" s="28" t="s">
        <v>301</v>
      </c>
      <c r="C269" s="29" t="s">
        <v>443</v>
      </c>
      <c r="D269" s="29">
        <v>1</v>
      </c>
      <c r="E269" s="90">
        <v>39105</v>
      </c>
      <c r="F269" s="57">
        <f>VLOOKUP(C269, Pivot!A$2:C$999, 3, FALSE)</f>
        <v>38825</v>
      </c>
      <c r="G269" s="30">
        <f t="shared" si="40"/>
        <v>280</v>
      </c>
      <c r="H269" s="31">
        <v>203.5</v>
      </c>
      <c r="I269" s="31">
        <f t="shared" si="39"/>
        <v>203.5</v>
      </c>
      <c r="J269" s="55">
        <v>173</v>
      </c>
      <c r="K269" s="31">
        <f t="shared" si="41"/>
        <v>-30.5</v>
      </c>
      <c r="L269" s="58">
        <f>VLOOKUP(C269, Pivot!A$2:B$999, 2, FALSE)</f>
        <v>22905</v>
      </c>
      <c r="M269" s="58">
        <f t="shared" si="42"/>
        <v>2007</v>
      </c>
      <c r="P269" s="58">
        <f t="shared" si="43"/>
        <v>2007</v>
      </c>
    </row>
    <row r="270" spans="1:16" ht="12.75" hidden="1" customHeight="1" x14ac:dyDescent="0.25">
      <c r="A270" s="27" t="s">
        <v>509</v>
      </c>
      <c r="B270" s="28" t="s">
        <v>301</v>
      </c>
      <c r="C270" s="29" t="s">
        <v>473</v>
      </c>
      <c r="D270" s="29">
        <v>19</v>
      </c>
      <c r="E270" s="90">
        <v>39105</v>
      </c>
      <c r="F270" s="57">
        <f>VLOOKUP(C270, Pivot!A$2:C$999, 3, FALSE)</f>
        <v>38981</v>
      </c>
      <c r="G270" s="30">
        <f t="shared" si="40"/>
        <v>124</v>
      </c>
      <c r="H270" s="31">
        <v>181.6</v>
      </c>
      <c r="I270" s="31">
        <f t="shared" si="39"/>
        <v>181.6</v>
      </c>
      <c r="J270" s="55">
        <v>173</v>
      </c>
      <c r="K270" s="31">
        <f t="shared" si="41"/>
        <v>-8.5999999999999943</v>
      </c>
      <c r="L270" s="58">
        <f>VLOOKUP(C270, Pivot!A$2:B$999, 2, FALSE)</f>
        <v>43841</v>
      </c>
      <c r="M270" s="58">
        <f t="shared" si="42"/>
        <v>2007</v>
      </c>
      <c r="P270" s="58">
        <f t="shared" si="43"/>
        <v>2007</v>
      </c>
    </row>
    <row r="271" spans="1:16" ht="12.75" hidden="1" customHeight="1" x14ac:dyDescent="0.25">
      <c r="A271" s="27" t="s">
        <v>510</v>
      </c>
      <c r="B271" s="28" t="s">
        <v>301</v>
      </c>
      <c r="C271" s="29" t="s">
        <v>476</v>
      </c>
      <c r="D271" s="29">
        <v>16</v>
      </c>
      <c r="E271" s="90">
        <v>39106</v>
      </c>
      <c r="F271" s="57">
        <f>VLOOKUP(C271, Pivot!A$2:C$999, 3, FALSE)</f>
        <v>38981</v>
      </c>
      <c r="G271" s="30">
        <f t="shared" si="40"/>
        <v>125</v>
      </c>
      <c r="H271" s="31">
        <v>203.5</v>
      </c>
      <c r="I271" s="31">
        <f t="shared" si="39"/>
        <v>203.5</v>
      </c>
      <c r="J271" s="55">
        <v>192.2</v>
      </c>
      <c r="K271" s="31">
        <f t="shared" si="41"/>
        <v>-11.300000000000011</v>
      </c>
      <c r="L271" s="58">
        <f>VLOOKUP(C271, Pivot!A$2:B$999, 2, FALSE)</f>
        <v>44388</v>
      </c>
      <c r="M271" s="58">
        <f t="shared" si="42"/>
        <v>2007</v>
      </c>
      <c r="P271" s="58">
        <f t="shared" si="43"/>
        <v>2007</v>
      </c>
    </row>
    <row r="272" spans="1:16" ht="12.75" hidden="1" customHeight="1" x14ac:dyDescent="0.25">
      <c r="A272" s="27" t="s">
        <v>511</v>
      </c>
      <c r="B272" s="28" t="s">
        <v>301</v>
      </c>
      <c r="C272" s="29" t="s">
        <v>476</v>
      </c>
      <c r="D272" s="29">
        <v>2</v>
      </c>
      <c r="E272" s="90">
        <v>39111</v>
      </c>
      <c r="F272" s="57">
        <f>VLOOKUP(C272, Pivot!A$2:C$999, 3, FALSE)</f>
        <v>38981</v>
      </c>
      <c r="G272" s="30">
        <f t="shared" si="40"/>
        <v>130</v>
      </c>
      <c r="H272" s="31">
        <v>203.5</v>
      </c>
      <c r="I272" s="31">
        <f t="shared" si="39"/>
        <v>203.5</v>
      </c>
      <c r="J272" s="55">
        <v>198.3</v>
      </c>
      <c r="K272" s="31">
        <f t="shared" si="41"/>
        <v>-5.1999999999999886</v>
      </c>
      <c r="L272" s="58">
        <f>VLOOKUP(C272, Pivot!A$2:B$999, 2, FALSE)</f>
        <v>44388</v>
      </c>
      <c r="M272" s="58">
        <f t="shared" si="42"/>
        <v>2007</v>
      </c>
      <c r="P272" s="58">
        <f t="shared" si="43"/>
        <v>2007</v>
      </c>
    </row>
    <row r="273" spans="1:16" ht="12.75" hidden="1" customHeight="1" x14ac:dyDescent="0.25">
      <c r="A273" s="27" t="s">
        <v>512</v>
      </c>
      <c r="B273" s="28" t="s">
        <v>301</v>
      </c>
      <c r="C273" s="29" t="s">
        <v>479</v>
      </c>
      <c r="D273" s="29">
        <v>17</v>
      </c>
      <c r="E273" s="90">
        <v>39113</v>
      </c>
      <c r="F273" s="57">
        <f>VLOOKUP(C273, Pivot!A$2:C$999, 3, FALSE)</f>
        <v>39006</v>
      </c>
      <c r="G273" s="30">
        <f t="shared" si="40"/>
        <v>107</v>
      </c>
      <c r="H273" s="31">
        <v>126.5</v>
      </c>
      <c r="I273" s="31">
        <f t="shared" si="39"/>
        <v>126.5</v>
      </c>
      <c r="J273" s="55">
        <v>124</v>
      </c>
      <c r="K273" s="31">
        <f t="shared" si="41"/>
        <v>-2.5</v>
      </c>
      <c r="L273" s="58">
        <f>VLOOKUP(C273, Pivot!A$2:B$999, 2, FALSE)</f>
        <v>30385</v>
      </c>
      <c r="M273" s="58">
        <f t="shared" si="42"/>
        <v>2007</v>
      </c>
      <c r="P273" s="58">
        <f t="shared" si="43"/>
        <v>2007</v>
      </c>
    </row>
    <row r="274" spans="1:16" ht="12.75" hidden="1" customHeight="1" x14ac:dyDescent="0.25">
      <c r="A274" s="27" t="s">
        <v>513</v>
      </c>
      <c r="B274" s="28" t="s">
        <v>338</v>
      </c>
      <c r="C274" s="29" t="s">
        <v>476</v>
      </c>
      <c r="D274" s="29">
        <v>1</v>
      </c>
      <c r="E274" s="90">
        <v>39118</v>
      </c>
      <c r="F274" s="57">
        <f>VLOOKUP(C274, Pivot!A$2:C$999, 3, FALSE)</f>
        <v>38981</v>
      </c>
      <c r="G274" s="30">
        <f t="shared" si="40"/>
        <v>137</v>
      </c>
      <c r="H274" s="31">
        <v>203.5</v>
      </c>
      <c r="I274" s="31">
        <f t="shared" si="39"/>
        <v>203.5</v>
      </c>
      <c r="J274" s="55">
        <v>200</v>
      </c>
      <c r="K274" s="31">
        <f t="shared" si="41"/>
        <v>-3.5</v>
      </c>
      <c r="L274" s="58">
        <f>VLOOKUP(C274, Pivot!A$2:B$999, 2, FALSE)</f>
        <v>44388</v>
      </c>
      <c r="M274" s="58">
        <f t="shared" si="42"/>
        <v>2007</v>
      </c>
      <c r="P274" s="58">
        <f t="shared" si="43"/>
        <v>2007</v>
      </c>
    </row>
    <row r="275" spans="1:16" ht="12.75" hidden="1" customHeight="1" x14ac:dyDescent="0.25">
      <c r="A275" s="27" t="s">
        <v>514</v>
      </c>
      <c r="B275" s="28" t="s">
        <v>338</v>
      </c>
      <c r="C275" s="29" t="s">
        <v>486</v>
      </c>
      <c r="D275" s="29">
        <v>2</v>
      </c>
      <c r="E275" s="90">
        <v>39119</v>
      </c>
      <c r="F275" s="57">
        <f>VLOOKUP(C275, Pivot!A$2:C$999, 3, FALSE)</f>
        <v>39006</v>
      </c>
      <c r="G275" s="30">
        <f t="shared" si="40"/>
        <v>113</v>
      </c>
      <c r="H275" s="31">
        <v>116.1</v>
      </c>
      <c r="I275" s="31">
        <f t="shared" si="39"/>
        <v>116.1</v>
      </c>
      <c r="J275" s="55">
        <v>99.5</v>
      </c>
      <c r="K275" s="31">
        <f t="shared" si="41"/>
        <v>-16.599999999999994</v>
      </c>
      <c r="L275" s="58">
        <f>VLOOKUP(C275, Pivot!A$2:B$999, 2, FALSE)</f>
        <v>30349</v>
      </c>
      <c r="M275" s="58">
        <f t="shared" si="42"/>
        <v>2007</v>
      </c>
      <c r="P275" s="58">
        <f t="shared" si="43"/>
        <v>2007</v>
      </c>
    </row>
    <row r="276" spans="1:16" ht="12.75" hidden="1" customHeight="1" x14ac:dyDescent="0.25">
      <c r="A276" s="27" t="s">
        <v>515</v>
      </c>
      <c r="B276" s="28" t="s">
        <v>338</v>
      </c>
      <c r="C276" s="29" t="s">
        <v>486</v>
      </c>
      <c r="D276" s="29">
        <v>2</v>
      </c>
      <c r="E276" s="90">
        <v>39119</v>
      </c>
      <c r="F276" s="57">
        <f>VLOOKUP(C276, Pivot!A$2:C$999, 3, FALSE)</f>
        <v>39006</v>
      </c>
      <c r="G276" s="30">
        <f t="shared" si="40"/>
        <v>113</v>
      </c>
      <c r="H276" s="31">
        <v>116.1</v>
      </c>
      <c r="I276" s="31">
        <f t="shared" si="39"/>
        <v>116.1</v>
      </c>
      <c r="J276" s="55">
        <v>114.6</v>
      </c>
      <c r="K276" s="31">
        <f t="shared" si="41"/>
        <v>-1.5</v>
      </c>
      <c r="L276" s="58">
        <f>VLOOKUP(C276, Pivot!A$2:B$999, 2, FALSE)</f>
        <v>30349</v>
      </c>
      <c r="M276" s="58">
        <f t="shared" si="42"/>
        <v>2007</v>
      </c>
      <c r="P276" s="58">
        <f t="shared" si="43"/>
        <v>2007</v>
      </c>
    </row>
    <row r="277" spans="1:16" ht="12.75" hidden="1" customHeight="1" x14ac:dyDescent="0.25">
      <c r="A277" s="27" t="s">
        <v>515</v>
      </c>
      <c r="B277" s="28" t="s">
        <v>338</v>
      </c>
      <c r="C277" s="29" t="s">
        <v>479</v>
      </c>
      <c r="D277" s="29">
        <v>2</v>
      </c>
      <c r="E277" s="90">
        <v>39119</v>
      </c>
      <c r="F277" s="57">
        <f>VLOOKUP(C277, Pivot!A$2:C$999, 3, FALSE)</f>
        <v>39006</v>
      </c>
      <c r="G277" s="30">
        <f t="shared" si="40"/>
        <v>113</v>
      </c>
      <c r="H277" s="31">
        <v>126.5</v>
      </c>
      <c r="I277" s="31">
        <f t="shared" si="39"/>
        <v>126.5</v>
      </c>
      <c r="J277" s="55">
        <v>114.6</v>
      </c>
      <c r="K277" s="31">
        <f t="shared" si="41"/>
        <v>-11.900000000000006</v>
      </c>
      <c r="L277" s="58">
        <f>VLOOKUP(C277, Pivot!A$2:B$999, 2, FALSE)</f>
        <v>30385</v>
      </c>
      <c r="M277" s="58">
        <f t="shared" si="42"/>
        <v>2007</v>
      </c>
      <c r="P277" s="58">
        <f t="shared" si="43"/>
        <v>2007</v>
      </c>
    </row>
    <row r="278" spans="1:16" ht="12.75" hidden="1" customHeight="1" x14ac:dyDescent="0.25">
      <c r="A278" s="27" t="s">
        <v>516</v>
      </c>
      <c r="B278" s="28" t="s">
        <v>338</v>
      </c>
      <c r="C278" s="29" t="s">
        <v>479</v>
      </c>
      <c r="D278" s="29">
        <v>19</v>
      </c>
      <c r="E278" s="90">
        <v>39120</v>
      </c>
      <c r="F278" s="57">
        <f>VLOOKUP(C278, Pivot!A$2:C$999, 3, FALSE)</f>
        <v>39006</v>
      </c>
      <c r="G278" s="30">
        <f t="shared" si="40"/>
        <v>114</v>
      </c>
      <c r="H278" s="31">
        <v>126.5</v>
      </c>
      <c r="I278" s="31">
        <f t="shared" si="39"/>
        <v>126.5</v>
      </c>
      <c r="J278" s="55">
        <v>116.8</v>
      </c>
      <c r="K278" s="31">
        <f t="shared" si="41"/>
        <v>-9.7000000000000028</v>
      </c>
      <c r="L278" s="58">
        <f>VLOOKUP(C278, Pivot!A$2:B$999, 2, FALSE)</f>
        <v>30385</v>
      </c>
      <c r="M278" s="58">
        <f t="shared" si="42"/>
        <v>2007</v>
      </c>
      <c r="P278" s="58">
        <f t="shared" si="43"/>
        <v>2007</v>
      </c>
    </row>
    <row r="279" spans="1:16" ht="12.75" hidden="1" customHeight="1" x14ac:dyDescent="0.25">
      <c r="A279" s="27" t="s">
        <v>517</v>
      </c>
      <c r="B279" s="28" t="s">
        <v>338</v>
      </c>
      <c r="C279" s="29" t="s">
        <v>479</v>
      </c>
      <c r="D279" s="29">
        <v>1</v>
      </c>
      <c r="E279" s="90">
        <v>39120</v>
      </c>
      <c r="F279" s="57">
        <f>VLOOKUP(C279, Pivot!A$2:C$999, 3, FALSE)</f>
        <v>39006</v>
      </c>
      <c r="G279" s="30">
        <f t="shared" si="40"/>
        <v>114</v>
      </c>
      <c r="H279" s="31">
        <v>126.5</v>
      </c>
      <c r="I279" s="31">
        <f t="shared" si="39"/>
        <v>126.5</v>
      </c>
      <c r="J279" s="55">
        <v>127</v>
      </c>
      <c r="K279" s="31">
        <f t="shared" si="41"/>
        <v>0.5</v>
      </c>
      <c r="L279" s="58">
        <f>VLOOKUP(C279, Pivot!A$2:B$999, 2, FALSE)</f>
        <v>30385</v>
      </c>
      <c r="M279" s="58">
        <f t="shared" si="42"/>
        <v>2007</v>
      </c>
      <c r="P279" s="58">
        <f t="shared" si="43"/>
        <v>2007</v>
      </c>
    </row>
    <row r="280" spans="1:16" ht="12.75" hidden="1" customHeight="1" x14ac:dyDescent="0.25">
      <c r="A280" s="27" t="s">
        <v>518</v>
      </c>
      <c r="B280" s="28" t="s">
        <v>301</v>
      </c>
      <c r="C280" s="29" t="s">
        <v>476</v>
      </c>
      <c r="D280" s="29">
        <v>17</v>
      </c>
      <c r="E280" s="90">
        <v>39139</v>
      </c>
      <c r="F280" s="57">
        <f>VLOOKUP(C280, Pivot!A$2:C$999, 3, FALSE)</f>
        <v>38981</v>
      </c>
      <c r="G280" s="30">
        <f t="shared" si="40"/>
        <v>158</v>
      </c>
      <c r="H280" s="31">
        <v>203.5</v>
      </c>
      <c r="I280" s="31">
        <f t="shared" si="39"/>
        <v>203.5</v>
      </c>
      <c r="J280" s="55">
        <v>198.3</v>
      </c>
      <c r="K280" s="31">
        <f t="shared" si="41"/>
        <v>-5.1999999999999886</v>
      </c>
      <c r="L280" s="58">
        <f>VLOOKUP(C280, Pivot!A$2:B$999, 2, FALSE)</f>
        <v>44388</v>
      </c>
      <c r="M280" s="58">
        <f t="shared" si="42"/>
        <v>2007</v>
      </c>
      <c r="P280" s="58">
        <f t="shared" si="43"/>
        <v>2007</v>
      </c>
    </row>
    <row r="281" spans="1:16" ht="12.75" hidden="1" customHeight="1" x14ac:dyDescent="0.25">
      <c r="A281" s="27" t="s">
        <v>519</v>
      </c>
      <c r="B281" s="28" t="s">
        <v>301</v>
      </c>
      <c r="C281" s="29" t="s">
        <v>473</v>
      </c>
      <c r="D281" s="29">
        <v>3</v>
      </c>
      <c r="E281" s="90">
        <v>39140</v>
      </c>
      <c r="F281" s="57">
        <f>VLOOKUP(C281, Pivot!A$2:C$999, 3, FALSE)</f>
        <v>38981</v>
      </c>
      <c r="G281" s="30">
        <f t="shared" si="40"/>
        <v>159</v>
      </c>
      <c r="H281" s="31">
        <v>181.6</v>
      </c>
      <c r="I281" s="31">
        <f t="shared" si="39"/>
        <v>181.6</v>
      </c>
      <c r="J281" s="55">
        <v>171.2</v>
      </c>
      <c r="K281" s="31">
        <f t="shared" si="41"/>
        <v>-10.400000000000006</v>
      </c>
      <c r="L281" s="58">
        <f>VLOOKUP(C281, Pivot!A$2:B$999, 2, FALSE)</f>
        <v>43841</v>
      </c>
      <c r="M281" s="58">
        <f t="shared" si="42"/>
        <v>2007</v>
      </c>
      <c r="P281" s="58">
        <f t="shared" si="43"/>
        <v>2007</v>
      </c>
    </row>
    <row r="282" spans="1:16" ht="12.75" hidden="1" customHeight="1" x14ac:dyDescent="0.25">
      <c r="A282" s="27" t="s">
        <v>519</v>
      </c>
      <c r="B282" s="28" t="s">
        <v>301</v>
      </c>
      <c r="C282" s="29" t="s">
        <v>476</v>
      </c>
      <c r="D282" s="29">
        <v>1</v>
      </c>
      <c r="E282" s="90">
        <v>39140</v>
      </c>
      <c r="F282" s="57">
        <f>VLOOKUP(C282, Pivot!A$2:C$999, 3, FALSE)</f>
        <v>38981</v>
      </c>
      <c r="G282" s="30">
        <f t="shared" si="40"/>
        <v>159</v>
      </c>
      <c r="H282" s="31">
        <v>203.5</v>
      </c>
      <c r="I282" s="31">
        <f t="shared" si="39"/>
        <v>203.5</v>
      </c>
      <c r="J282" s="55">
        <v>171.2</v>
      </c>
      <c r="K282" s="31">
        <f t="shared" si="41"/>
        <v>-32.300000000000011</v>
      </c>
      <c r="L282" s="58">
        <f>VLOOKUP(C282, Pivot!A$2:B$999, 2, FALSE)</f>
        <v>44388</v>
      </c>
      <c r="M282" s="58">
        <f t="shared" si="42"/>
        <v>2007</v>
      </c>
      <c r="P282" s="58">
        <f t="shared" si="43"/>
        <v>2007</v>
      </c>
    </row>
    <row r="283" spans="1:16" ht="12.75" hidden="1" customHeight="1" x14ac:dyDescent="0.25">
      <c r="A283" s="27" t="s">
        <v>520</v>
      </c>
      <c r="B283" s="28" t="s">
        <v>301</v>
      </c>
      <c r="C283" s="29" t="s">
        <v>473</v>
      </c>
      <c r="D283" s="29">
        <v>1</v>
      </c>
      <c r="E283" s="90">
        <v>39140</v>
      </c>
      <c r="F283" s="57">
        <f>VLOOKUP(C283, Pivot!A$2:C$999, 3, FALSE)</f>
        <v>38981</v>
      </c>
      <c r="G283" s="30">
        <f t="shared" si="40"/>
        <v>159</v>
      </c>
      <c r="H283" s="31">
        <v>181.6</v>
      </c>
      <c r="I283" s="31">
        <f t="shared" si="39"/>
        <v>181.6</v>
      </c>
      <c r="J283" s="55">
        <v>169.3</v>
      </c>
      <c r="K283" s="31">
        <f t="shared" si="41"/>
        <v>-12.299999999999983</v>
      </c>
      <c r="L283" s="58">
        <f>VLOOKUP(C283, Pivot!A$2:B$999, 2, FALSE)</f>
        <v>43841</v>
      </c>
      <c r="M283" s="58">
        <f t="shared" si="42"/>
        <v>2007</v>
      </c>
      <c r="P283" s="58">
        <f t="shared" si="43"/>
        <v>2007</v>
      </c>
    </row>
    <row r="284" spans="1:16" ht="12.75" hidden="1" customHeight="1" x14ac:dyDescent="0.25">
      <c r="A284" s="27" t="s">
        <v>520</v>
      </c>
      <c r="B284" s="28" t="s">
        <v>301</v>
      </c>
      <c r="C284" s="29" t="s">
        <v>476</v>
      </c>
      <c r="D284" s="29">
        <v>1</v>
      </c>
      <c r="E284" s="90">
        <v>39140</v>
      </c>
      <c r="F284" s="57">
        <f>VLOOKUP(C284, Pivot!A$2:C$999, 3, FALSE)</f>
        <v>38981</v>
      </c>
      <c r="G284" s="30">
        <f t="shared" si="40"/>
        <v>159</v>
      </c>
      <c r="H284" s="31">
        <v>203.5</v>
      </c>
      <c r="I284" s="31">
        <f t="shared" si="39"/>
        <v>203.5</v>
      </c>
      <c r="J284" s="55">
        <v>169.3</v>
      </c>
      <c r="K284" s="31">
        <f t="shared" si="41"/>
        <v>-34.199999999999989</v>
      </c>
      <c r="L284" s="58">
        <f>VLOOKUP(C284, Pivot!A$2:B$999, 2, FALSE)</f>
        <v>44388</v>
      </c>
      <c r="M284" s="58">
        <f t="shared" si="42"/>
        <v>2007</v>
      </c>
      <c r="P284" s="58">
        <f t="shared" si="43"/>
        <v>2007</v>
      </c>
    </row>
    <row r="285" spans="1:16" ht="12.75" hidden="1" customHeight="1" x14ac:dyDescent="0.25">
      <c r="A285" s="27" t="s">
        <v>521</v>
      </c>
      <c r="B285" s="28" t="s">
        <v>301</v>
      </c>
      <c r="C285" s="29" t="s">
        <v>476</v>
      </c>
      <c r="D285" s="29">
        <v>1</v>
      </c>
      <c r="E285" s="90">
        <v>39153</v>
      </c>
      <c r="F285" s="57">
        <f>VLOOKUP(C285, Pivot!A$2:C$999, 3, FALSE)</f>
        <v>38981</v>
      </c>
      <c r="G285" s="30">
        <f t="shared" si="40"/>
        <v>172</v>
      </c>
      <c r="H285" s="31">
        <v>203.5</v>
      </c>
      <c r="I285" s="31">
        <f t="shared" si="39"/>
        <v>203.5</v>
      </c>
      <c r="J285" s="55">
        <v>196</v>
      </c>
      <c r="K285" s="31">
        <f t="shared" si="41"/>
        <v>-7.5</v>
      </c>
      <c r="L285" s="58">
        <f>VLOOKUP(C285, Pivot!A$2:B$999, 2, FALSE)</f>
        <v>44388</v>
      </c>
      <c r="M285" s="58">
        <f t="shared" si="42"/>
        <v>2007</v>
      </c>
      <c r="P285" s="58">
        <f t="shared" si="43"/>
        <v>2007</v>
      </c>
    </row>
    <row r="286" spans="1:16" ht="12.75" hidden="1" customHeight="1" x14ac:dyDescent="0.25">
      <c r="A286" s="27" t="s">
        <v>522</v>
      </c>
      <c r="B286" s="28" t="s">
        <v>301</v>
      </c>
      <c r="C286" s="29" t="s">
        <v>476</v>
      </c>
      <c r="D286" s="29">
        <v>10</v>
      </c>
      <c r="E286" s="90">
        <v>39153</v>
      </c>
      <c r="F286" s="57">
        <f>VLOOKUP(C286, Pivot!A$2:C$999, 3, FALSE)</f>
        <v>38981</v>
      </c>
      <c r="G286" s="30">
        <f t="shared" si="40"/>
        <v>172</v>
      </c>
      <c r="H286" s="31">
        <v>203.5</v>
      </c>
      <c r="I286" s="31">
        <f t="shared" si="39"/>
        <v>203.5</v>
      </c>
      <c r="J286" s="55">
        <v>198.3</v>
      </c>
      <c r="K286" s="31">
        <f t="shared" si="41"/>
        <v>-5.1999999999999886</v>
      </c>
      <c r="L286" s="58">
        <f>VLOOKUP(C286, Pivot!A$2:B$999, 2, FALSE)</f>
        <v>44388</v>
      </c>
      <c r="M286" s="58">
        <f t="shared" si="42"/>
        <v>2007</v>
      </c>
      <c r="P286" s="58">
        <f t="shared" si="43"/>
        <v>2007</v>
      </c>
    </row>
    <row r="287" spans="1:16" ht="12.75" hidden="1" customHeight="1" x14ac:dyDescent="0.25">
      <c r="A287" s="27" t="s">
        <v>523</v>
      </c>
      <c r="B287" s="28" t="s">
        <v>301</v>
      </c>
      <c r="C287" s="29" t="s">
        <v>476</v>
      </c>
      <c r="D287" s="29">
        <v>1</v>
      </c>
      <c r="E287" s="90">
        <v>39153</v>
      </c>
      <c r="F287" s="57">
        <f>VLOOKUP(C287, Pivot!A$2:C$999, 3, FALSE)</f>
        <v>38981</v>
      </c>
      <c r="G287" s="30">
        <f t="shared" si="40"/>
        <v>172</v>
      </c>
      <c r="H287" s="31">
        <v>203.5</v>
      </c>
      <c r="I287" s="31">
        <f t="shared" ref="I287:I318" si="44">H287</f>
        <v>203.5</v>
      </c>
      <c r="J287" s="55">
        <v>202</v>
      </c>
      <c r="K287" s="31">
        <f t="shared" si="41"/>
        <v>-1.5</v>
      </c>
      <c r="L287" s="58">
        <f>VLOOKUP(C287, Pivot!A$2:B$999, 2, FALSE)</f>
        <v>44388</v>
      </c>
      <c r="M287" s="58">
        <f t="shared" si="42"/>
        <v>2007</v>
      </c>
      <c r="P287" s="58">
        <f t="shared" si="43"/>
        <v>2007</v>
      </c>
    </row>
    <row r="288" spans="1:16" ht="12.75" hidden="1" customHeight="1" x14ac:dyDescent="0.25">
      <c r="A288" s="27" t="s">
        <v>524</v>
      </c>
      <c r="B288" s="28" t="s">
        <v>301</v>
      </c>
      <c r="C288" s="29" t="s">
        <v>476</v>
      </c>
      <c r="D288" s="29">
        <v>1</v>
      </c>
      <c r="E288" s="90">
        <v>39153</v>
      </c>
      <c r="F288" s="57">
        <f>VLOOKUP(C288, Pivot!A$2:C$999, 3, FALSE)</f>
        <v>38981</v>
      </c>
      <c r="G288" s="30">
        <f t="shared" si="40"/>
        <v>172</v>
      </c>
      <c r="H288" s="31">
        <v>203.5</v>
      </c>
      <c r="I288" s="31">
        <f t="shared" si="44"/>
        <v>203.5</v>
      </c>
      <c r="J288" s="55">
        <v>199.9</v>
      </c>
      <c r="K288" s="31">
        <f t="shared" si="41"/>
        <v>-3.5999999999999943</v>
      </c>
      <c r="L288" s="58">
        <f>VLOOKUP(C288, Pivot!A$2:B$999, 2, FALSE)</f>
        <v>44388</v>
      </c>
      <c r="M288" s="58">
        <f t="shared" si="42"/>
        <v>2007</v>
      </c>
      <c r="P288" s="58">
        <f t="shared" si="43"/>
        <v>2007</v>
      </c>
    </row>
    <row r="289" spans="1:16" ht="12.75" hidden="1" customHeight="1" x14ac:dyDescent="0.25">
      <c r="A289" s="27" t="s">
        <v>525</v>
      </c>
      <c r="B289" s="28" t="s">
        <v>301</v>
      </c>
      <c r="C289" s="29" t="s">
        <v>473</v>
      </c>
      <c r="D289" s="29">
        <v>1</v>
      </c>
      <c r="E289" s="90">
        <v>39154</v>
      </c>
      <c r="F289" s="57">
        <f>VLOOKUP(C289, Pivot!A$2:C$999, 3, FALSE)</f>
        <v>38981</v>
      </c>
      <c r="G289" s="30">
        <f t="shared" si="40"/>
        <v>173</v>
      </c>
      <c r="H289" s="31">
        <v>181.6</v>
      </c>
      <c r="I289" s="31">
        <f t="shared" si="44"/>
        <v>181.6</v>
      </c>
      <c r="J289" s="55">
        <v>169.3</v>
      </c>
      <c r="K289" s="31">
        <f t="shared" si="41"/>
        <v>-12.299999999999983</v>
      </c>
      <c r="L289" s="58">
        <f>VLOOKUP(C289, Pivot!A$2:B$999, 2, FALSE)</f>
        <v>43841</v>
      </c>
      <c r="M289" s="58">
        <f t="shared" si="42"/>
        <v>2007</v>
      </c>
      <c r="P289" s="58">
        <f t="shared" si="43"/>
        <v>2007</v>
      </c>
    </row>
    <row r="290" spans="1:16" ht="12.75" hidden="1" customHeight="1" x14ac:dyDescent="0.25">
      <c r="A290" s="27" t="s">
        <v>525</v>
      </c>
      <c r="B290" s="28" t="s">
        <v>301</v>
      </c>
      <c r="C290" s="29" t="s">
        <v>476</v>
      </c>
      <c r="D290" s="29">
        <v>1</v>
      </c>
      <c r="E290" s="90">
        <v>39154</v>
      </c>
      <c r="F290" s="57">
        <f>VLOOKUP(C290, Pivot!A$2:C$999, 3, FALSE)</f>
        <v>38981</v>
      </c>
      <c r="G290" s="30">
        <f t="shared" si="40"/>
        <v>173</v>
      </c>
      <c r="H290" s="31">
        <v>203.5</v>
      </c>
      <c r="I290" s="31">
        <f t="shared" si="44"/>
        <v>203.5</v>
      </c>
      <c r="J290" s="55">
        <v>169.3</v>
      </c>
      <c r="K290" s="31">
        <f t="shared" si="41"/>
        <v>-34.199999999999989</v>
      </c>
      <c r="L290" s="58">
        <f>VLOOKUP(C290, Pivot!A$2:B$999, 2, FALSE)</f>
        <v>44388</v>
      </c>
      <c r="M290" s="58">
        <f t="shared" si="42"/>
        <v>2007</v>
      </c>
      <c r="P290" s="58">
        <f t="shared" si="43"/>
        <v>2007</v>
      </c>
    </row>
    <row r="291" spans="1:16" ht="12.75" hidden="1" customHeight="1" x14ac:dyDescent="0.25">
      <c r="A291" s="27" t="s">
        <v>526</v>
      </c>
      <c r="B291" s="28" t="s">
        <v>301</v>
      </c>
      <c r="C291" s="29" t="s">
        <v>473</v>
      </c>
      <c r="D291" s="29">
        <v>1</v>
      </c>
      <c r="E291" s="90">
        <v>39154</v>
      </c>
      <c r="F291" s="57">
        <f>VLOOKUP(C291, Pivot!A$2:C$999, 3, FALSE)</f>
        <v>38981</v>
      </c>
      <c r="G291" s="30">
        <f t="shared" si="40"/>
        <v>173</v>
      </c>
      <c r="H291" s="31">
        <v>181.6</v>
      </c>
      <c r="I291" s="31">
        <f t="shared" si="44"/>
        <v>181.6</v>
      </c>
      <c r="J291" s="55">
        <v>166.6</v>
      </c>
      <c r="K291" s="31">
        <f t="shared" si="41"/>
        <v>-15</v>
      </c>
      <c r="L291" s="58">
        <f>VLOOKUP(C291, Pivot!A$2:B$999, 2, FALSE)</f>
        <v>43841</v>
      </c>
      <c r="M291" s="58">
        <f t="shared" si="42"/>
        <v>2007</v>
      </c>
      <c r="P291" s="58">
        <f t="shared" si="43"/>
        <v>2007</v>
      </c>
    </row>
    <row r="292" spans="1:16" ht="12.75" hidden="1" customHeight="1" x14ac:dyDescent="0.25">
      <c r="A292" s="27" t="s">
        <v>526</v>
      </c>
      <c r="B292" s="28" t="s">
        <v>301</v>
      </c>
      <c r="C292" s="29" t="s">
        <v>476</v>
      </c>
      <c r="D292" s="29">
        <v>1</v>
      </c>
      <c r="E292" s="90">
        <v>39154</v>
      </c>
      <c r="F292" s="57">
        <f>VLOOKUP(C292, Pivot!A$2:C$999, 3, FALSE)</f>
        <v>38981</v>
      </c>
      <c r="G292" s="30">
        <f t="shared" si="40"/>
        <v>173</v>
      </c>
      <c r="H292" s="31">
        <v>203.5</v>
      </c>
      <c r="I292" s="31">
        <f t="shared" si="44"/>
        <v>203.5</v>
      </c>
      <c r="J292" s="55">
        <v>166.6</v>
      </c>
      <c r="K292" s="31">
        <f t="shared" si="41"/>
        <v>-36.900000000000006</v>
      </c>
      <c r="L292" s="58">
        <f>VLOOKUP(C292, Pivot!A$2:B$999, 2, FALSE)</f>
        <v>44388</v>
      </c>
      <c r="M292" s="58">
        <f t="shared" si="42"/>
        <v>2007</v>
      </c>
      <c r="P292" s="58">
        <f t="shared" si="43"/>
        <v>2007</v>
      </c>
    </row>
    <row r="293" spans="1:16" ht="12.75" hidden="1" customHeight="1" x14ac:dyDescent="0.25">
      <c r="A293" s="27" t="s">
        <v>527</v>
      </c>
      <c r="B293" s="28" t="s">
        <v>338</v>
      </c>
      <c r="C293" s="29" t="s">
        <v>476</v>
      </c>
      <c r="D293" s="29">
        <v>2</v>
      </c>
      <c r="E293" s="90">
        <v>39175</v>
      </c>
      <c r="F293" s="57">
        <f>VLOOKUP(C293, Pivot!A$2:C$999, 3, FALSE)</f>
        <v>38981</v>
      </c>
      <c r="G293" s="30">
        <f t="shared" si="40"/>
        <v>194</v>
      </c>
      <c r="H293" s="31">
        <v>203.5</v>
      </c>
      <c r="I293" s="31">
        <f t="shared" si="44"/>
        <v>203.5</v>
      </c>
      <c r="J293" s="55">
        <v>114.6</v>
      </c>
      <c r="K293" s="31">
        <f t="shared" si="41"/>
        <v>-88.9</v>
      </c>
      <c r="L293" s="58">
        <f>VLOOKUP(C293, Pivot!A$2:B$999, 2, FALSE)</f>
        <v>44388</v>
      </c>
      <c r="M293" s="58">
        <f t="shared" si="42"/>
        <v>2007</v>
      </c>
      <c r="P293" s="58">
        <f t="shared" si="43"/>
        <v>2007</v>
      </c>
    </row>
    <row r="294" spans="1:16" ht="12.75" hidden="1" customHeight="1" x14ac:dyDescent="0.25">
      <c r="A294" s="27" t="s">
        <v>527</v>
      </c>
      <c r="B294" s="28" t="s">
        <v>338</v>
      </c>
      <c r="C294" s="29" t="s">
        <v>486</v>
      </c>
      <c r="D294" s="29">
        <v>8</v>
      </c>
      <c r="E294" s="90">
        <v>39175</v>
      </c>
      <c r="F294" s="57">
        <f>VLOOKUP(C294, Pivot!A$2:C$999, 3, FALSE)</f>
        <v>39006</v>
      </c>
      <c r="G294" s="30">
        <f t="shared" si="40"/>
        <v>169</v>
      </c>
      <c r="H294" s="31">
        <v>116.1</v>
      </c>
      <c r="I294" s="31">
        <f t="shared" si="44"/>
        <v>116.1</v>
      </c>
      <c r="J294" s="55">
        <v>114.6</v>
      </c>
      <c r="K294" s="31">
        <f t="shared" si="41"/>
        <v>-1.5</v>
      </c>
      <c r="L294" s="58">
        <f>VLOOKUP(C294, Pivot!A$2:B$999, 2, FALSE)</f>
        <v>30349</v>
      </c>
      <c r="M294" s="58">
        <f t="shared" si="42"/>
        <v>2007</v>
      </c>
      <c r="P294" s="58">
        <f t="shared" si="43"/>
        <v>2007</v>
      </c>
    </row>
    <row r="295" spans="1:16" ht="12.75" hidden="1" customHeight="1" x14ac:dyDescent="0.25">
      <c r="A295" s="27" t="s">
        <v>528</v>
      </c>
      <c r="B295" s="28" t="s">
        <v>338</v>
      </c>
      <c r="C295" s="29" t="s">
        <v>476</v>
      </c>
      <c r="D295" s="29">
        <v>10</v>
      </c>
      <c r="E295" s="90">
        <v>39177</v>
      </c>
      <c r="F295" s="57">
        <f>VLOOKUP(C295, Pivot!A$2:C$999, 3, FALSE)</f>
        <v>38981</v>
      </c>
      <c r="G295" s="30">
        <f t="shared" si="40"/>
        <v>196</v>
      </c>
      <c r="H295" s="31">
        <v>203.5</v>
      </c>
      <c r="I295" s="31">
        <f t="shared" si="44"/>
        <v>203.5</v>
      </c>
      <c r="J295" s="55">
        <v>127</v>
      </c>
      <c r="K295" s="31">
        <f t="shared" si="41"/>
        <v>-76.5</v>
      </c>
      <c r="L295" s="58">
        <f>VLOOKUP(C295, Pivot!A$2:B$999, 2, FALSE)</f>
        <v>44388</v>
      </c>
      <c r="M295" s="58">
        <f t="shared" si="42"/>
        <v>2007</v>
      </c>
      <c r="P295" s="58">
        <f t="shared" si="43"/>
        <v>2007</v>
      </c>
    </row>
    <row r="296" spans="1:16" ht="12.75" hidden="1" customHeight="1" x14ac:dyDescent="0.25">
      <c r="A296" s="27" t="s">
        <v>529</v>
      </c>
      <c r="B296" s="28" t="s">
        <v>338</v>
      </c>
      <c r="C296" s="29" t="s">
        <v>473</v>
      </c>
      <c r="D296" s="29">
        <v>1</v>
      </c>
      <c r="E296" s="90">
        <v>39178</v>
      </c>
      <c r="F296" s="57">
        <f>VLOOKUP(C296, Pivot!A$2:C$999, 3, FALSE)</f>
        <v>38981</v>
      </c>
      <c r="G296" s="30">
        <f t="shared" si="40"/>
        <v>197</v>
      </c>
      <c r="H296" s="31">
        <v>181.6</v>
      </c>
      <c r="I296" s="31">
        <f t="shared" si="44"/>
        <v>181.6</v>
      </c>
      <c r="J296" s="55">
        <v>178.3</v>
      </c>
      <c r="K296" s="31">
        <f t="shared" si="41"/>
        <v>-3.2999999999999829</v>
      </c>
      <c r="L296" s="58">
        <f>VLOOKUP(C296, Pivot!A$2:B$999, 2, FALSE)</f>
        <v>43841</v>
      </c>
      <c r="M296" s="58">
        <f t="shared" si="42"/>
        <v>2007</v>
      </c>
      <c r="P296" s="58">
        <f t="shared" si="43"/>
        <v>2007</v>
      </c>
    </row>
    <row r="297" spans="1:16" ht="12.75" hidden="1" customHeight="1" x14ac:dyDescent="0.25">
      <c r="A297" s="27" t="s">
        <v>530</v>
      </c>
      <c r="B297" s="28" t="s">
        <v>338</v>
      </c>
      <c r="C297" s="29" t="s">
        <v>473</v>
      </c>
      <c r="D297" s="29">
        <v>3</v>
      </c>
      <c r="E297" s="90">
        <v>39178</v>
      </c>
      <c r="F297" s="57">
        <f>VLOOKUP(C297, Pivot!A$2:C$999, 3, FALSE)</f>
        <v>38981</v>
      </c>
      <c r="G297" s="30">
        <f t="shared" si="40"/>
        <v>197</v>
      </c>
      <c r="H297" s="31">
        <v>181.6</v>
      </c>
      <c r="I297" s="31">
        <f t="shared" si="44"/>
        <v>181.6</v>
      </c>
      <c r="J297" s="55">
        <v>183.4</v>
      </c>
      <c r="K297" s="31">
        <f t="shared" si="41"/>
        <v>1.8000000000000114</v>
      </c>
      <c r="L297" s="58">
        <f>VLOOKUP(C297, Pivot!A$2:B$999, 2, FALSE)</f>
        <v>43841</v>
      </c>
      <c r="M297" s="58">
        <f t="shared" si="42"/>
        <v>2007</v>
      </c>
      <c r="P297" s="58">
        <f t="shared" si="43"/>
        <v>2007</v>
      </c>
    </row>
    <row r="298" spans="1:16" ht="12.75" hidden="1" customHeight="1" x14ac:dyDescent="0.25">
      <c r="A298" s="27" t="s">
        <v>530</v>
      </c>
      <c r="B298" s="28" t="s">
        <v>338</v>
      </c>
      <c r="C298" s="29" t="s">
        <v>476</v>
      </c>
      <c r="D298" s="29">
        <v>2</v>
      </c>
      <c r="E298" s="90">
        <v>39178</v>
      </c>
      <c r="F298" s="57">
        <f>VLOOKUP(C298, Pivot!A$2:C$999, 3, FALSE)</f>
        <v>38981</v>
      </c>
      <c r="G298" s="30">
        <f t="shared" si="40"/>
        <v>197</v>
      </c>
      <c r="H298" s="31">
        <v>203.5</v>
      </c>
      <c r="I298" s="31">
        <f t="shared" si="44"/>
        <v>203.5</v>
      </c>
      <c r="J298" s="55">
        <v>183.4</v>
      </c>
      <c r="K298" s="31">
        <f t="shared" si="41"/>
        <v>-20.099999999999994</v>
      </c>
      <c r="L298" s="58">
        <f>VLOOKUP(C298, Pivot!A$2:B$999, 2, FALSE)</f>
        <v>44388</v>
      </c>
      <c r="M298" s="58">
        <f t="shared" si="42"/>
        <v>2007</v>
      </c>
      <c r="P298" s="58">
        <f t="shared" si="43"/>
        <v>2007</v>
      </c>
    </row>
    <row r="299" spans="1:16" ht="12.75" hidden="1" customHeight="1" x14ac:dyDescent="0.25">
      <c r="A299" s="27" t="s">
        <v>531</v>
      </c>
      <c r="B299" s="28" t="s">
        <v>301</v>
      </c>
      <c r="C299" s="29" t="s">
        <v>391</v>
      </c>
      <c r="D299" s="29">
        <v>1</v>
      </c>
      <c r="E299" s="90">
        <v>39182</v>
      </c>
      <c r="F299" s="57">
        <f>VLOOKUP(C299, Pivot!A$2:C$999, 3, FALSE)</f>
        <v>38500.666666666664</v>
      </c>
      <c r="G299" s="30">
        <f t="shared" si="40"/>
        <v>681.33333333333576</v>
      </c>
      <c r="H299" s="31">
        <v>203.5</v>
      </c>
      <c r="I299" s="31">
        <f t="shared" si="44"/>
        <v>203.5</v>
      </c>
      <c r="J299" s="55">
        <v>202</v>
      </c>
      <c r="K299" s="31">
        <f t="shared" si="41"/>
        <v>-1.5</v>
      </c>
      <c r="L299" s="58">
        <f>VLOOKUP(C299, Pivot!A$2:B$999, 2, FALSE)</f>
        <v>21767</v>
      </c>
      <c r="M299" s="58">
        <f t="shared" si="42"/>
        <v>2007</v>
      </c>
      <c r="P299" s="58">
        <f t="shared" si="43"/>
        <v>2007</v>
      </c>
    </row>
    <row r="300" spans="1:16" ht="12.75" hidden="1" customHeight="1" x14ac:dyDescent="0.25">
      <c r="A300" s="27" t="s">
        <v>531</v>
      </c>
      <c r="B300" s="28" t="s">
        <v>301</v>
      </c>
      <c r="C300" s="29" t="s">
        <v>476</v>
      </c>
      <c r="D300" s="29">
        <v>1</v>
      </c>
      <c r="E300" s="90">
        <v>39182</v>
      </c>
      <c r="F300" s="57">
        <f>VLOOKUP(C300, Pivot!A$2:C$999, 3, FALSE)</f>
        <v>38981</v>
      </c>
      <c r="G300" s="30">
        <f t="shared" si="40"/>
        <v>201</v>
      </c>
      <c r="H300" s="31">
        <v>203.5</v>
      </c>
      <c r="I300" s="31">
        <f t="shared" si="44"/>
        <v>203.5</v>
      </c>
      <c r="J300" s="55">
        <v>202</v>
      </c>
      <c r="K300" s="31">
        <f t="shared" si="41"/>
        <v>-1.5</v>
      </c>
      <c r="L300" s="58">
        <f>VLOOKUP(C300, Pivot!A$2:B$999, 2, FALSE)</f>
        <v>44388</v>
      </c>
      <c r="M300" s="58">
        <f t="shared" si="42"/>
        <v>2007</v>
      </c>
      <c r="P300" s="58">
        <f t="shared" si="43"/>
        <v>2007</v>
      </c>
    </row>
    <row r="301" spans="1:16" ht="12.75" hidden="1" customHeight="1" x14ac:dyDescent="0.25">
      <c r="A301" s="27" t="s">
        <v>532</v>
      </c>
      <c r="B301" s="28" t="s">
        <v>301</v>
      </c>
      <c r="C301" s="29" t="s">
        <v>476</v>
      </c>
      <c r="D301" s="29">
        <v>4</v>
      </c>
      <c r="E301" s="90">
        <v>39182</v>
      </c>
      <c r="F301" s="57">
        <f>VLOOKUP(C301, Pivot!A$2:C$999, 3, FALSE)</f>
        <v>38981</v>
      </c>
      <c r="G301" s="30">
        <f t="shared" si="40"/>
        <v>201</v>
      </c>
      <c r="H301" s="31">
        <v>203.5</v>
      </c>
      <c r="I301" s="31">
        <f t="shared" si="44"/>
        <v>203.5</v>
      </c>
      <c r="J301" s="55">
        <v>196</v>
      </c>
      <c r="K301" s="31">
        <f t="shared" si="41"/>
        <v>-7.5</v>
      </c>
      <c r="L301" s="58">
        <f>VLOOKUP(C301, Pivot!A$2:B$999, 2, FALSE)</f>
        <v>44388</v>
      </c>
      <c r="M301" s="58">
        <f t="shared" si="42"/>
        <v>2007</v>
      </c>
      <c r="P301" s="58">
        <f t="shared" si="43"/>
        <v>2007</v>
      </c>
    </row>
    <row r="302" spans="1:16" ht="12.75" hidden="1" customHeight="1" x14ac:dyDescent="0.25">
      <c r="A302" s="27" t="s">
        <v>533</v>
      </c>
      <c r="B302" s="28" t="s">
        <v>301</v>
      </c>
      <c r="C302" s="29" t="s">
        <v>473</v>
      </c>
      <c r="D302" s="29">
        <v>1</v>
      </c>
      <c r="E302" s="90">
        <v>39183</v>
      </c>
      <c r="F302" s="57">
        <f>VLOOKUP(C302, Pivot!A$2:C$999, 3, FALSE)</f>
        <v>38981</v>
      </c>
      <c r="G302" s="30">
        <f t="shared" si="40"/>
        <v>202</v>
      </c>
      <c r="H302" s="31">
        <v>181.6</v>
      </c>
      <c r="I302" s="31">
        <f t="shared" si="44"/>
        <v>181.6</v>
      </c>
      <c r="J302" s="55">
        <v>166.6</v>
      </c>
      <c r="K302" s="31">
        <f t="shared" si="41"/>
        <v>-15</v>
      </c>
      <c r="L302" s="58">
        <f>VLOOKUP(C302, Pivot!A$2:B$999, 2, FALSE)</f>
        <v>43841</v>
      </c>
      <c r="M302" s="58">
        <f t="shared" si="42"/>
        <v>2007</v>
      </c>
      <c r="P302" s="58">
        <f t="shared" si="43"/>
        <v>2007</v>
      </c>
    </row>
    <row r="303" spans="1:16" ht="12.75" hidden="1" customHeight="1" x14ac:dyDescent="0.25">
      <c r="A303" s="27" t="s">
        <v>534</v>
      </c>
      <c r="B303" s="28" t="s">
        <v>301</v>
      </c>
      <c r="C303" s="29" t="s">
        <v>479</v>
      </c>
      <c r="D303" s="29">
        <v>19</v>
      </c>
      <c r="E303" s="90">
        <v>39190</v>
      </c>
      <c r="F303" s="57">
        <f>VLOOKUP(C303, Pivot!A$2:C$999, 3, FALSE)</f>
        <v>39006</v>
      </c>
      <c r="G303" s="30">
        <f t="shared" si="40"/>
        <v>184</v>
      </c>
      <c r="H303" s="31">
        <v>126.5</v>
      </c>
      <c r="I303" s="31">
        <f t="shared" si="44"/>
        <v>126.5</v>
      </c>
      <c r="J303" s="55">
        <v>124</v>
      </c>
      <c r="K303" s="31">
        <f t="shared" si="41"/>
        <v>-2.5</v>
      </c>
      <c r="L303" s="58">
        <f>VLOOKUP(C303, Pivot!A$2:B$999, 2, FALSE)</f>
        <v>30385</v>
      </c>
      <c r="M303" s="58">
        <f t="shared" si="42"/>
        <v>2007</v>
      </c>
      <c r="P303" s="58">
        <f t="shared" si="43"/>
        <v>2007</v>
      </c>
    </row>
    <row r="304" spans="1:16" ht="12.75" hidden="1" customHeight="1" x14ac:dyDescent="0.25">
      <c r="A304" s="27" t="s">
        <v>535</v>
      </c>
      <c r="B304" s="28" t="s">
        <v>301</v>
      </c>
      <c r="C304" s="29" t="s">
        <v>476</v>
      </c>
      <c r="D304" s="29">
        <v>6</v>
      </c>
      <c r="E304" s="90">
        <v>39196</v>
      </c>
      <c r="F304" s="57">
        <f>VLOOKUP(C304, Pivot!A$2:C$999, 3, FALSE)</f>
        <v>38981</v>
      </c>
      <c r="G304" s="30">
        <f t="shared" si="40"/>
        <v>215</v>
      </c>
      <c r="H304" s="31">
        <v>203.5</v>
      </c>
      <c r="I304" s="31">
        <f t="shared" si="44"/>
        <v>203.5</v>
      </c>
      <c r="J304" s="55">
        <v>173</v>
      </c>
      <c r="K304" s="31">
        <f t="shared" si="41"/>
        <v>-30.5</v>
      </c>
      <c r="L304" s="58">
        <f>VLOOKUP(C304, Pivot!A$2:B$999, 2, FALSE)</f>
        <v>44388</v>
      </c>
      <c r="M304" s="58">
        <f t="shared" si="42"/>
        <v>2007</v>
      </c>
      <c r="P304" s="58">
        <f t="shared" si="43"/>
        <v>2007</v>
      </c>
    </row>
    <row r="305" spans="1:16" ht="12.75" hidden="1" customHeight="1" x14ac:dyDescent="0.25">
      <c r="A305" s="27" t="s">
        <v>536</v>
      </c>
      <c r="B305" s="28" t="s">
        <v>301</v>
      </c>
      <c r="C305" s="29" t="s">
        <v>476</v>
      </c>
      <c r="D305" s="29">
        <v>17</v>
      </c>
      <c r="E305" s="90">
        <v>39197</v>
      </c>
      <c r="F305" s="57">
        <f>VLOOKUP(C305, Pivot!A$2:C$999, 3, FALSE)</f>
        <v>38981</v>
      </c>
      <c r="G305" s="30">
        <f t="shared" si="40"/>
        <v>216</v>
      </c>
      <c r="H305" s="31">
        <v>203.5</v>
      </c>
      <c r="I305" s="31">
        <f t="shared" si="44"/>
        <v>203.5</v>
      </c>
      <c r="J305" s="55">
        <v>192.2</v>
      </c>
      <c r="K305" s="31">
        <f t="shared" si="41"/>
        <v>-11.300000000000011</v>
      </c>
      <c r="L305" s="58">
        <f>VLOOKUP(C305, Pivot!A$2:B$999, 2, FALSE)</f>
        <v>44388</v>
      </c>
      <c r="M305" s="58">
        <f t="shared" si="42"/>
        <v>2007</v>
      </c>
      <c r="P305" s="58">
        <f t="shared" si="43"/>
        <v>2007</v>
      </c>
    </row>
    <row r="306" spans="1:16" ht="12.75" hidden="1" customHeight="1" x14ac:dyDescent="0.25">
      <c r="A306" s="27" t="s">
        <v>537</v>
      </c>
      <c r="B306" s="28" t="s">
        <v>301</v>
      </c>
      <c r="C306" s="29" t="s">
        <v>476</v>
      </c>
      <c r="D306" s="29">
        <v>2</v>
      </c>
      <c r="E306" s="90">
        <v>39198</v>
      </c>
      <c r="F306" s="57">
        <f>VLOOKUP(C306, Pivot!A$2:C$999, 3, FALSE)</f>
        <v>38981</v>
      </c>
      <c r="G306" s="30">
        <f t="shared" si="40"/>
        <v>217</v>
      </c>
      <c r="H306" s="31">
        <v>203.5</v>
      </c>
      <c r="I306" s="31">
        <f t="shared" si="44"/>
        <v>203.5</v>
      </c>
      <c r="J306" s="55">
        <v>203.5</v>
      </c>
      <c r="K306" s="31">
        <f t="shared" si="41"/>
        <v>0</v>
      </c>
      <c r="L306" s="58">
        <f>VLOOKUP(C306, Pivot!A$2:B$999, 2, FALSE)</f>
        <v>44388</v>
      </c>
      <c r="M306" s="58">
        <f t="shared" si="42"/>
        <v>2007</v>
      </c>
      <c r="P306" s="58">
        <f t="shared" si="43"/>
        <v>2007</v>
      </c>
    </row>
    <row r="307" spans="1:16" ht="12.75" hidden="1" customHeight="1" x14ac:dyDescent="0.25">
      <c r="A307" s="27" t="s">
        <v>535</v>
      </c>
      <c r="B307" s="28" t="s">
        <v>301</v>
      </c>
      <c r="C307" s="29" t="s">
        <v>473</v>
      </c>
      <c r="D307" s="29">
        <v>19</v>
      </c>
      <c r="E307" s="90">
        <v>39199</v>
      </c>
      <c r="F307" s="57">
        <f>VLOOKUP(C307, Pivot!A$2:C$999, 3, FALSE)</f>
        <v>38981</v>
      </c>
      <c r="G307" s="30">
        <f t="shared" si="40"/>
        <v>218</v>
      </c>
      <c r="H307" s="31">
        <v>181.6</v>
      </c>
      <c r="I307" s="31">
        <f t="shared" si="44"/>
        <v>181.6</v>
      </c>
      <c r="J307" s="55">
        <v>173</v>
      </c>
      <c r="K307" s="31">
        <f t="shared" si="41"/>
        <v>-8.5999999999999943</v>
      </c>
      <c r="L307" s="58">
        <f>VLOOKUP(C307, Pivot!A$2:B$999, 2, FALSE)</f>
        <v>43841</v>
      </c>
      <c r="M307" s="58">
        <f t="shared" si="42"/>
        <v>2007</v>
      </c>
      <c r="P307" s="58">
        <f t="shared" si="43"/>
        <v>2007</v>
      </c>
    </row>
    <row r="308" spans="1:16" ht="12.75" hidden="1" customHeight="1" x14ac:dyDescent="0.25">
      <c r="A308" s="27" t="s">
        <v>538</v>
      </c>
      <c r="B308" s="28" t="s">
        <v>338</v>
      </c>
      <c r="C308" s="29" t="s">
        <v>476</v>
      </c>
      <c r="D308" s="29">
        <v>2</v>
      </c>
      <c r="E308" s="90">
        <v>39210</v>
      </c>
      <c r="F308" s="57">
        <f>VLOOKUP(C308, Pivot!A$2:C$999, 3, FALSE)</f>
        <v>38981</v>
      </c>
      <c r="G308" s="30">
        <f t="shared" si="40"/>
        <v>229</v>
      </c>
      <c r="H308" s="31">
        <v>203.5</v>
      </c>
      <c r="I308" s="31">
        <f t="shared" si="44"/>
        <v>203.5</v>
      </c>
      <c r="J308" s="55">
        <v>114.6</v>
      </c>
      <c r="K308" s="31">
        <f t="shared" si="41"/>
        <v>-88.9</v>
      </c>
      <c r="L308" s="58">
        <f>VLOOKUP(C308, Pivot!A$2:B$999, 2, FALSE)</f>
        <v>44388</v>
      </c>
      <c r="M308" s="58">
        <f t="shared" si="42"/>
        <v>2007</v>
      </c>
      <c r="P308" s="58">
        <f t="shared" si="43"/>
        <v>2007</v>
      </c>
    </row>
    <row r="309" spans="1:16" ht="12.75" hidden="1" customHeight="1" x14ac:dyDescent="0.25">
      <c r="A309" s="27" t="s">
        <v>538</v>
      </c>
      <c r="B309" s="28" t="s">
        <v>338</v>
      </c>
      <c r="C309" s="29" t="s">
        <v>486</v>
      </c>
      <c r="D309" s="29">
        <v>6</v>
      </c>
      <c r="E309" s="90">
        <v>39210</v>
      </c>
      <c r="F309" s="57">
        <f>VLOOKUP(C309, Pivot!A$2:C$999, 3, FALSE)</f>
        <v>39006</v>
      </c>
      <c r="G309" s="30">
        <f t="shared" si="40"/>
        <v>204</v>
      </c>
      <c r="H309" s="31">
        <v>116.1</v>
      </c>
      <c r="I309" s="31">
        <f t="shared" si="44"/>
        <v>116.1</v>
      </c>
      <c r="J309" s="55">
        <v>114.6</v>
      </c>
      <c r="K309" s="31">
        <f t="shared" si="41"/>
        <v>-1.5</v>
      </c>
      <c r="L309" s="58">
        <f>VLOOKUP(C309, Pivot!A$2:B$999, 2, FALSE)</f>
        <v>30349</v>
      </c>
      <c r="M309" s="58">
        <f t="shared" si="42"/>
        <v>2007</v>
      </c>
      <c r="P309" s="58">
        <f t="shared" si="43"/>
        <v>2007</v>
      </c>
    </row>
    <row r="310" spans="1:16" ht="12.75" hidden="1" customHeight="1" x14ac:dyDescent="0.25">
      <c r="A310" s="27" t="s">
        <v>539</v>
      </c>
      <c r="B310" s="28" t="s">
        <v>338</v>
      </c>
      <c r="C310" s="29" t="s">
        <v>476</v>
      </c>
      <c r="D310" s="29">
        <v>1</v>
      </c>
      <c r="E310" s="90">
        <v>39210</v>
      </c>
      <c r="F310" s="57">
        <f>VLOOKUP(C310, Pivot!A$2:C$999, 3, FALSE)</f>
        <v>38981</v>
      </c>
      <c r="G310" s="30">
        <f t="shared" si="40"/>
        <v>229</v>
      </c>
      <c r="H310" s="31">
        <v>203.5</v>
      </c>
      <c r="I310" s="31">
        <f t="shared" si="44"/>
        <v>203.5</v>
      </c>
      <c r="J310" s="55">
        <v>116.1</v>
      </c>
      <c r="K310" s="31">
        <f t="shared" si="41"/>
        <v>-87.4</v>
      </c>
      <c r="L310" s="58">
        <f>VLOOKUP(C310, Pivot!A$2:B$999, 2, FALSE)</f>
        <v>44388</v>
      </c>
      <c r="M310" s="58">
        <f t="shared" si="42"/>
        <v>2007</v>
      </c>
      <c r="P310" s="58">
        <f t="shared" si="43"/>
        <v>2007</v>
      </c>
    </row>
    <row r="311" spans="1:16" ht="12.75" hidden="1" customHeight="1" x14ac:dyDescent="0.25">
      <c r="A311" s="27" t="s">
        <v>540</v>
      </c>
      <c r="B311" s="28" t="s">
        <v>338</v>
      </c>
      <c r="C311" s="29" t="s">
        <v>476</v>
      </c>
      <c r="D311" s="29">
        <v>3</v>
      </c>
      <c r="E311" s="90">
        <v>39238</v>
      </c>
      <c r="F311" s="57">
        <f>VLOOKUP(C311, Pivot!A$2:C$999, 3, FALSE)</f>
        <v>38981</v>
      </c>
      <c r="G311" s="30">
        <f t="shared" si="40"/>
        <v>257</v>
      </c>
      <c r="H311" s="31">
        <v>203.5</v>
      </c>
      <c r="I311" s="31">
        <f t="shared" si="44"/>
        <v>203.5</v>
      </c>
      <c r="J311" s="55">
        <v>114.6</v>
      </c>
      <c r="K311" s="31">
        <f t="shared" si="41"/>
        <v>-88.9</v>
      </c>
      <c r="L311" s="58">
        <f>VLOOKUP(C311, Pivot!A$2:B$999, 2, FALSE)</f>
        <v>44388</v>
      </c>
      <c r="M311" s="58">
        <f t="shared" si="42"/>
        <v>2007</v>
      </c>
      <c r="P311" s="58">
        <f t="shared" si="43"/>
        <v>2007</v>
      </c>
    </row>
    <row r="312" spans="1:16" ht="12.75" hidden="1" customHeight="1" x14ac:dyDescent="0.25">
      <c r="A312" s="27" t="s">
        <v>541</v>
      </c>
      <c r="B312" s="28" t="s">
        <v>338</v>
      </c>
      <c r="C312" s="29" t="s">
        <v>476</v>
      </c>
      <c r="D312" s="29">
        <v>1</v>
      </c>
      <c r="E312" s="90">
        <v>39239</v>
      </c>
      <c r="F312" s="57">
        <f>VLOOKUP(C312, Pivot!A$2:C$999, 3, FALSE)</f>
        <v>38981</v>
      </c>
      <c r="G312" s="30">
        <f t="shared" si="40"/>
        <v>258</v>
      </c>
      <c r="H312" s="31">
        <v>203.5</v>
      </c>
      <c r="I312" s="31">
        <f t="shared" si="44"/>
        <v>203.5</v>
      </c>
      <c r="J312" s="55">
        <v>116.1</v>
      </c>
      <c r="K312" s="31">
        <f t="shared" si="41"/>
        <v>-87.4</v>
      </c>
      <c r="L312" s="58">
        <f>VLOOKUP(C312, Pivot!A$2:B$999, 2, FALSE)</f>
        <v>44388</v>
      </c>
      <c r="M312" s="58">
        <f t="shared" si="42"/>
        <v>2007</v>
      </c>
      <c r="P312" s="58">
        <f t="shared" si="43"/>
        <v>2007</v>
      </c>
    </row>
    <row r="313" spans="1:16" ht="12.75" hidden="1" customHeight="1" x14ac:dyDescent="0.25">
      <c r="A313" s="27" t="s">
        <v>542</v>
      </c>
      <c r="B313" s="28" t="s">
        <v>338</v>
      </c>
      <c r="C313" s="29" t="s">
        <v>479</v>
      </c>
      <c r="D313" s="29">
        <v>1</v>
      </c>
      <c r="E313" s="90">
        <v>39239</v>
      </c>
      <c r="F313" s="57">
        <f>VLOOKUP(C313, Pivot!A$2:C$999, 3, FALSE)</f>
        <v>39006</v>
      </c>
      <c r="G313" s="30">
        <f t="shared" si="40"/>
        <v>233</v>
      </c>
      <c r="H313" s="31">
        <v>126.5</v>
      </c>
      <c r="I313" s="31">
        <f t="shared" si="44"/>
        <v>126.5</v>
      </c>
      <c r="J313" s="55">
        <v>127</v>
      </c>
      <c r="K313" s="31">
        <f t="shared" si="41"/>
        <v>0.5</v>
      </c>
      <c r="L313" s="58">
        <f>VLOOKUP(C313, Pivot!A$2:B$999, 2, FALSE)</f>
        <v>30385</v>
      </c>
      <c r="M313" s="58">
        <f t="shared" si="42"/>
        <v>2007</v>
      </c>
      <c r="P313" s="58">
        <f t="shared" si="43"/>
        <v>2007</v>
      </c>
    </row>
    <row r="314" spans="1:16" ht="12.75" hidden="1" customHeight="1" x14ac:dyDescent="0.25">
      <c r="A314" s="27" t="s">
        <v>543</v>
      </c>
      <c r="B314" s="28" t="s">
        <v>338</v>
      </c>
      <c r="C314" s="29" t="s">
        <v>544</v>
      </c>
      <c r="D314" s="29">
        <v>6</v>
      </c>
      <c r="E314" s="90">
        <v>39240</v>
      </c>
      <c r="F314" s="57">
        <f>VLOOKUP(C314, Pivot!A$2:C$999, 3, FALSE)</f>
        <v>39231</v>
      </c>
      <c r="G314" s="30">
        <f t="shared" si="40"/>
        <v>9</v>
      </c>
      <c r="H314" s="31">
        <v>181.6</v>
      </c>
      <c r="I314" s="31">
        <f t="shared" si="44"/>
        <v>181.6</v>
      </c>
      <c r="J314" s="55">
        <v>178.3</v>
      </c>
      <c r="K314" s="31">
        <f t="shared" si="41"/>
        <v>-3.2999999999999829</v>
      </c>
      <c r="L314" s="58">
        <f>VLOOKUP(C314, Pivot!A$2:B$999, 2, FALSE)</f>
        <v>21188</v>
      </c>
      <c r="M314" s="58">
        <f t="shared" si="42"/>
        <v>2007</v>
      </c>
      <c r="P314" s="58">
        <f t="shared" si="43"/>
        <v>2007</v>
      </c>
    </row>
    <row r="315" spans="1:16" ht="12.75" hidden="1" customHeight="1" x14ac:dyDescent="0.25">
      <c r="A315" s="27" t="s">
        <v>545</v>
      </c>
      <c r="B315" s="28" t="s">
        <v>338</v>
      </c>
      <c r="C315" s="29" t="s">
        <v>544</v>
      </c>
      <c r="D315" s="29">
        <v>2</v>
      </c>
      <c r="E315" s="90">
        <v>39240</v>
      </c>
      <c r="F315" s="57">
        <f>VLOOKUP(C315, Pivot!A$2:C$999, 3, FALSE)</f>
        <v>39231</v>
      </c>
      <c r="G315" s="30">
        <f t="shared" si="40"/>
        <v>9</v>
      </c>
      <c r="H315" s="31">
        <v>181.6</v>
      </c>
      <c r="I315" s="31">
        <f t="shared" si="44"/>
        <v>181.6</v>
      </c>
      <c r="J315" s="55">
        <v>183.4</v>
      </c>
      <c r="K315" s="31">
        <f t="shared" si="41"/>
        <v>1.8000000000000114</v>
      </c>
      <c r="L315" s="58">
        <f>VLOOKUP(C315, Pivot!A$2:B$999, 2, FALSE)</f>
        <v>21188</v>
      </c>
      <c r="M315" s="58">
        <f t="shared" si="42"/>
        <v>2007</v>
      </c>
      <c r="P315" s="58">
        <f t="shared" si="43"/>
        <v>2007</v>
      </c>
    </row>
    <row r="316" spans="1:16" ht="12.75" hidden="1" customHeight="1" x14ac:dyDescent="0.25">
      <c r="A316" s="27" t="s">
        <v>546</v>
      </c>
      <c r="B316" s="28" t="s">
        <v>301</v>
      </c>
      <c r="C316" s="29" t="s">
        <v>476</v>
      </c>
      <c r="D316" s="29">
        <v>1</v>
      </c>
      <c r="E316" s="90">
        <v>39272</v>
      </c>
      <c r="F316" s="57">
        <f>VLOOKUP(C316, Pivot!A$2:C$999, 3, FALSE)</f>
        <v>38981</v>
      </c>
      <c r="G316" s="30">
        <f t="shared" si="40"/>
        <v>291</v>
      </c>
      <c r="H316" s="31">
        <v>203.5</v>
      </c>
      <c r="I316" s="31">
        <f t="shared" si="44"/>
        <v>203.5</v>
      </c>
      <c r="J316" s="55">
        <v>196</v>
      </c>
      <c r="K316" s="31">
        <f t="shared" si="41"/>
        <v>-7.5</v>
      </c>
      <c r="L316" s="58">
        <f>VLOOKUP(C316, Pivot!A$2:B$999, 2, FALSE)</f>
        <v>44388</v>
      </c>
      <c r="M316" s="58">
        <f t="shared" si="42"/>
        <v>2007</v>
      </c>
      <c r="P316" s="58">
        <f t="shared" si="43"/>
        <v>2007</v>
      </c>
    </row>
    <row r="317" spans="1:16" ht="12.75" hidden="1" customHeight="1" x14ac:dyDescent="0.25">
      <c r="A317" s="27" t="s">
        <v>547</v>
      </c>
      <c r="B317" s="28" t="s">
        <v>301</v>
      </c>
      <c r="C317" s="29" t="s">
        <v>544</v>
      </c>
      <c r="D317" s="29">
        <v>2</v>
      </c>
      <c r="E317" s="90">
        <v>39273</v>
      </c>
      <c r="F317" s="57">
        <f>VLOOKUP(C317, Pivot!A$2:C$999, 3, FALSE)</f>
        <v>39231</v>
      </c>
      <c r="G317" s="30">
        <f t="shared" si="40"/>
        <v>42</v>
      </c>
      <c r="H317" s="31">
        <v>181.6</v>
      </c>
      <c r="I317" s="31">
        <f t="shared" si="44"/>
        <v>181.6</v>
      </c>
      <c r="J317" s="55">
        <v>198.3</v>
      </c>
      <c r="K317" s="31">
        <f t="shared" si="41"/>
        <v>16.700000000000017</v>
      </c>
      <c r="L317" s="58">
        <f>VLOOKUP(C317, Pivot!A$2:B$999, 2, FALSE)</f>
        <v>21188</v>
      </c>
      <c r="M317" s="58">
        <f t="shared" si="42"/>
        <v>2007</v>
      </c>
      <c r="P317" s="58">
        <f t="shared" si="43"/>
        <v>2007</v>
      </c>
    </row>
    <row r="318" spans="1:16" ht="12.75" hidden="1" customHeight="1" x14ac:dyDescent="0.25">
      <c r="A318" s="27" t="s">
        <v>548</v>
      </c>
      <c r="B318" s="28" t="s">
        <v>301</v>
      </c>
      <c r="C318" s="29" t="s">
        <v>479</v>
      </c>
      <c r="D318" s="29">
        <v>1</v>
      </c>
      <c r="E318" s="90">
        <v>39310</v>
      </c>
      <c r="F318" s="57">
        <f>VLOOKUP(C318, Pivot!A$2:C$999, 3, FALSE)</f>
        <v>39006</v>
      </c>
      <c r="G318" s="30">
        <f t="shared" si="40"/>
        <v>304</v>
      </c>
      <c r="H318" s="31">
        <v>126.5</v>
      </c>
      <c r="I318" s="31">
        <f t="shared" si="44"/>
        <v>126.5</v>
      </c>
      <c r="J318" s="55">
        <v>156.69999999999999</v>
      </c>
      <c r="K318" s="31">
        <f t="shared" si="41"/>
        <v>30.199999999999989</v>
      </c>
      <c r="L318" s="58">
        <f>VLOOKUP(C318, Pivot!A$2:B$999, 2, FALSE)</f>
        <v>30385</v>
      </c>
      <c r="M318" s="58">
        <f t="shared" si="42"/>
        <v>2007</v>
      </c>
      <c r="P318" s="58">
        <f t="shared" si="43"/>
        <v>2007</v>
      </c>
    </row>
    <row r="319" spans="1:16" ht="12.75" hidden="1" customHeight="1" x14ac:dyDescent="0.25">
      <c r="A319" s="27" t="s">
        <v>549</v>
      </c>
      <c r="B319" s="28" t="s">
        <v>338</v>
      </c>
      <c r="C319" s="29" t="s">
        <v>544</v>
      </c>
      <c r="D319" s="29">
        <v>1</v>
      </c>
      <c r="E319" s="90">
        <v>39428</v>
      </c>
      <c r="F319" s="57">
        <f>VLOOKUP(C319, Pivot!A$2:C$999, 3, FALSE)</f>
        <v>39231</v>
      </c>
      <c r="G319" s="30">
        <f t="shared" si="40"/>
        <v>197</v>
      </c>
      <c r="H319" s="31">
        <v>181.6</v>
      </c>
      <c r="I319" s="31">
        <f t="shared" ref="I319:I331" si="45">H319</f>
        <v>181.6</v>
      </c>
      <c r="J319" s="55">
        <v>183.4</v>
      </c>
      <c r="K319" s="31">
        <f t="shared" si="41"/>
        <v>1.8000000000000114</v>
      </c>
      <c r="L319" s="58">
        <f>VLOOKUP(C319, Pivot!A$2:B$999, 2, FALSE)</f>
        <v>21188</v>
      </c>
      <c r="M319" s="58">
        <f t="shared" si="42"/>
        <v>2007</v>
      </c>
      <c r="P319" s="58">
        <f t="shared" si="43"/>
        <v>2008</v>
      </c>
    </row>
    <row r="320" spans="1:16" ht="12.75" hidden="1" customHeight="1" x14ac:dyDescent="0.25">
      <c r="A320" s="27" t="s">
        <v>550</v>
      </c>
      <c r="B320" s="28" t="s">
        <v>301</v>
      </c>
      <c r="C320" s="29" t="s">
        <v>551</v>
      </c>
      <c r="D320" s="29">
        <v>2</v>
      </c>
      <c r="E320" s="90">
        <v>39475</v>
      </c>
      <c r="F320" s="57">
        <f>VLOOKUP(C320, Pivot!A$2:C$999, 3, FALSE)</f>
        <v>39385.75</v>
      </c>
      <c r="G320" s="30">
        <f t="shared" si="40"/>
        <v>89.25</v>
      </c>
      <c r="H320" s="31">
        <v>130.6</v>
      </c>
      <c r="I320" s="31">
        <f t="shared" si="45"/>
        <v>130.6</v>
      </c>
      <c r="J320" s="55">
        <v>169.3</v>
      </c>
      <c r="K320" s="31">
        <f t="shared" si="41"/>
        <v>38.700000000000017</v>
      </c>
      <c r="L320" s="58">
        <f>VLOOKUP(C320, Pivot!A$2:B$999, 2, FALSE)</f>
        <v>94966</v>
      </c>
      <c r="M320" s="58">
        <f t="shared" si="42"/>
        <v>2008</v>
      </c>
      <c r="P320" s="58">
        <f t="shared" si="43"/>
        <v>2008</v>
      </c>
    </row>
    <row r="321" spans="1:16" ht="12.75" hidden="1" customHeight="1" x14ac:dyDescent="0.25">
      <c r="A321" s="27" t="s">
        <v>552</v>
      </c>
      <c r="B321" s="28" t="s">
        <v>338</v>
      </c>
      <c r="C321" s="29" t="s">
        <v>551</v>
      </c>
      <c r="D321" s="29">
        <v>8</v>
      </c>
      <c r="E321" s="90">
        <v>39482</v>
      </c>
      <c r="F321" s="57">
        <f>VLOOKUP(C321, Pivot!A$2:C$999, 3, FALSE)</f>
        <v>39385.75</v>
      </c>
      <c r="G321" s="30">
        <f t="shared" si="40"/>
        <v>96.25</v>
      </c>
      <c r="H321" s="31">
        <v>94</v>
      </c>
      <c r="I321" s="31">
        <f t="shared" si="45"/>
        <v>94</v>
      </c>
      <c r="J321" s="55">
        <v>87.1</v>
      </c>
      <c r="K321" s="31">
        <f t="shared" si="41"/>
        <v>-6.9000000000000057</v>
      </c>
      <c r="L321" s="58">
        <f>VLOOKUP(C321, Pivot!A$2:B$999, 2, FALSE)</f>
        <v>94966</v>
      </c>
      <c r="M321" s="58">
        <f t="shared" si="42"/>
        <v>2008</v>
      </c>
      <c r="P321" s="58">
        <f t="shared" si="43"/>
        <v>2008</v>
      </c>
    </row>
    <row r="322" spans="1:16" ht="12.75" hidden="1" customHeight="1" x14ac:dyDescent="0.25">
      <c r="A322" s="27" t="s">
        <v>552</v>
      </c>
      <c r="B322" s="28" t="s">
        <v>338</v>
      </c>
      <c r="C322" s="29" t="s">
        <v>551</v>
      </c>
      <c r="D322" s="29">
        <v>8</v>
      </c>
      <c r="E322" s="90">
        <v>39482</v>
      </c>
      <c r="F322" s="57">
        <f>VLOOKUP(C322, Pivot!A$2:C$999, 3, FALSE)</f>
        <v>39385.75</v>
      </c>
      <c r="G322" s="30">
        <f t="shared" ref="G322:G385" si="46">E322-F322</f>
        <v>96.25</v>
      </c>
      <c r="H322" s="31">
        <v>94</v>
      </c>
      <c r="I322" s="31">
        <f t="shared" si="45"/>
        <v>94</v>
      </c>
      <c r="J322" s="55">
        <v>87.1</v>
      </c>
      <c r="K322" s="31">
        <f t="shared" ref="K322:K385" si="47">IF(J322&gt;H322, J322-H322, IF(J322&lt;I322, J322-I322, 0))</f>
        <v>-6.9000000000000057</v>
      </c>
      <c r="L322" s="58">
        <f>VLOOKUP(C322, Pivot!A$2:B$999, 2, FALSE)</f>
        <v>94966</v>
      </c>
      <c r="M322" s="58">
        <f t="shared" ref="M322:M385" si="48">YEAR(E322)</f>
        <v>2008</v>
      </c>
      <c r="P322" s="58">
        <f t="shared" ref="P322:P385" si="49">IF(MONTH(E322) =12, M322+1, M322)</f>
        <v>2008</v>
      </c>
    </row>
    <row r="323" spans="1:16" ht="12.75" hidden="1" customHeight="1" x14ac:dyDescent="0.25">
      <c r="A323" s="27" t="s">
        <v>553</v>
      </c>
      <c r="B323" s="28" t="s">
        <v>338</v>
      </c>
      <c r="C323" s="29" t="s">
        <v>551</v>
      </c>
      <c r="D323" s="29">
        <v>1</v>
      </c>
      <c r="E323" s="90">
        <v>39483</v>
      </c>
      <c r="F323" s="57">
        <f>VLOOKUP(C323, Pivot!A$2:C$999, 3, FALSE)</f>
        <v>39385.75</v>
      </c>
      <c r="G323" s="30">
        <f t="shared" si="46"/>
        <v>97.25</v>
      </c>
      <c r="H323" s="31">
        <v>94</v>
      </c>
      <c r="I323" s="31">
        <f t="shared" si="45"/>
        <v>94</v>
      </c>
      <c r="J323" s="55">
        <v>91.7</v>
      </c>
      <c r="K323" s="31">
        <f t="shared" si="47"/>
        <v>-2.2999999999999972</v>
      </c>
      <c r="L323" s="58">
        <f>VLOOKUP(C323, Pivot!A$2:B$999, 2, FALSE)</f>
        <v>94966</v>
      </c>
      <c r="M323" s="58">
        <f t="shared" si="48"/>
        <v>2008</v>
      </c>
      <c r="P323" s="58">
        <f t="shared" si="49"/>
        <v>2008</v>
      </c>
    </row>
    <row r="324" spans="1:16" ht="12.75" hidden="1" customHeight="1" x14ac:dyDescent="0.25">
      <c r="A324" s="27" t="s">
        <v>553</v>
      </c>
      <c r="B324" s="28" t="s">
        <v>338</v>
      </c>
      <c r="C324" s="29" t="s">
        <v>551</v>
      </c>
      <c r="D324" s="29">
        <v>1</v>
      </c>
      <c r="E324" s="90">
        <v>39483</v>
      </c>
      <c r="F324" s="57">
        <f>VLOOKUP(C324, Pivot!A$2:C$999, 3, FALSE)</f>
        <v>39385.75</v>
      </c>
      <c r="G324" s="30">
        <f t="shared" si="46"/>
        <v>97.25</v>
      </c>
      <c r="H324" s="31">
        <v>94</v>
      </c>
      <c r="I324" s="31">
        <f t="shared" si="45"/>
        <v>94</v>
      </c>
      <c r="J324" s="55">
        <v>91.7</v>
      </c>
      <c r="K324" s="31">
        <f t="shared" si="47"/>
        <v>-2.2999999999999972</v>
      </c>
      <c r="L324" s="58">
        <f>VLOOKUP(C324, Pivot!A$2:B$999, 2, FALSE)</f>
        <v>94966</v>
      </c>
      <c r="M324" s="58">
        <f t="shared" si="48"/>
        <v>2008</v>
      </c>
      <c r="P324" s="58">
        <f t="shared" si="49"/>
        <v>2008</v>
      </c>
    </row>
    <row r="325" spans="1:16" ht="12.75" hidden="1" customHeight="1" x14ac:dyDescent="0.25">
      <c r="A325" s="27" t="s">
        <v>554</v>
      </c>
      <c r="B325" s="28" t="s">
        <v>338</v>
      </c>
      <c r="C325" s="29" t="s">
        <v>551</v>
      </c>
      <c r="D325" s="29">
        <v>3</v>
      </c>
      <c r="E325" s="90">
        <v>39483</v>
      </c>
      <c r="F325" s="57">
        <f>VLOOKUP(C325, Pivot!A$2:C$999, 3, FALSE)</f>
        <v>39385.75</v>
      </c>
      <c r="G325" s="30">
        <f t="shared" si="46"/>
        <v>97.25</v>
      </c>
      <c r="H325" s="31">
        <v>94</v>
      </c>
      <c r="I325" s="31">
        <f t="shared" si="45"/>
        <v>94</v>
      </c>
      <c r="J325" s="55">
        <v>99.5</v>
      </c>
      <c r="K325" s="31">
        <f t="shared" si="47"/>
        <v>5.5</v>
      </c>
      <c r="L325" s="58">
        <f>VLOOKUP(C325, Pivot!A$2:B$999, 2, FALSE)</f>
        <v>94966</v>
      </c>
      <c r="M325" s="58">
        <f t="shared" si="48"/>
        <v>2008</v>
      </c>
      <c r="P325" s="58">
        <f t="shared" si="49"/>
        <v>2008</v>
      </c>
    </row>
    <row r="326" spans="1:16" ht="12.75" hidden="1" customHeight="1" x14ac:dyDescent="0.25">
      <c r="A326" s="27" t="s">
        <v>554</v>
      </c>
      <c r="B326" s="28" t="s">
        <v>338</v>
      </c>
      <c r="C326" s="29" t="s">
        <v>551</v>
      </c>
      <c r="D326" s="29">
        <v>3</v>
      </c>
      <c r="E326" s="90">
        <v>39483</v>
      </c>
      <c r="F326" s="57">
        <f>VLOOKUP(C326, Pivot!A$2:C$999, 3, FALSE)</f>
        <v>39385.75</v>
      </c>
      <c r="G326" s="30">
        <f t="shared" si="46"/>
        <v>97.25</v>
      </c>
      <c r="H326" s="31">
        <v>94</v>
      </c>
      <c r="I326" s="31">
        <f t="shared" si="45"/>
        <v>94</v>
      </c>
      <c r="J326" s="55">
        <v>99.5</v>
      </c>
      <c r="K326" s="31">
        <f t="shared" si="47"/>
        <v>5.5</v>
      </c>
      <c r="L326" s="58">
        <f>VLOOKUP(C326, Pivot!A$2:B$999, 2, FALSE)</f>
        <v>94966</v>
      </c>
      <c r="M326" s="58">
        <f t="shared" si="48"/>
        <v>2008</v>
      </c>
      <c r="P326" s="58">
        <f t="shared" si="49"/>
        <v>2008</v>
      </c>
    </row>
    <row r="327" spans="1:16" ht="12.75" hidden="1" customHeight="1" x14ac:dyDescent="0.25">
      <c r="A327" s="27" t="s">
        <v>555</v>
      </c>
      <c r="B327" s="28" t="s">
        <v>338</v>
      </c>
      <c r="C327" s="29" t="s">
        <v>551</v>
      </c>
      <c r="D327" s="29">
        <v>9</v>
      </c>
      <c r="E327" s="90">
        <v>39483</v>
      </c>
      <c r="F327" s="57">
        <f>VLOOKUP(C327, Pivot!A$2:C$999, 3, FALSE)</f>
        <v>39385.75</v>
      </c>
      <c r="G327" s="30">
        <f t="shared" si="46"/>
        <v>97.25</v>
      </c>
      <c r="H327" s="31">
        <v>94</v>
      </c>
      <c r="I327" s="31">
        <f t="shared" si="45"/>
        <v>94</v>
      </c>
      <c r="J327" s="55">
        <v>114.6</v>
      </c>
      <c r="K327" s="31">
        <f t="shared" si="47"/>
        <v>20.599999999999994</v>
      </c>
      <c r="L327" s="58">
        <f>VLOOKUP(C327, Pivot!A$2:B$999, 2, FALSE)</f>
        <v>94966</v>
      </c>
      <c r="M327" s="58">
        <f t="shared" si="48"/>
        <v>2008</v>
      </c>
      <c r="P327" s="58">
        <f t="shared" si="49"/>
        <v>2008</v>
      </c>
    </row>
    <row r="328" spans="1:16" ht="12.75" hidden="1" customHeight="1" x14ac:dyDescent="0.25">
      <c r="A328" s="27" t="s">
        <v>555</v>
      </c>
      <c r="B328" s="28" t="s">
        <v>338</v>
      </c>
      <c r="C328" s="29" t="s">
        <v>551</v>
      </c>
      <c r="D328" s="29">
        <v>9</v>
      </c>
      <c r="E328" s="90">
        <v>39483</v>
      </c>
      <c r="F328" s="57">
        <f>VLOOKUP(C328, Pivot!A$2:C$999, 3, FALSE)</f>
        <v>39385.75</v>
      </c>
      <c r="G328" s="30">
        <f t="shared" si="46"/>
        <v>97.25</v>
      </c>
      <c r="H328" s="31">
        <v>94</v>
      </c>
      <c r="I328" s="31">
        <f t="shared" si="45"/>
        <v>94</v>
      </c>
      <c r="J328" s="55">
        <v>114.6</v>
      </c>
      <c r="K328" s="31">
        <f t="shared" si="47"/>
        <v>20.599999999999994</v>
      </c>
      <c r="L328" s="58">
        <f>VLOOKUP(C328, Pivot!A$2:B$999, 2, FALSE)</f>
        <v>94966</v>
      </c>
      <c r="M328" s="58">
        <f t="shared" si="48"/>
        <v>2008</v>
      </c>
      <c r="P328" s="58">
        <f t="shared" si="49"/>
        <v>2008</v>
      </c>
    </row>
    <row r="329" spans="1:16" ht="12.75" hidden="1" customHeight="1" x14ac:dyDescent="0.25">
      <c r="A329" s="27" t="s">
        <v>556</v>
      </c>
      <c r="B329" s="28" t="s">
        <v>338</v>
      </c>
      <c r="C329" s="29" t="s">
        <v>551</v>
      </c>
      <c r="D329" s="29">
        <v>12</v>
      </c>
      <c r="E329" s="90">
        <v>39484</v>
      </c>
      <c r="F329" s="57">
        <f>VLOOKUP(C329, Pivot!A$2:C$999, 3, FALSE)</f>
        <v>39385.75</v>
      </c>
      <c r="G329" s="30">
        <f t="shared" si="46"/>
        <v>98.25</v>
      </c>
      <c r="H329" s="31">
        <v>130.6</v>
      </c>
      <c r="I329" s="31">
        <f t="shared" si="45"/>
        <v>130.6</v>
      </c>
      <c r="J329" s="55">
        <v>130.6</v>
      </c>
      <c r="K329" s="31">
        <f t="shared" si="47"/>
        <v>0</v>
      </c>
      <c r="L329" s="58">
        <f>VLOOKUP(C329, Pivot!A$2:B$999, 2, FALSE)</f>
        <v>94966</v>
      </c>
      <c r="M329" s="58">
        <f t="shared" si="48"/>
        <v>2008</v>
      </c>
      <c r="P329" s="58">
        <f t="shared" si="49"/>
        <v>2008</v>
      </c>
    </row>
    <row r="330" spans="1:16" ht="12.75" hidden="1" customHeight="1" x14ac:dyDescent="0.25">
      <c r="A330" s="27" t="s">
        <v>557</v>
      </c>
      <c r="B330" s="28" t="s">
        <v>301</v>
      </c>
      <c r="C330" s="29" t="s">
        <v>476</v>
      </c>
      <c r="D330" s="29">
        <v>1</v>
      </c>
      <c r="E330" s="90">
        <v>39506</v>
      </c>
      <c r="F330" s="57">
        <f>VLOOKUP(C330, Pivot!A$2:C$999, 3, FALSE)</f>
        <v>38981</v>
      </c>
      <c r="G330" s="30">
        <f t="shared" si="46"/>
        <v>525</v>
      </c>
      <c r="H330" s="31">
        <v>203.5</v>
      </c>
      <c r="I330" s="31">
        <f t="shared" si="45"/>
        <v>203.5</v>
      </c>
      <c r="J330" s="55">
        <v>198.3</v>
      </c>
      <c r="K330" s="31">
        <f t="shared" si="47"/>
        <v>-5.1999999999999886</v>
      </c>
      <c r="L330" s="58">
        <f>VLOOKUP(C330, Pivot!A$2:B$999, 2, FALSE)</f>
        <v>44388</v>
      </c>
      <c r="M330" s="58">
        <f t="shared" si="48"/>
        <v>2008</v>
      </c>
      <c r="P330" s="58">
        <f t="shared" si="49"/>
        <v>2008</v>
      </c>
    </row>
    <row r="331" spans="1:16" ht="12.75" hidden="1" customHeight="1" x14ac:dyDescent="0.25">
      <c r="A331" s="27" t="s">
        <v>558</v>
      </c>
      <c r="B331" s="28" t="s">
        <v>301</v>
      </c>
      <c r="C331" s="29" t="s">
        <v>551</v>
      </c>
      <c r="D331" s="29">
        <v>1</v>
      </c>
      <c r="E331" s="90">
        <v>39527</v>
      </c>
      <c r="F331" s="57">
        <f>VLOOKUP(C331, Pivot!A$2:C$999, 3, FALSE)</f>
        <v>39385.75</v>
      </c>
      <c r="G331" s="30">
        <f t="shared" si="46"/>
        <v>141.25</v>
      </c>
      <c r="H331" s="31">
        <v>130.6</v>
      </c>
      <c r="I331" s="31">
        <f t="shared" si="45"/>
        <v>130.6</v>
      </c>
      <c r="J331" s="55">
        <v>169.3</v>
      </c>
      <c r="K331" s="31">
        <f t="shared" si="47"/>
        <v>38.700000000000017</v>
      </c>
      <c r="L331" s="58">
        <f>VLOOKUP(C331, Pivot!A$2:B$999, 2, FALSE)</f>
        <v>94966</v>
      </c>
      <c r="M331" s="58">
        <f t="shared" si="48"/>
        <v>2008</v>
      </c>
      <c r="P331" s="58">
        <f t="shared" si="49"/>
        <v>2008</v>
      </c>
    </row>
    <row r="332" spans="1:16" ht="12.75" hidden="1" customHeight="1" x14ac:dyDescent="0.25">
      <c r="A332" s="27" t="s">
        <v>559</v>
      </c>
      <c r="B332" s="28" t="s">
        <v>301</v>
      </c>
      <c r="C332" s="29" t="s">
        <v>544</v>
      </c>
      <c r="D332" s="29">
        <v>1</v>
      </c>
      <c r="E332" s="90">
        <v>39537</v>
      </c>
      <c r="F332" s="57">
        <f>VLOOKUP(C332, Pivot!A$2:C$999, 3, FALSE)</f>
        <v>39231</v>
      </c>
      <c r="G332" s="30">
        <f t="shared" si="46"/>
        <v>306</v>
      </c>
      <c r="H332" s="31">
        <f>VLOOKUP(C332, Pivot!A$2:E$999, 4, FALSE)</f>
        <v>181</v>
      </c>
      <c r="I332" s="31">
        <f>VLOOKUP(C332, Pivot!A$2:E$999, 5, FALSE)</f>
        <v>181</v>
      </c>
      <c r="J332" s="55">
        <v>166.6</v>
      </c>
      <c r="K332" s="31">
        <f t="shared" si="47"/>
        <v>-14.400000000000006</v>
      </c>
      <c r="L332" s="58">
        <f>VLOOKUP(C332, Pivot!A$2:B$999, 2, FALSE)</f>
        <v>21188</v>
      </c>
      <c r="M332" s="58">
        <f t="shared" si="48"/>
        <v>2008</v>
      </c>
      <c r="P332" s="58">
        <f t="shared" si="49"/>
        <v>2008</v>
      </c>
    </row>
    <row r="333" spans="1:16" ht="12.75" hidden="1" customHeight="1" x14ac:dyDescent="0.25">
      <c r="A333" s="27" t="s">
        <v>560</v>
      </c>
      <c r="B333" s="28" t="s">
        <v>338</v>
      </c>
      <c r="C333" s="29" t="s">
        <v>486</v>
      </c>
      <c r="D333" s="29">
        <v>1</v>
      </c>
      <c r="E333" s="90">
        <v>39547</v>
      </c>
      <c r="F333" s="57">
        <f>VLOOKUP(C333, Pivot!A$2:C$999, 3, FALSE)</f>
        <v>39006</v>
      </c>
      <c r="G333" s="30">
        <f t="shared" si="46"/>
        <v>541</v>
      </c>
      <c r="H333" s="31">
        <f>VLOOKUP(C333, Pivot!A$2:E$999, 4, FALSE)</f>
        <v>115.6</v>
      </c>
      <c r="I333" s="31">
        <f>VLOOKUP(C333, Pivot!A$2:E$999, 5, FALSE)</f>
        <v>115.6</v>
      </c>
      <c r="J333" s="55">
        <v>116.1</v>
      </c>
      <c r="K333" s="31">
        <f t="shared" si="47"/>
        <v>0.5</v>
      </c>
      <c r="L333" s="58">
        <f>VLOOKUP(C333, Pivot!A$2:B$999, 2, FALSE)</f>
        <v>30349</v>
      </c>
      <c r="M333" s="58">
        <f t="shared" si="48"/>
        <v>2008</v>
      </c>
      <c r="P333" s="58">
        <f t="shared" si="49"/>
        <v>2008</v>
      </c>
    </row>
    <row r="334" spans="1:16" ht="12.75" hidden="1" customHeight="1" x14ac:dyDescent="0.25">
      <c r="A334" s="27" t="s">
        <v>561</v>
      </c>
      <c r="B334" s="28" t="s">
        <v>338</v>
      </c>
      <c r="C334" s="29" t="s">
        <v>486</v>
      </c>
      <c r="D334" s="29">
        <v>2</v>
      </c>
      <c r="E334" s="90">
        <v>39582</v>
      </c>
      <c r="F334" s="57">
        <f>VLOOKUP(C334, Pivot!A$2:C$999, 3, FALSE)</f>
        <v>39006</v>
      </c>
      <c r="G334" s="30">
        <f t="shared" si="46"/>
        <v>576</v>
      </c>
      <c r="H334" s="31">
        <f>VLOOKUP(C334, Pivot!A$2:E$999, 4, FALSE)</f>
        <v>115.6</v>
      </c>
      <c r="I334" s="31">
        <f>VLOOKUP(C334, Pivot!A$2:E$999, 5, FALSE)</f>
        <v>115.6</v>
      </c>
      <c r="J334" s="55">
        <v>114.6</v>
      </c>
      <c r="K334" s="31">
        <f t="shared" si="47"/>
        <v>-1</v>
      </c>
      <c r="L334" s="58">
        <f>VLOOKUP(C334, Pivot!A$2:B$999, 2, FALSE)</f>
        <v>30349</v>
      </c>
      <c r="M334" s="58">
        <f t="shared" si="48"/>
        <v>2008</v>
      </c>
      <c r="P334" s="58">
        <f t="shared" si="49"/>
        <v>2008</v>
      </c>
    </row>
    <row r="335" spans="1:16" ht="12.75" hidden="1" customHeight="1" x14ac:dyDescent="0.25">
      <c r="A335" s="27" t="s">
        <v>562</v>
      </c>
      <c r="B335" s="28" t="s">
        <v>338</v>
      </c>
      <c r="C335" s="29" t="s">
        <v>486</v>
      </c>
      <c r="D335" s="29">
        <v>1</v>
      </c>
      <c r="E335" s="90">
        <v>39637</v>
      </c>
      <c r="F335" s="57">
        <f>VLOOKUP(C335, Pivot!A$2:C$999, 3, FALSE)</f>
        <v>39006</v>
      </c>
      <c r="G335" s="30">
        <f t="shared" si="46"/>
        <v>631</v>
      </c>
      <c r="H335" s="31">
        <f>VLOOKUP(C335, Pivot!A$2:E$999, 4, FALSE)</f>
        <v>115.6</v>
      </c>
      <c r="I335" s="31">
        <f>VLOOKUP(C335, Pivot!A$2:E$999, 5, FALSE)</f>
        <v>115.6</v>
      </c>
      <c r="J335" s="55">
        <v>114.6</v>
      </c>
      <c r="K335" s="31">
        <f t="shared" si="47"/>
        <v>-1</v>
      </c>
      <c r="L335" s="58">
        <f>VLOOKUP(C335, Pivot!A$2:B$999, 2, FALSE)</f>
        <v>30349</v>
      </c>
      <c r="M335" s="58">
        <f t="shared" si="48"/>
        <v>2008</v>
      </c>
      <c r="P335" s="58">
        <f t="shared" si="49"/>
        <v>2008</v>
      </c>
    </row>
    <row r="336" spans="1:16" ht="12.75" hidden="1" customHeight="1" x14ac:dyDescent="0.25">
      <c r="A336" s="27" t="s">
        <v>563</v>
      </c>
      <c r="B336" s="28" t="s">
        <v>344</v>
      </c>
      <c r="C336" s="29" t="s">
        <v>564</v>
      </c>
      <c r="D336" s="29">
        <v>2</v>
      </c>
      <c r="E336" s="90">
        <v>40235</v>
      </c>
      <c r="F336" s="57">
        <f>VLOOKUP(C336, Pivot!A$2:C$999, 3, FALSE)</f>
        <v>40129</v>
      </c>
      <c r="G336" s="30">
        <f t="shared" si="46"/>
        <v>106</v>
      </c>
      <c r="H336" s="31">
        <f>VLOOKUP(C336, Pivot!A$2:E$999, 4, FALSE)</f>
        <v>80.400000000000006</v>
      </c>
      <c r="I336" s="31">
        <f>VLOOKUP(C336, Pivot!A$2:E$999, 5, FALSE)</f>
        <v>80.400000000000006</v>
      </c>
      <c r="J336" s="55">
        <v>78.7</v>
      </c>
      <c r="K336" s="31">
        <f t="shared" si="47"/>
        <v>-1.7000000000000028</v>
      </c>
      <c r="L336" s="58">
        <f>VLOOKUP(C336, Pivot!A$2:B$999, 2, FALSE)</f>
        <v>21218</v>
      </c>
      <c r="M336" s="58">
        <f t="shared" si="48"/>
        <v>2010</v>
      </c>
      <c r="P336" s="58">
        <f t="shared" si="49"/>
        <v>2010</v>
      </c>
    </row>
    <row r="337" spans="1:16" ht="12.75" hidden="1" customHeight="1" x14ac:dyDescent="0.25">
      <c r="A337" s="27" t="s">
        <v>563</v>
      </c>
      <c r="B337" s="28" t="s">
        <v>344</v>
      </c>
      <c r="C337" s="29" t="s">
        <v>564</v>
      </c>
      <c r="D337" s="29">
        <v>2</v>
      </c>
      <c r="E337" s="90">
        <v>40235</v>
      </c>
      <c r="F337" s="57">
        <f>VLOOKUP(C337, Pivot!A$2:C$999, 3, FALSE)</f>
        <v>40129</v>
      </c>
      <c r="G337" s="30">
        <f t="shared" si="46"/>
        <v>106</v>
      </c>
      <c r="H337" s="31">
        <f>VLOOKUP(C337, Pivot!A$2:E$999, 4, FALSE)</f>
        <v>80.400000000000006</v>
      </c>
      <c r="I337" s="31">
        <f>VLOOKUP(C337, Pivot!A$2:E$999, 5, FALSE)</f>
        <v>80.400000000000006</v>
      </c>
      <c r="J337" s="55">
        <v>78.900000000000006</v>
      </c>
      <c r="K337" s="31">
        <f t="shared" si="47"/>
        <v>-1.5</v>
      </c>
      <c r="L337" s="58">
        <f>VLOOKUP(C337, Pivot!A$2:B$999, 2, FALSE)</f>
        <v>21218</v>
      </c>
      <c r="M337" s="58">
        <f t="shared" si="48"/>
        <v>2010</v>
      </c>
      <c r="P337" s="58">
        <f t="shared" si="49"/>
        <v>2010</v>
      </c>
    </row>
    <row r="338" spans="1:16" ht="12.75" hidden="1" customHeight="1" x14ac:dyDescent="0.25">
      <c r="A338" s="27" t="s">
        <v>565</v>
      </c>
      <c r="B338" s="28" t="s">
        <v>338</v>
      </c>
      <c r="C338" s="29" t="s">
        <v>566</v>
      </c>
      <c r="D338" s="29">
        <v>50</v>
      </c>
      <c r="E338" s="90">
        <v>40497</v>
      </c>
      <c r="F338" s="57">
        <f>VLOOKUP(C338, Pivot!A$2:C$999, 3, FALSE)</f>
        <v>40491.307692307695</v>
      </c>
      <c r="G338" s="30">
        <f t="shared" si="46"/>
        <v>5.6923076923048939</v>
      </c>
      <c r="H338" s="31">
        <f>VLOOKUP(C338, Pivot!A$2:E$999, 4, FALSE)</f>
        <v>141.30000000000001</v>
      </c>
      <c r="I338" s="31">
        <f>VLOOKUP(C338, Pivot!A$2:E$999, 5, FALSE)</f>
        <v>58.5</v>
      </c>
      <c r="J338" s="55">
        <v>127</v>
      </c>
      <c r="K338" s="31">
        <f t="shared" si="47"/>
        <v>0</v>
      </c>
      <c r="L338" s="58">
        <f>VLOOKUP(C338, Pivot!A$2:B$999, 2, FALSE)</f>
        <v>135990</v>
      </c>
      <c r="M338" s="58">
        <f t="shared" si="48"/>
        <v>2010</v>
      </c>
      <c r="P338" s="58">
        <f t="shared" si="49"/>
        <v>2010</v>
      </c>
    </row>
    <row r="339" spans="1:16" ht="12.75" hidden="1" customHeight="1" x14ac:dyDescent="0.25">
      <c r="A339" s="27" t="s">
        <v>567</v>
      </c>
      <c r="B339" s="28" t="s">
        <v>338</v>
      </c>
      <c r="C339" s="29" t="s">
        <v>566</v>
      </c>
      <c r="D339" s="29">
        <v>1</v>
      </c>
      <c r="E339" s="90">
        <v>40498</v>
      </c>
      <c r="F339" s="57">
        <f>VLOOKUP(C339, Pivot!A$2:C$999, 3, FALSE)</f>
        <v>40491.307692307695</v>
      </c>
      <c r="G339" s="30">
        <f t="shared" si="46"/>
        <v>6.6923076923048939</v>
      </c>
      <c r="H339" s="31">
        <f>VLOOKUP(C339, Pivot!A$2:E$999, 4, FALSE)</f>
        <v>141.30000000000001</v>
      </c>
      <c r="I339" s="31">
        <f>VLOOKUP(C339, Pivot!A$2:E$999, 5, FALSE)</f>
        <v>58.5</v>
      </c>
      <c r="J339" s="55">
        <v>130.6</v>
      </c>
      <c r="K339" s="31">
        <f t="shared" si="47"/>
        <v>0</v>
      </c>
      <c r="L339" s="58">
        <f>VLOOKUP(C339, Pivot!A$2:B$999, 2, FALSE)</f>
        <v>135990</v>
      </c>
      <c r="M339" s="58">
        <f t="shared" si="48"/>
        <v>2010</v>
      </c>
      <c r="P339" s="58">
        <f t="shared" si="49"/>
        <v>2010</v>
      </c>
    </row>
    <row r="340" spans="1:16" ht="12.75" hidden="1" customHeight="1" x14ac:dyDescent="0.25">
      <c r="A340" s="27" t="s">
        <v>568</v>
      </c>
      <c r="B340" s="28" t="s">
        <v>338</v>
      </c>
      <c r="C340" s="29" t="s">
        <v>566</v>
      </c>
      <c r="D340" s="29">
        <v>31</v>
      </c>
      <c r="E340" s="90">
        <v>40498</v>
      </c>
      <c r="F340" s="57">
        <f>VLOOKUP(C340, Pivot!A$2:C$999, 3, FALSE)</f>
        <v>40491.307692307695</v>
      </c>
      <c r="G340" s="30">
        <f t="shared" si="46"/>
        <v>6.6923076923048939</v>
      </c>
      <c r="H340" s="31">
        <f>VLOOKUP(C340, Pivot!A$2:E$999, 4, FALSE)</f>
        <v>141.30000000000001</v>
      </c>
      <c r="I340" s="31">
        <f>VLOOKUP(C340, Pivot!A$2:E$999, 5, FALSE)</f>
        <v>58.5</v>
      </c>
      <c r="J340" s="55">
        <v>127</v>
      </c>
      <c r="K340" s="31">
        <f t="shared" si="47"/>
        <v>0</v>
      </c>
      <c r="L340" s="58">
        <f>VLOOKUP(C340, Pivot!A$2:B$999, 2, FALSE)</f>
        <v>135990</v>
      </c>
      <c r="M340" s="58">
        <f t="shared" si="48"/>
        <v>2010</v>
      </c>
      <c r="P340" s="58">
        <f t="shared" si="49"/>
        <v>2010</v>
      </c>
    </row>
    <row r="341" spans="1:16" ht="12.75" hidden="1" customHeight="1" x14ac:dyDescent="0.25">
      <c r="A341" s="27" t="s">
        <v>569</v>
      </c>
      <c r="B341" s="28" t="s">
        <v>338</v>
      </c>
      <c r="C341" s="29" t="s">
        <v>566</v>
      </c>
      <c r="D341" s="29">
        <v>23</v>
      </c>
      <c r="E341" s="90">
        <v>40499</v>
      </c>
      <c r="F341" s="57">
        <f>VLOOKUP(C341, Pivot!A$2:C$999, 3, FALSE)</f>
        <v>40491.307692307695</v>
      </c>
      <c r="G341" s="30">
        <f t="shared" si="46"/>
        <v>7.6923076923048939</v>
      </c>
      <c r="H341" s="31">
        <f>VLOOKUP(C341, Pivot!A$2:E$999, 4, FALSE)</f>
        <v>141.30000000000001</v>
      </c>
      <c r="I341" s="31">
        <f>VLOOKUP(C341, Pivot!A$2:E$999, 5, FALSE)</f>
        <v>58.5</v>
      </c>
      <c r="J341" s="55">
        <v>127</v>
      </c>
      <c r="K341" s="31">
        <f t="shared" si="47"/>
        <v>0</v>
      </c>
      <c r="L341" s="58">
        <f>VLOOKUP(C341, Pivot!A$2:B$999, 2, FALSE)</f>
        <v>135990</v>
      </c>
      <c r="M341" s="58">
        <f t="shared" si="48"/>
        <v>2010</v>
      </c>
      <c r="P341" s="58">
        <f t="shared" si="49"/>
        <v>2010</v>
      </c>
    </row>
    <row r="342" spans="1:16" ht="12.75" hidden="1" customHeight="1" x14ac:dyDescent="0.25">
      <c r="A342" s="27" t="s">
        <v>570</v>
      </c>
      <c r="B342" s="28" t="s">
        <v>338</v>
      </c>
      <c r="C342" s="29" t="s">
        <v>566</v>
      </c>
      <c r="D342" s="29">
        <v>21</v>
      </c>
      <c r="E342" s="90">
        <v>40500</v>
      </c>
      <c r="F342" s="57">
        <f>VLOOKUP(C342, Pivot!A$2:C$999, 3, FALSE)</f>
        <v>40491.307692307695</v>
      </c>
      <c r="G342" s="30">
        <f t="shared" si="46"/>
        <v>8.6923076923048939</v>
      </c>
      <c r="H342" s="31">
        <f>VLOOKUP(C342, Pivot!A$2:E$999, 4, FALSE)</f>
        <v>141.30000000000001</v>
      </c>
      <c r="I342" s="31">
        <f>VLOOKUP(C342, Pivot!A$2:E$999, 5, FALSE)</f>
        <v>58.5</v>
      </c>
      <c r="J342" s="55">
        <v>127</v>
      </c>
      <c r="K342" s="31">
        <f t="shared" si="47"/>
        <v>0</v>
      </c>
      <c r="L342" s="58">
        <f>VLOOKUP(C342, Pivot!A$2:B$999, 2, FALSE)</f>
        <v>135990</v>
      </c>
      <c r="M342" s="58">
        <f t="shared" si="48"/>
        <v>2010</v>
      </c>
      <c r="P342" s="58">
        <f t="shared" si="49"/>
        <v>2010</v>
      </c>
    </row>
    <row r="343" spans="1:16" ht="12.75" hidden="1" customHeight="1" x14ac:dyDescent="0.25">
      <c r="A343" s="27" t="s">
        <v>571</v>
      </c>
      <c r="B343" s="28" t="s">
        <v>338</v>
      </c>
      <c r="C343" s="29" t="s">
        <v>566</v>
      </c>
      <c r="D343" s="29">
        <v>13</v>
      </c>
      <c r="E343" s="90">
        <v>40513</v>
      </c>
      <c r="F343" s="57">
        <f>VLOOKUP(C343, Pivot!A$2:C$999, 3, FALSE)</f>
        <v>40491.307692307695</v>
      </c>
      <c r="G343" s="30">
        <f t="shared" si="46"/>
        <v>21.692307692304894</v>
      </c>
      <c r="H343" s="31">
        <f>VLOOKUP(C343, Pivot!A$2:E$999, 4, FALSE)</f>
        <v>141.30000000000001</v>
      </c>
      <c r="I343" s="31">
        <f>VLOOKUP(C343, Pivot!A$2:E$999, 5, FALSE)</f>
        <v>58.5</v>
      </c>
      <c r="J343" s="55">
        <v>58.8</v>
      </c>
      <c r="K343" s="31">
        <f t="shared" si="47"/>
        <v>0</v>
      </c>
      <c r="L343" s="58">
        <f>VLOOKUP(C343, Pivot!A$2:B$999, 2, FALSE)</f>
        <v>135990</v>
      </c>
      <c r="M343" s="58">
        <f t="shared" si="48"/>
        <v>2010</v>
      </c>
      <c r="P343" s="58">
        <f t="shared" si="49"/>
        <v>2011</v>
      </c>
    </row>
    <row r="344" spans="1:16" ht="12.75" hidden="1" customHeight="1" x14ac:dyDescent="0.25">
      <c r="A344" s="27" t="s">
        <v>572</v>
      </c>
      <c r="B344" s="28" t="s">
        <v>338</v>
      </c>
      <c r="C344" s="29" t="s">
        <v>566</v>
      </c>
      <c r="D344" s="29">
        <v>171</v>
      </c>
      <c r="E344" s="90">
        <v>40513</v>
      </c>
      <c r="F344" s="57">
        <f>VLOOKUP(C344, Pivot!A$2:C$999, 3, FALSE)</f>
        <v>40491.307692307695</v>
      </c>
      <c r="G344" s="30">
        <f t="shared" si="46"/>
        <v>21.692307692304894</v>
      </c>
      <c r="H344" s="31">
        <f>VLOOKUP(C344, Pivot!A$2:E$999, 4, FALSE)</f>
        <v>141.30000000000001</v>
      </c>
      <c r="I344" s="31">
        <f>VLOOKUP(C344, Pivot!A$2:E$999, 5, FALSE)</f>
        <v>58.5</v>
      </c>
      <c r="J344" s="55">
        <v>60.5</v>
      </c>
      <c r="K344" s="31">
        <f t="shared" si="47"/>
        <v>0</v>
      </c>
      <c r="L344" s="58">
        <f>VLOOKUP(C344, Pivot!A$2:B$999, 2, FALSE)</f>
        <v>135990</v>
      </c>
      <c r="M344" s="58">
        <f t="shared" si="48"/>
        <v>2010</v>
      </c>
      <c r="P344" s="58">
        <f t="shared" si="49"/>
        <v>2011</v>
      </c>
    </row>
    <row r="345" spans="1:16" ht="12.75" hidden="1" customHeight="1" x14ac:dyDescent="0.25">
      <c r="A345" s="27" t="s">
        <v>573</v>
      </c>
      <c r="B345" s="28" t="s">
        <v>338</v>
      </c>
      <c r="C345" s="29" t="s">
        <v>566</v>
      </c>
      <c r="D345" s="29">
        <v>67</v>
      </c>
      <c r="E345" s="90">
        <v>40513</v>
      </c>
      <c r="F345" s="57">
        <f>VLOOKUP(C345, Pivot!A$2:C$999, 3, FALSE)</f>
        <v>40491.307692307695</v>
      </c>
      <c r="G345" s="30">
        <f t="shared" si="46"/>
        <v>21.692307692304894</v>
      </c>
      <c r="H345" s="31">
        <f>VLOOKUP(C345, Pivot!A$2:E$999, 4, FALSE)</f>
        <v>141.30000000000001</v>
      </c>
      <c r="I345" s="31">
        <f>VLOOKUP(C345, Pivot!A$2:E$999, 5, FALSE)</f>
        <v>58.5</v>
      </c>
      <c r="J345" s="55">
        <v>68.599999999999994</v>
      </c>
      <c r="K345" s="31">
        <f t="shared" si="47"/>
        <v>0</v>
      </c>
      <c r="L345" s="58">
        <f>VLOOKUP(C345, Pivot!A$2:B$999, 2, FALSE)</f>
        <v>135990</v>
      </c>
      <c r="M345" s="58">
        <f t="shared" si="48"/>
        <v>2010</v>
      </c>
      <c r="P345" s="58">
        <f t="shared" si="49"/>
        <v>2011</v>
      </c>
    </row>
    <row r="346" spans="1:16" ht="12.75" hidden="1" customHeight="1" x14ac:dyDescent="0.25">
      <c r="A346" s="27" t="s">
        <v>574</v>
      </c>
      <c r="B346" s="28" t="s">
        <v>338</v>
      </c>
      <c r="C346" s="29" t="s">
        <v>566</v>
      </c>
      <c r="D346" s="29">
        <v>6</v>
      </c>
      <c r="E346" s="90">
        <v>40513</v>
      </c>
      <c r="F346" s="57">
        <f>VLOOKUP(C346, Pivot!A$2:C$999, 3, FALSE)</f>
        <v>40491.307692307695</v>
      </c>
      <c r="G346" s="30">
        <f t="shared" si="46"/>
        <v>21.692307692304894</v>
      </c>
      <c r="H346" s="31">
        <f>VLOOKUP(C346, Pivot!A$2:E$999, 4, FALSE)</f>
        <v>141.30000000000001</v>
      </c>
      <c r="I346" s="31">
        <f>VLOOKUP(C346, Pivot!A$2:E$999, 5, FALSE)</f>
        <v>58.5</v>
      </c>
      <c r="J346" s="55">
        <v>79.099999999999994</v>
      </c>
      <c r="K346" s="31">
        <f t="shared" si="47"/>
        <v>0</v>
      </c>
      <c r="L346" s="58">
        <f>VLOOKUP(C346, Pivot!A$2:B$999, 2, FALSE)</f>
        <v>135990</v>
      </c>
      <c r="M346" s="58">
        <f t="shared" si="48"/>
        <v>2010</v>
      </c>
      <c r="P346" s="58">
        <f t="shared" si="49"/>
        <v>2011</v>
      </c>
    </row>
    <row r="347" spans="1:16" ht="12.75" hidden="1" customHeight="1" x14ac:dyDescent="0.25">
      <c r="A347" s="27" t="s">
        <v>575</v>
      </c>
      <c r="B347" s="28" t="s">
        <v>338</v>
      </c>
      <c r="C347" s="29" t="s">
        <v>566</v>
      </c>
      <c r="D347" s="29">
        <v>64</v>
      </c>
      <c r="E347" s="90">
        <v>40513</v>
      </c>
      <c r="F347" s="57">
        <f>VLOOKUP(C347, Pivot!A$2:C$999, 3, FALSE)</f>
        <v>40491.307692307695</v>
      </c>
      <c r="G347" s="30">
        <f t="shared" si="46"/>
        <v>21.692307692304894</v>
      </c>
      <c r="H347" s="31">
        <f>VLOOKUP(C347, Pivot!A$2:E$999, 4, FALSE)</f>
        <v>141.30000000000001</v>
      </c>
      <c r="I347" s="31">
        <f>VLOOKUP(C347, Pivot!A$2:E$999, 5, FALSE)</f>
        <v>58.5</v>
      </c>
      <c r="J347" s="55">
        <v>114.6</v>
      </c>
      <c r="K347" s="31">
        <f t="shared" si="47"/>
        <v>0</v>
      </c>
      <c r="L347" s="58">
        <f>VLOOKUP(C347, Pivot!A$2:B$999, 2, FALSE)</f>
        <v>135990</v>
      </c>
      <c r="M347" s="58">
        <f t="shared" si="48"/>
        <v>2010</v>
      </c>
      <c r="P347" s="58">
        <f t="shared" si="49"/>
        <v>2011</v>
      </c>
    </row>
    <row r="348" spans="1:16" ht="12.75" hidden="1" customHeight="1" x14ac:dyDescent="0.25">
      <c r="A348" s="27" t="s">
        <v>576</v>
      </c>
      <c r="B348" s="28" t="s">
        <v>338</v>
      </c>
      <c r="C348" s="29" t="s">
        <v>566</v>
      </c>
      <c r="D348" s="29">
        <v>5</v>
      </c>
      <c r="E348" s="90">
        <v>40513</v>
      </c>
      <c r="F348" s="57">
        <f>VLOOKUP(C348, Pivot!A$2:C$999, 3, FALSE)</f>
        <v>40491.307692307695</v>
      </c>
      <c r="G348" s="30">
        <f t="shared" si="46"/>
        <v>21.692307692304894</v>
      </c>
      <c r="H348" s="31">
        <f>VLOOKUP(C348, Pivot!A$2:E$999, 4, FALSE)</f>
        <v>141.30000000000001</v>
      </c>
      <c r="I348" s="31">
        <f>VLOOKUP(C348, Pivot!A$2:E$999, 5, FALSE)</f>
        <v>58.5</v>
      </c>
      <c r="J348" s="55">
        <v>116.2</v>
      </c>
      <c r="K348" s="31">
        <f t="shared" si="47"/>
        <v>0</v>
      </c>
      <c r="L348" s="58">
        <f>VLOOKUP(C348, Pivot!A$2:B$999, 2, FALSE)</f>
        <v>135990</v>
      </c>
      <c r="M348" s="58">
        <f t="shared" si="48"/>
        <v>2010</v>
      </c>
      <c r="P348" s="58">
        <f t="shared" si="49"/>
        <v>2011</v>
      </c>
    </row>
    <row r="349" spans="1:16" ht="12.75" hidden="1" customHeight="1" x14ac:dyDescent="0.25">
      <c r="A349" s="27" t="s">
        <v>577</v>
      </c>
      <c r="B349" s="28" t="s">
        <v>338</v>
      </c>
      <c r="C349" s="29" t="s">
        <v>566</v>
      </c>
      <c r="D349" s="29">
        <v>5</v>
      </c>
      <c r="E349" s="90">
        <v>40513</v>
      </c>
      <c r="F349" s="57">
        <f>VLOOKUP(C349, Pivot!A$2:C$999, 3, FALSE)</f>
        <v>40491.307692307695</v>
      </c>
      <c r="G349" s="30">
        <f t="shared" si="46"/>
        <v>21.692307692304894</v>
      </c>
      <c r="H349" s="31">
        <f>VLOOKUP(C349, Pivot!A$2:E$999, 4, FALSE)</f>
        <v>141.30000000000001</v>
      </c>
      <c r="I349" s="31">
        <f>VLOOKUP(C349, Pivot!A$2:E$999, 5, FALSE)</f>
        <v>58.5</v>
      </c>
      <c r="J349" s="55">
        <v>116.8</v>
      </c>
      <c r="K349" s="31">
        <f t="shared" si="47"/>
        <v>0</v>
      </c>
      <c r="L349" s="58">
        <f>VLOOKUP(C349, Pivot!A$2:B$999, 2, FALSE)</f>
        <v>135990</v>
      </c>
      <c r="M349" s="58">
        <f t="shared" si="48"/>
        <v>2010</v>
      </c>
      <c r="P349" s="58">
        <f t="shared" si="49"/>
        <v>2011</v>
      </c>
    </row>
    <row r="350" spans="1:16" ht="12.75" hidden="1" customHeight="1" x14ac:dyDescent="0.25">
      <c r="A350" s="27" t="s">
        <v>578</v>
      </c>
      <c r="B350" s="28" t="s">
        <v>338</v>
      </c>
      <c r="C350" s="29" t="s">
        <v>566</v>
      </c>
      <c r="D350" s="29">
        <v>10</v>
      </c>
      <c r="E350" s="90">
        <v>40514</v>
      </c>
      <c r="F350" s="57">
        <f>VLOOKUP(C350, Pivot!A$2:C$999, 3, FALSE)</f>
        <v>40491.307692307695</v>
      </c>
      <c r="G350" s="30">
        <f t="shared" si="46"/>
        <v>22.692307692304894</v>
      </c>
      <c r="H350" s="31">
        <f>VLOOKUP(C350, Pivot!A$2:E$999, 4, FALSE)</f>
        <v>141.30000000000001</v>
      </c>
      <c r="I350" s="31">
        <f>VLOOKUP(C350, Pivot!A$2:E$999, 5, FALSE)</f>
        <v>58.5</v>
      </c>
      <c r="J350" s="55">
        <v>127</v>
      </c>
      <c r="K350" s="31">
        <f t="shared" si="47"/>
        <v>0</v>
      </c>
      <c r="L350" s="58">
        <f>VLOOKUP(C350, Pivot!A$2:B$999, 2, FALSE)</f>
        <v>135990</v>
      </c>
      <c r="M350" s="58">
        <f t="shared" si="48"/>
        <v>2010</v>
      </c>
      <c r="P350" s="58">
        <f t="shared" si="49"/>
        <v>2011</v>
      </c>
    </row>
    <row r="351" spans="1:16" ht="12.75" hidden="1" customHeight="1" x14ac:dyDescent="0.25">
      <c r="A351" s="27" t="s">
        <v>579</v>
      </c>
      <c r="B351" s="28" t="s">
        <v>338</v>
      </c>
      <c r="C351" s="29" t="s">
        <v>566</v>
      </c>
      <c r="D351" s="29">
        <v>6</v>
      </c>
      <c r="E351" s="90">
        <v>40584</v>
      </c>
      <c r="F351" s="57">
        <f>VLOOKUP(C351, Pivot!A$2:C$999, 3, FALSE)</f>
        <v>40491.307692307695</v>
      </c>
      <c r="G351" s="30">
        <f t="shared" si="46"/>
        <v>92.692307692304894</v>
      </c>
      <c r="H351" s="31">
        <f>VLOOKUP(C351, Pivot!A$2:E$999, 4, FALSE)</f>
        <v>141.30000000000001</v>
      </c>
      <c r="I351" s="31">
        <f>VLOOKUP(C351, Pivot!A$2:E$999, 5, FALSE)</f>
        <v>58.5</v>
      </c>
      <c r="J351" s="55">
        <v>58.8</v>
      </c>
      <c r="K351" s="31">
        <f t="shared" si="47"/>
        <v>0</v>
      </c>
      <c r="L351" s="58">
        <f>VLOOKUP(C351, Pivot!A$2:B$999, 2, FALSE)</f>
        <v>135990</v>
      </c>
      <c r="M351" s="58">
        <f t="shared" si="48"/>
        <v>2011</v>
      </c>
      <c r="P351" s="58">
        <f t="shared" si="49"/>
        <v>2011</v>
      </c>
    </row>
    <row r="352" spans="1:16" ht="12.75" hidden="1" customHeight="1" x14ac:dyDescent="0.25">
      <c r="A352" s="27" t="s">
        <v>580</v>
      </c>
      <c r="B352" s="28" t="s">
        <v>338</v>
      </c>
      <c r="C352" s="29" t="s">
        <v>566</v>
      </c>
      <c r="D352" s="29">
        <v>8</v>
      </c>
      <c r="E352" s="90">
        <v>40584</v>
      </c>
      <c r="F352" s="57">
        <f>VLOOKUP(C352, Pivot!A$2:C$999, 3, FALSE)</f>
        <v>40491.307692307695</v>
      </c>
      <c r="G352" s="30">
        <f t="shared" si="46"/>
        <v>92.692307692304894</v>
      </c>
      <c r="H352" s="31">
        <f>VLOOKUP(C352, Pivot!A$2:E$999, 4, FALSE)</f>
        <v>141.30000000000001</v>
      </c>
      <c r="I352" s="31">
        <f>VLOOKUP(C352, Pivot!A$2:E$999, 5, FALSE)</f>
        <v>58.5</v>
      </c>
      <c r="J352" s="55">
        <v>60.5</v>
      </c>
      <c r="K352" s="31">
        <f t="shared" si="47"/>
        <v>0</v>
      </c>
      <c r="L352" s="58">
        <f>VLOOKUP(C352, Pivot!A$2:B$999, 2, FALSE)</f>
        <v>135990</v>
      </c>
      <c r="M352" s="58">
        <f t="shared" si="48"/>
        <v>2011</v>
      </c>
      <c r="P352" s="58">
        <f t="shared" si="49"/>
        <v>2011</v>
      </c>
    </row>
    <row r="353" spans="1:16" ht="12.75" hidden="1" customHeight="1" x14ac:dyDescent="0.25">
      <c r="A353" s="27" t="s">
        <v>581</v>
      </c>
      <c r="B353" s="28" t="s">
        <v>338</v>
      </c>
      <c r="C353" s="29" t="s">
        <v>566</v>
      </c>
      <c r="D353" s="29">
        <v>3</v>
      </c>
      <c r="E353" s="90">
        <v>40584</v>
      </c>
      <c r="F353" s="57">
        <f>VLOOKUP(C353, Pivot!A$2:C$999, 3, FALSE)</f>
        <v>40491.307692307695</v>
      </c>
      <c r="G353" s="30">
        <f t="shared" si="46"/>
        <v>92.692307692304894</v>
      </c>
      <c r="H353" s="31">
        <f>VLOOKUP(C353, Pivot!A$2:E$999, 4, FALSE)</f>
        <v>141.30000000000001</v>
      </c>
      <c r="I353" s="31">
        <f>VLOOKUP(C353, Pivot!A$2:E$999, 5, FALSE)</f>
        <v>58.5</v>
      </c>
      <c r="J353" s="55">
        <v>68.599999999999994</v>
      </c>
      <c r="K353" s="31">
        <f t="shared" si="47"/>
        <v>0</v>
      </c>
      <c r="L353" s="58">
        <f>VLOOKUP(C353, Pivot!A$2:B$999, 2, FALSE)</f>
        <v>135990</v>
      </c>
      <c r="M353" s="58">
        <f t="shared" si="48"/>
        <v>2011</v>
      </c>
      <c r="P353" s="58">
        <f t="shared" si="49"/>
        <v>2011</v>
      </c>
    </row>
    <row r="354" spans="1:16" ht="12.75" hidden="1" customHeight="1" x14ac:dyDescent="0.25">
      <c r="A354" s="27" t="s">
        <v>582</v>
      </c>
      <c r="B354" s="28" t="s">
        <v>338</v>
      </c>
      <c r="C354" s="29" t="s">
        <v>566</v>
      </c>
      <c r="D354" s="29">
        <v>32</v>
      </c>
      <c r="E354" s="90">
        <v>40584</v>
      </c>
      <c r="F354" s="57">
        <f>VLOOKUP(C354, Pivot!A$2:C$999, 3, FALSE)</f>
        <v>40491.307692307695</v>
      </c>
      <c r="G354" s="30">
        <f t="shared" si="46"/>
        <v>92.692307692304894</v>
      </c>
      <c r="H354" s="31">
        <f>VLOOKUP(C354, Pivot!A$2:E$999, 4, FALSE)</f>
        <v>141.30000000000001</v>
      </c>
      <c r="I354" s="31">
        <f>VLOOKUP(C354, Pivot!A$2:E$999, 5, FALSE)</f>
        <v>58.5</v>
      </c>
      <c r="J354" s="55">
        <v>79.099999999999994</v>
      </c>
      <c r="K354" s="31">
        <f t="shared" si="47"/>
        <v>0</v>
      </c>
      <c r="L354" s="58">
        <f>VLOOKUP(C354, Pivot!A$2:B$999, 2, FALSE)</f>
        <v>135990</v>
      </c>
      <c r="M354" s="58">
        <f t="shared" si="48"/>
        <v>2011</v>
      </c>
      <c r="P354" s="58">
        <f t="shared" si="49"/>
        <v>2011</v>
      </c>
    </row>
    <row r="355" spans="1:16" ht="12.75" hidden="1" customHeight="1" x14ac:dyDescent="0.25">
      <c r="A355" s="27" t="s">
        <v>583</v>
      </c>
      <c r="B355" s="28" t="s">
        <v>338</v>
      </c>
      <c r="C355" s="29" t="s">
        <v>566</v>
      </c>
      <c r="D355" s="29">
        <v>17</v>
      </c>
      <c r="E355" s="90">
        <v>40585</v>
      </c>
      <c r="F355" s="57">
        <f>VLOOKUP(C355, Pivot!A$2:C$999, 3, FALSE)</f>
        <v>40491.307692307695</v>
      </c>
      <c r="G355" s="30">
        <f t="shared" si="46"/>
        <v>93.692307692304894</v>
      </c>
      <c r="H355" s="31">
        <f>VLOOKUP(C355, Pivot!A$2:E$999, 4, FALSE)</f>
        <v>141.30000000000001</v>
      </c>
      <c r="I355" s="31">
        <f>VLOOKUP(C355, Pivot!A$2:E$999, 5, FALSE)</f>
        <v>58.5</v>
      </c>
      <c r="J355" s="55">
        <v>114.6</v>
      </c>
      <c r="K355" s="31">
        <f t="shared" si="47"/>
        <v>0</v>
      </c>
      <c r="L355" s="58">
        <f>VLOOKUP(C355, Pivot!A$2:B$999, 2, FALSE)</f>
        <v>135990</v>
      </c>
      <c r="M355" s="58">
        <f t="shared" si="48"/>
        <v>2011</v>
      </c>
      <c r="P355" s="58">
        <f t="shared" si="49"/>
        <v>2011</v>
      </c>
    </row>
    <row r="356" spans="1:16" ht="12.75" hidden="1" customHeight="1" x14ac:dyDescent="0.25">
      <c r="A356" s="27" t="s">
        <v>584</v>
      </c>
      <c r="B356" s="28" t="s">
        <v>338</v>
      </c>
      <c r="C356" s="29" t="s">
        <v>566</v>
      </c>
      <c r="D356" s="29">
        <v>1</v>
      </c>
      <c r="E356" s="90">
        <v>40585</v>
      </c>
      <c r="F356" s="57">
        <f>VLOOKUP(C356, Pivot!A$2:C$999, 3, FALSE)</f>
        <v>40491.307692307695</v>
      </c>
      <c r="G356" s="30">
        <f t="shared" si="46"/>
        <v>93.692307692304894</v>
      </c>
      <c r="H356" s="31">
        <f>VLOOKUP(C356, Pivot!A$2:E$999, 4, FALSE)</f>
        <v>141.30000000000001</v>
      </c>
      <c r="I356" s="31">
        <f>VLOOKUP(C356, Pivot!A$2:E$999, 5, FALSE)</f>
        <v>58.5</v>
      </c>
      <c r="J356" s="55">
        <v>116.2</v>
      </c>
      <c r="K356" s="31">
        <f t="shared" si="47"/>
        <v>0</v>
      </c>
      <c r="L356" s="58">
        <f>VLOOKUP(C356, Pivot!A$2:B$999, 2, FALSE)</f>
        <v>135990</v>
      </c>
      <c r="M356" s="58">
        <f t="shared" si="48"/>
        <v>2011</v>
      </c>
      <c r="P356" s="58">
        <f t="shared" si="49"/>
        <v>2011</v>
      </c>
    </row>
    <row r="357" spans="1:16" ht="12.75" hidden="1" customHeight="1" x14ac:dyDescent="0.25">
      <c r="A357" s="27" t="s">
        <v>585</v>
      </c>
      <c r="B357" s="28" t="s">
        <v>338</v>
      </c>
      <c r="C357" s="29" t="s">
        <v>566</v>
      </c>
      <c r="D357" s="29">
        <v>2</v>
      </c>
      <c r="E357" s="90">
        <v>40585</v>
      </c>
      <c r="F357" s="57">
        <f>VLOOKUP(C357, Pivot!A$2:C$999, 3, FALSE)</f>
        <v>40491.307692307695</v>
      </c>
      <c r="G357" s="30">
        <f t="shared" si="46"/>
        <v>93.692307692304894</v>
      </c>
      <c r="H357" s="31">
        <f>VLOOKUP(C357, Pivot!A$2:E$999, 4, FALSE)</f>
        <v>141.30000000000001</v>
      </c>
      <c r="I357" s="31">
        <f>VLOOKUP(C357, Pivot!A$2:E$999, 5, FALSE)</f>
        <v>58.5</v>
      </c>
      <c r="J357" s="55">
        <v>116.8</v>
      </c>
      <c r="K357" s="31">
        <f t="shared" si="47"/>
        <v>0</v>
      </c>
      <c r="L357" s="58">
        <f>VLOOKUP(C357, Pivot!A$2:B$999, 2, FALSE)</f>
        <v>135990</v>
      </c>
      <c r="M357" s="58">
        <f t="shared" si="48"/>
        <v>2011</v>
      </c>
      <c r="P357" s="58">
        <f t="shared" si="49"/>
        <v>2011</v>
      </c>
    </row>
    <row r="358" spans="1:16" ht="12.75" hidden="1" customHeight="1" x14ac:dyDescent="0.25">
      <c r="A358" s="27" t="s">
        <v>586</v>
      </c>
      <c r="B358" s="28" t="s">
        <v>338</v>
      </c>
      <c r="C358" s="29" t="s">
        <v>566</v>
      </c>
      <c r="D358" s="29">
        <v>10</v>
      </c>
      <c r="E358" s="90">
        <v>40588</v>
      </c>
      <c r="F358" s="57">
        <f>VLOOKUP(C358, Pivot!A$2:C$999, 3, FALSE)</f>
        <v>40491.307692307695</v>
      </c>
      <c r="G358" s="30">
        <f t="shared" si="46"/>
        <v>96.692307692304894</v>
      </c>
      <c r="H358" s="31">
        <f>VLOOKUP(C358, Pivot!A$2:E$999, 4, FALSE)</f>
        <v>141.30000000000001</v>
      </c>
      <c r="I358" s="31">
        <f>VLOOKUP(C358, Pivot!A$2:E$999, 5, FALSE)</f>
        <v>58.5</v>
      </c>
      <c r="J358" s="55">
        <v>127</v>
      </c>
      <c r="K358" s="31">
        <f t="shared" si="47"/>
        <v>0</v>
      </c>
      <c r="L358" s="58">
        <f>VLOOKUP(C358, Pivot!A$2:B$999, 2, FALSE)</f>
        <v>135990</v>
      </c>
      <c r="M358" s="58">
        <f t="shared" si="48"/>
        <v>2011</v>
      </c>
      <c r="P358" s="58">
        <f t="shared" si="49"/>
        <v>2011</v>
      </c>
    </row>
    <row r="359" spans="1:16" ht="12.75" hidden="1" customHeight="1" x14ac:dyDescent="0.25">
      <c r="A359" s="27" t="s">
        <v>587</v>
      </c>
      <c r="B359" s="28" t="s">
        <v>338</v>
      </c>
      <c r="C359" s="29" t="s">
        <v>566</v>
      </c>
      <c r="D359" s="29">
        <v>5</v>
      </c>
      <c r="E359" s="90">
        <v>40588</v>
      </c>
      <c r="F359" s="57">
        <f>VLOOKUP(C359, Pivot!A$2:C$999, 3, FALSE)</f>
        <v>40491.307692307695</v>
      </c>
      <c r="G359" s="30">
        <f t="shared" si="46"/>
        <v>96.692307692304894</v>
      </c>
      <c r="H359" s="31">
        <f>VLOOKUP(C359, Pivot!A$2:E$999, 4, FALSE)</f>
        <v>141.30000000000001</v>
      </c>
      <c r="I359" s="31">
        <f>VLOOKUP(C359, Pivot!A$2:E$999, 5, FALSE)</f>
        <v>58.5</v>
      </c>
      <c r="J359" s="55">
        <v>130.6</v>
      </c>
      <c r="K359" s="31">
        <f t="shared" si="47"/>
        <v>0</v>
      </c>
      <c r="L359" s="58">
        <f>VLOOKUP(C359, Pivot!A$2:B$999, 2, FALSE)</f>
        <v>135990</v>
      </c>
      <c r="M359" s="58">
        <f t="shared" si="48"/>
        <v>2011</v>
      </c>
      <c r="P359" s="58">
        <f t="shared" si="49"/>
        <v>2011</v>
      </c>
    </row>
    <row r="360" spans="1:16" ht="12.75" hidden="1" customHeight="1" x14ac:dyDescent="0.25">
      <c r="A360" s="27" t="s">
        <v>588</v>
      </c>
      <c r="B360" s="28" t="s">
        <v>338</v>
      </c>
      <c r="C360" s="29" t="s">
        <v>566</v>
      </c>
      <c r="D360" s="29">
        <v>2</v>
      </c>
      <c r="E360" s="90">
        <v>40588</v>
      </c>
      <c r="F360" s="57">
        <f>VLOOKUP(C360, Pivot!A$2:C$999, 3, FALSE)</f>
        <v>40491.307692307695</v>
      </c>
      <c r="G360" s="30">
        <f t="shared" si="46"/>
        <v>96.692307692304894</v>
      </c>
      <c r="H360" s="31">
        <f>VLOOKUP(C360, Pivot!A$2:E$999, 4, FALSE)</f>
        <v>141.30000000000001</v>
      </c>
      <c r="I360" s="31">
        <f>VLOOKUP(C360, Pivot!A$2:E$999, 5, FALSE)</f>
        <v>58.5</v>
      </c>
      <c r="J360" s="55">
        <v>79.099999999999994</v>
      </c>
      <c r="K360" s="31">
        <f t="shared" si="47"/>
        <v>0</v>
      </c>
      <c r="L360" s="58">
        <f>VLOOKUP(C360, Pivot!A$2:B$999, 2, FALSE)</f>
        <v>135990</v>
      </c>
      <c r="M360" s="58">
        <f t="shared" si="48"/>
        <v>2011</v>
      </c>
      <c r="P360" s="58">
        <f t="shared" si="49"/>
        <v>2011</v>
      </c>
    </row>
    <row r="361" spans="1:16" ht="12.75" hidden="1" customHeight="1" x14ac:dyDescent="0.25">
      <c r="A361" s="27" t="s">
        <v>589</v>
      </c>
      <c r="B361" s="28" t="s">
        <v>590</v>
      </c>
      <c r="C361" s="29" t="s">
        <v>566</v>
      </c>
      <c r="D361" s="29">
        <v>1</v>
      </c>
      <c r="E361" s="90">
        <v>40599</v>
      </c>
      <c r="F361" s="57">
        <f>VLOOKUP(C361, Pivot!A$2:C$999, 3, FALSE)</f>
        <v>40491.307692307695</v>
      </c>
      <c r="G361" s="30">
        <f t="shared" si="46"/>
        <v>107.69230769230489</v>
      </c>
      <c r="H361" s="31">
        <f>VLOOKUP(C361, Pivot!A$2:E$999, 4, FALSE)</f>
        <v>141.30000000000001</v>
      </c>
      <c r="I361" s="31">
        <f>VLOOKUP(C361, Pivot!A$2:E$999, 5, FALSE)</f>
        <v>58.5</v>
      </c>
      <c r="J361" s="55">
        <v>68.599999999999994</v>
      </c>
      <c r="K361" s="31">
        <f t="shared" si="47"/>
        <v>0</v>
      </c>
      <c r="L361" s="58">
        <f>VLOOKUP(C361, Pivot!A$2:B$999, 2, FALSE)</f>
        <v>135990</v>
      </c>
      <c r="M361" s="58">
        <f t="shared" si="48"/>
        <v>2011</v>
      </c>
      <c r="P361" s="58">
        <f t="shared" si="49"/>
        <v>2011</v>
      </c>
    </row>
    <row r="362" spans="1:16" ht="12.75" hidden="1" customHeight="1" x14ac:dyDescent="0.25">
      <c r="A362" s="27" t="s">
        <v>589</v>
      </c>
      <c r="B362" s="28" t="s">
        <v>590</v>
      </c>
      <c r="C362" s="29" t="s">
        <v>566</v>
      </c>
      <c r="D362" s="29">
        <v>6</v>
      </c>
      <c r="E362" s="90">
        <v>40599</v>
      </c>
      <c r="F362" s="57">
        <f>VLOOKUP(C362, Pivot!A$2:C$999, 3, FALSE)</f>
        <v>40491.307692307695</v>
      </c>
      <c r="G362" s="30">
        <f t="shared" si="46"/>
        <v>107.69230769230489</v>
      </c>
      <c r="H362" s="31">
        <f>VLOOKUP(C362, Pivot!A$2:E$999, 4, FALSE)</f>
        <v>141.30000000000001</v>
      </c>
      <c r="I362" s="31">
        <f>VLOOKUP(C362, Pivot!A$2:E$999, 5, FALSE)</f>
        <v>58.5</v>
      </c>
      <c r="J362" s="55">
        <v>87.1</v>
      </c>
      <c r="K362" s="31">
        <f t="shared" si="47"/>
        <v>0</v>
      </c>
      <c r="L362" s="58">
        <f>VLOOKUP(C362, Pivot!A$2:B$999, 2, FALSE)</f>
        <v>135990</v>
      </c>
      <c r="M362" s="58">
        <f t="shared" si="48"/>
        <v>2011</v>
      </c>
      <c r="P362" s="58">
        <f t="shared" si="49"/>
        <v>2011</v>
      </c>
    </row>
    <row r="363" spans="1:16" ht="12.75" hidden="1" customHeight="1" x14ac:dyDescent="0.25">
      <c r="A363" s="27" t="s">
        <v>589</v>
      </c>
      <c r="B363" s="28" t="s">
        <v>590</v>
      </c>
      <c r="C363" s="29" t="s">
        <v>566</v>
      </c>
      <c r="D363" s="29">
        <v>19</v>
      </c>
      <c r="E363" s="90">
        <v>40599</v>
      </c>
      <c r="F363" s="57">
        <f>VLOOKUP(C363, Pivot!A$2:C$999, 3, FALSE)</f>
        <v>40491.307692307695</v>
      </c>
      <c r="G363" s="30">
        <f t="shared" si="46"/>
        <v>107.69230769230489</v>
      </c>
      <c r="H363" s="31">
        <f>VLOOKUP(C363, Pivot!A$2:E$999, 4, FALSE)</f>
        <v>141.30000000000001</v>
      </c>
      <c r="I363" s="31">
        <f>VLOOKUP(C363, Pivot!A$2:E$999, 5, FALSE)</f>
        <v>58.5</v>
      </c>
      <c r="J363" s="55">
        <v>114.6</v>
      </c>
      <c r="K363" s="31">
        <f t="shared" si="47"/>
        <v>0</v>
      </c>
      <c r="L363" s="58">
        <f>VLOOKUP(C363, Pivot!A$2:B$999, 2, FALSE)</f>
        <v>135990</v>
      </c>
      <c r="M363" s="58">
        <f t="shared" si="48"/>
        <v>2011</v>
      </c>
      <c r="P363" s="58">
        <f t="shared" si="49"/>
        <v>2011</v>
      </c>
    </row>
    <row r="364" spans="1:16" ht="12.75" hidden="1" customHeight="1" x14ac:dyDescent="0.25">
      <c r="A364" s="27" t="s">
        <v>589</v>
      </c>
      <c r="B364" s="28" t="s">
        <v>590</v>
      </c>
      <c r="C364" s="29" t="s">
        <v>566</v>
      </c>
      <c r="D364" s="29">
        <v>29</v>
      </c>
      <c r="E364" s="90">
        <v>40599</v>
      </c>
      <c r="F364" s="57">
        <f>VLOOKUP(C364, Pivot!A$2:C$999, 3, FALSE)</f>
        <v>40491.307692307695</v>
      </c>
      <c r="G364" s="30">
        <f t="shared" si="46"/>
        <v>107.69230769230489</v>
      </c>
      <c r="H364" s="31">
        <f>VLOOKUP(C364, Pivot!A$2:E$999, 4, FALSE)</f>
        <v>141.30000000000001</v>
      </c>
      <c r="I364" s="31">
        <f>VLOOKUP(C364, Pivot!A$2:E$999, 5, FALSE)</f>
        <v>58.5</v>
      </c>
      <c r="J364" s="55">
        <v>130.6</v>
      </c>
      <c r="K364" s="31">
        <f t="shared" si="47"/>
        <v>0</v>
      </c>
      <c r="L364" s="58">
        <f>VLOOKUP(C364, Pivot!A$2:B$999, 2, FALSE)</f>
        <v>135990</v>
      </c>
      <c r="M364" s="58">
        <f t="shared" si="48"/>
        <v>2011</v>
      </c>
      <c r="P364" s="58">
        <f t="shared" si="49"/>
        <v>2011</v>
      </c>
    </row>
    <row r="365" spans="1:16" ht="12.75" hidden="1" customHeight="1" x14ac:dyDescent="0.25">
      <c r="A365" s="27" t="s">
        <v>591</v>
      </c>
      <c r="B365" s="28" t="s">
        <v>338</v>
      </c>
      <c r="C365" s="29" t="s">
        <v>566</v>
      </c>
      <c r="D365" s="29">
        <v>1</v>
      </c>
      <c r="E365" s="90">
        <v>40637</v>
      </c>
      <c r="F365" s="57">
        <f>VLOOKUP(C365, Pivot!A$2:C$999, 3, FALSE)</f>
        <v>40491.307692307695</v>
      </c>
      <c r="G365" s="30">
        <f t="shared" si="46"/>
        <v>145.69230769230489</v>
      </c>
      <c r="H365" s="31">
        <f>VLOOKUP(C365, Pivot!A$2:E$999, 4, FALSE)</f>
        <v>141.30000000000001</v>
      </c>
      <c r="I365" s="31">
        <f>VLOOKUP(C365, Pivot!A$2:E$999, 5, FALSE)</f>
        <v>58.5</v>
      </c>
      <c r="J365" s="55">
        <v>87.1</v>
      </c>
      <c r="K365" s="31">
        <f t="shared" si="47"/>
        <v>0</v>
      </c>
      <c r="L365" s="58">
        <f>VLOOKUP(C365, Pivot!A$2:B$999, 2, FALSE)</f>
        <v>135990</v>
      </c>
      <c r="M365" s="58">
        <f t="shared" si="48"/>
        <v>2011</v>
      </c>
      <c r="P365" s="58">
        <f t="shared" si="49"/>
        <v>2011</v>
      </c>
    </row>
    <row r="366" spans="1:16" ht="12.75" hidden="1" customHeight="1" x14ac:dyDescent="0.25">
      <c r="A366" s="27" t="s">
        <v>592</v>
      </c>
      <c r="B366" s="28" t="s">
        <v>338</v>
      </c>
      <c r="C366" s="29" t="s">
        <v>593</v>
      </c>
      <c r="D366" s="29">
        <v>1</v>
      </c>
      <c r="E366" s="90">
        <v>40637</v>
      </c>
      <c r="F366" s="57">
        <f>VLOOKUP(C366, Pivot!A$2:C$999, 3, FALSE)</f>
        <v>40613</v>
      </c>
      <c r="G366" s="30">
        <f t="shared" si="46"/>
        <v>24</v>
      </c>
      <c r="H366" s="31">
        <f>VLOOKUP(C366, Pivot!A$2:E$999, 4, FALSE)</f>
        <v>114.2</v>
      </c>
      <c r="I366" s="31">
        <f>VLOOKUP(C366, Pivot!A$2:E$999, 5, FALSE)</f>
        <v>114.2</v>
      </c>
      <c r="J366" s="55">
        <v>114.6</v>
      </c>
      <c r="K366" s="31">
        <f t="shared" si="47"/>
        <v>0.39999999999999147</v>
      </c>
      <c r="L366" s="58">
        <f>VLOOKUP(C366, Pivot!A$2:B$999, 2, FALSE)</f>
        <v>3756</v>
      </c>
      <c r="M366" s="58">
        <f t="shared" si="48"/>
        <v>2011</v>
      </c>
      <c r="P366" s="58">
        <f t="shared" si="49"/>
        <v>2011</v>
      </c>
    </row>
    <row r="367" spans="1:16" ht="12.75" hidden="1" customHeight="1" x14ac:dyDescent="0.25">
      <c r="A367" s="27" t="s">
        <v>594</v>
      </c>
      <c r="B367" s="28" t="s">
        <v>338</v>
      </c>
      <c r="C367" s="29" t="s">
        <v>566</v>
      </c>
      <c r="D367" s="29">
        <v>1</v>
      </c>
      <c r="E367" s="90">
        <v>40637</v>
      </c>
      <c r="F367" s="57">
        <f>VLOOKUP(C367, Pivot!A$2:C$999, 3, FALSE)</f>
        <v>40491.307692307695</v>
      </c>
      <c r="G367" s="30">
        <f t="shared" si="46"/>
        <v>145.69230769230489</v>
      </c>
      <c r="H367" s="31">
        <f>VLOOKUP(C367, Pivot!A$2:E$999, 4, FALSE)</f>
        <v>141.30000000000001</v>
      </c>
      <c r="I367" s="31">
        <f>VLOOKUP(C367, Pivot!A$2:E$999, 5, FALSE)</f>
        <v>58.5</v>
      </c>
      <c r="J367" s="55">
        <v>116.2</v>
      </c>
      <c r="K367" s="31">
        <f t="shared" si="47"/>
        <v>0</v>
      </c>
      <c r="L367" s="58">
        <f>VLOOKUP(C367, Pivot!A$2:B$999, 2, FALSE)</f>
        <v>135990</v>
      </c>
      <c r="M367" s="58">
        <f t="shared" si="48"/>
        <v>2011</v>
      </c>
      <c r="P367" s="58">
        <f t="shared" si="49"/>
        <v>2011</v>
      </c>
    </row>
    <row r="368" spans="1:16" ht="12.75" hidden="1" customHeight="1" x14ac:dyDescent="0.25">
      <c r="A368" s="27" t="s">
        <v>595</v>
      </c>
      <c r="B368" s="28" t="s">
        <v>301</v>
      </c>
      <c r="C368" s="29" t="s">
        <v>566</v>
      </c>
      <c r="D368" s="29">
        <v>116</v>
      </c>
      <c r="E368" s="90">
        <v>40656</v>
      </c>
      <c r="F368" s="57">
        <f>VLOOKUP(C368, Pivot!A$2:C$999, 3, FALSE)</f>
        <v>40491.307692307695</v>
      </c>
      <c r="G368" s="30">
        <f t="shared" si="46"/>
        <v>164.69230769230489</v>
      </c>
      <c r="H368" s="31">
        <f>VLOOKUP(C368, Pivot!A$2:E$999, 4, FALSE)</f>
        <v>141.30000000000001</v>
      </c>
      <c r="I368" s="31">
        <f>VLOOKUP(C368, Pivot!A$2:E$999, 5, FALSE)</f>
        <v>58.5</v>
      </c>
      <c r="J368" s="55">
        <v>78.400000000000006</v>
      </c>
      <c r="K368" s="31">
        <f t="shared" si="47"/>
        <v>0</v>
      </c>
      <c r="L368" s="58">
        <f>VLOOKUP(C368, Pivot!A$2:B$999, 2, FALSE)</f>
        <v>135990</v>
      </c>
      <c r="M368" s="58">
        <f t="shared" si="48"/>
        <v>2011</v>
      </c>
      <c r="P368" s="58">
        <f t="shared" si="49"/>
        <v>2011</v>
      </c>
    </row>
    <row r="369" spans="1:16" ht="12.75" hidden="1" customHeight="1" x14ac:dyDescent="0.25">
      <c r="A369" s="27" t="s">
        <v>596</v>
      </c>
      <c r="B369" s="28" t="s">
        <v>338</v>
      </c>
      <c r="C369" s="29" t="s">
        <v>566</v>
      </c>
      <c r="D369" s="29">
        <v>1</v>
      </c>
      <c r="E369" s="90">
        <v>40672</v>
      </c>
      <c r="F369" s="57">
        <f>VLOOKUP(C369, Pivot!A$2:C$999, 3, FALSE)</f>
        <v>40491.307692307695</v>
      </c>
      <c r="G369" s="30">
        <f t="shared" si="46"/>
        <v>180.69230769230489</v>
      </c>
      <c r="H369" s="31">
        <f>VLOOKUP(C369, Pivot!A$2:E$999, 4, FALSE)</f>
        <v>141.30000000000001</v>
      </c>
      <c r="I369" s="31">
        <f>VLOOKUP(C369, Pivot!A$2:E$999, 5, FALSE)</f>
        <v>58.5</v>
      </c>
      <c r="J369" s="55">
        <v>58.8</v>
      </c>
      <c r="K369" s="31">
        <f t="shared" si="47"/>
        <v>0</v>
      </c>
      <c r="L369" s="58">
        <f>VLOOKUP(C369, Pivot!A$2:B$999, 2, FALSE)</f>
        <v>135990</v>
      </c>
      <c r="M369" s="58">
        <f t="shared" si="48"/>
        <v>2011</v>
      </c>
      <c r="P369" s="58">
        <f t="shared" si="49"/>
        <v>2011</v>
      </c>
    </row>
    <row r="370" spans="1:16" ht="12.75" hidden="1" customHeight="1" x14ac:dyDescent="0.25">
      <c r="A370" s="27" t="s">
        <v>597</v>
      </c>
      <c r="B370" s="28" t="s">
        <v>338</v>
      </c>
      <c r="C370" s="29" t="s">
        <v>566</v>
      </c>
      <c r="D370" s="29">
        <v>1</v>
      </c>
      <c r="E370" s="90">
        <v>40672</v>
      </c>
      <c r="F370" s="57">
        <f>VLOOKUP(C370, Pivot!A$2:C$999, 3, FALSE)</f>
        <v>40491.307692307695</v>
      </c>
      <c r="G370" s="30">
        <f t="shared" si="46"/>
        <v>180.69230769230489</v>
      </c>
      <c r="H370" s="31">
        <f>VLOOKUP(C370, Pivot!A$2:E$999, 4, FALSE)</f>
        <v>141.30000000000001</v>
      </c>
      <c r="I370" s="31">
        <f>VLOOKUP(C370, Pivot!A$2:E$999, 5, FALSE)</f>
        <v>58.5</v>
      </c>
      <c r="J370" s="55">
        <v>79.099999999999994</v>
      </c>
      <c r="K370" s="31">
        <f t="shared" si="47"/>
        <v>0</v>
      </c>
      <c r="L370" s="58">
        <f>VLOOKUP(C370, Pivot!A$2:B$999, 2, FALSE)</f>
        <v>135990</v>
      </c>
      <c r="M370" s="58">
        <f t="shared" si="48"/>
        <v>2011</v>
      </c>
      <c r="P370" s="58">
        <f t="shared" si="49"/>
        <v>2011</v>
      </c>
    </row>
    <row r="371" spans="1:16" ht="12.75" hidden="1" customHeight="1" x14ac:dyDescent="0.25">
      <c r="A371" s="27" t="s">
        <v>598</v>
      </c>
      <c r="B371" s="28" t="s">
        <v>338</v>
      </c>
      <c r="C371" s="29" t="s">
        <v>566</v>
      </c>
      <c r="D371" s="29">
        <v>1</v>
      </c>
      <c r="E371" s="90">
        <v>40672</v>
      </c>
      <c r="F371" s="57">
        <f>VLOOKUP(C371, Pivot!A$2:C$999, 3, FALSE)</f>
        <v>40491.307692307695</v>
      </c>
      <c r="G371" s="30">
        <f t="shared" si="46"/>
        <v>180.69230769230489</v>
      </c>
      <c r="H371" s="31">
        <f>VLOOKUP(C371, Pivot!A$2:E$999, 4, FALSE)</f>
        <v>141.30000000000001</v>
      </c>
      <c r="I371" s="31">
        <f>VLOOKUP(C371, Pivot!A$2:E$999, 5, FALSE)</f>
        <v>58.5</v>
      </c>
      <c r="J371" s="55">
        <v>87.1</v>
      </c>
      <c r="K371" s="31">
        <f t="shared" si="47"/>
        <v>0</v>
      </c>
      <c r="L371" s="58">
        <f>VLOOKUP(C371, Pivot!A$2:B$999, 2, FALSE)</f>
        <v>135990</v>
      </c>
      <c r="M371" s="58">
        <f t="shared" si="48"/>
        <v>2011</v>
      </c>
      <c r="P371" s="58">
        <f t="shared" si="49"/>
        <v>2011</v>
      </c>
    </row>
    <row r="372" spans="1:16" ht="12.75" hidden="1" customHeight="1" x14ac:dyDescent="0.25">
      <c r="A372" s="27" t="s">
        <v>599</v>
      </c>
      <c r="B372" s="28" t="s">
        <v>338</v>
      </c>
      <c r="C372" s="29" t="s">
        <v>566</v>
      </c>
      <c r="D372" s="29">
        <v>1</v>
      </c>
      <c r="E372" s="90">
        <v>40673</v>
      </c>
      <c r="F372" s="57">
        <f>VLOOKUP(C372, Pivot!A$2:C$999, 3, FALSE)</f>
        <v>40491.307692307695</v>
      </c>
      <c r="G372" s="30">
        <f t="shared" si="46"/>
        <v>181.69230769230489</v>
      </c>
      <c r="H372" s="31">
        <f>VLOOKUP(C372, Pivot!A$2:E$999, 4, FALSE)</f>
        <v>141.30000000000001</v>
      </c>
      <c r="I372" s="31">
        <f>VLOOKUP(C372, Pivot!A$2:E$999, 5, FALSE)</f>
        <v>58.5</v>
      </c>
      <c r="J372" s="55">
        <v>116.2</v>
      </c>
      <c r="K372" s="31">
        <f t="shared" si="47"/>
        <v>0</v>
      </c>
      <c r="L372" s="58">
        <f>VLOOKUP(C372, Pivot!A$2:B$999, 2, FALSE)</f>
        <v>135990</v>
      </c>
      <c r="M372" s="58">
        <f t="shared" si="48"/>
        <v>2011</v>
      </c>
      <c r="P372" s="58">
        <f t="shared" si="49"/>
        <v>2011</v>
      </c>
    </row>
    <row r="373" spans="1:16" ht="12.75" hidden="1" customHeight="1" x14ac:dyDescent="0.25">
      <c r="A373" s="27" t="s">
        <v>600</v>
      </c>
      <c r="B373" s="28" t="s">
        <v>338</v>
      </c>
      <c r="C373" s="29" t="s">
        <v>566</v>
      </c>
      <c r="D373" s="29">
        <v>1</v>
      </c>
      <c r="E373" s="90">
        <v>40673</v>
      </c>
      <c r="F373" s="57">
        <f>VLOOKUP(C373, Pivot!A$2:C$999, 3, FALSE)</f>
        <v>40491.307692307695</v>
      </c>
      <c r="G373" s="30">
        <f t="shared" si="46"/>
        <v>181.69230769230489</v>
      </c>
      <c r="H373" s="31">
        <f>VLOOKUP(C373, Pivot!A$2:E$999, 4, FALSE)</f>
        <v>141.30000000000001</v>
      </c>
      <c r="I373" s="31">
        <f>VLOOKUP(C373, Pivot!A$2:E$999, 5, FALSE)</f>
        <v>58.5</v>
      </c>
      <c r="J373" s="55">
        <v>127</v>
      </c>
      <c r="K373" s="31">
        <f t="shared" si="47"/>
        <v>0</v>
      </c>
      <c r="L373" s="58">
        <f>VLOOKUP(C373, Pivot!A$2:B$999, 2, FALSE)</f>
        <v>135990</v>
      </c>
      <c r="M373" s="58">
        <f t="shared" si="48"/>
        <v>2011</v>
      </c>
      <c r="P373" s="58">
        <f t="shared" si="49"/>
        <v>2011</v>
      </c>
    </row>
    <row r="374" spans="1:16" ht="12.75" hidden="1" customHeight="1" x14ac:dyDescent="0.25">
      <c r="A374" s="27" t="s">
        <v>601</v>
      </c>
      <c r="B374" s="28" t="s">
        <v>338</v>
      </c>
      <c r="C374" s="29" t="s">
        <v>566</v>
      </c>
      <c r="D374" s="29">
        <v>1</v>
      </c>
      <c r="E374" s="90">
        <v>40695</v>
      </c>
      <c r="F374" s="57">
        <f>VLOOKUP(C374, Pivot!A$2:C$999, 3, FALSE)</f>
        <v>40491.307692307695</v>
      </c>
      <c r="G374" s="30">
        <f t="shared" si="46"/>
        <v>203.69230769230489</v>
      </c>
      <c r="H374" s="31">
        <f>VLOOKUP(C374, Pivot!A$2:E$999, 4, FALSE)</f>
        <v>141.30000000000001</v>
      </c>
      <c r="I374" s="31">
        <f>VLOOKUP(C374, Pivot!A$2:E$999, 5, FALSE)</f>
        <v>58.5</v>
      </c>
      <c r="J374" s="55">
        <v>68.599999999999994</v>
      </c>
      <c r="K374" s="31">
        <f t="shared" si="47"/>
        <v>0</v>
      </c>
      <c r="L374" s="58">
        <f>VLOOKUP(C374, Pivot!A$2:B$999, 2, FALSE)</f>
        <v>135990</v>
      </c>
      <c r="M374" s="58">
        <f t="shared" si="48"/>
        <v>2011</v>
      </c>
      <c r="P374" s="58">
        <f t="shared" si="49"/>
        <v>2011</v>
      </c>
    </row>
    <row r="375" spans="1:16" ht="12.75" hidden="1" customHeight="1" x14ac:dyDescent="0.25">
      <c r="A375" s="27" t="s">
        <v>602</v>
      </c>
      <c r="B375" s="28" t="s">
        <v>338</v>
      </c>
      <c r="C375" s="29" t="s">
        <v>566</v>
      </c>
      <c r="D375" s="29">
        <v>3</v>
      </c>
      <c r="E375" s="90">
        <v>40695</v>
      </c>
      <c r="F375" s="57">
        <f>VLOOKUP(C375, Pivot!A$2:C$999, 3, FALSE)</f>
        <v>40491.307692307695</v>
      </c>
      <c r="G375" s="30">
        <f t="shared" si="46"/>
        <v>203.69230769230489</v>
      </c>
      <c r="H375" s="31">
        <f>VLOOKUP(C375, Pivot!A$2:E$999, 4, FALSE)</f>
        <v>141.30000000000001</v>
      </c>
      <c r="I375" s="31">
        <f>VLOOKUP(C375, Pivot!A$2:E$999, 5, FALSE)</f>
        <v>58.5</v>
      </c>
      <c r="J375" s="55">
        <v>79.099999999999994</v>
      </c>
      <c r="K375" s="31">
        <f t="shared" si="47"/>
        <v>0</v>
      </c>
      <c r="L375" s="58">
        <f>VLOOKUP(C375, Pivot!A$2:B$999, 2, FALSE)</f>
        <v>135990</v>
      </c>
      <c r="M375" s="58">
        <f t="shared" si="48"/>
        <v>2011</v>
      </c>
      <c r="P375" s="58">
        <f t="shared" si="49"/>
        <v>2011</v>
      </c>
    </row>
    <row r="376" spans="1:16" ht="12.75" hidden="1" customHeight="1" x14ac:dyDescent="0.25">
      <c r="A376" s="27" t="s">
        <v>603</v>
      </c>
      <c r="B376" s="28" t="s">
        <v>338</v>
      </c>
      <c r="C376" s="29" t="s">
        <v>593</v>
      </c>
      <c r="D376" s="29">
        <v>1</v>
      </c>
      <c r="E376" s="90">
        <v>40696</v>
      </c>
      <c r="F376" s="57">
        <f>VLOOKUP(C376, Pivot!A$2:C$999, 3, FALSE)</f>
        <v>40613</v>
      </c>
      <c r="G376" s="30">
        <f t="shared" si="46"/>
        <v>83</v>
      </c>
      <c r="H376" s="31">
        <f>VLOOKUP(C376, Pivot!A$2:E$999, 4, FALSE)</f>
        <v>114.2</v>
      </c>
      <c r="I376" s="31">
        <f>VLOOKUP(C376, Pivot!A$2:E$999, 5, FALSE)</f>
        <v>114.2</v>
      </c>
      <c r="J376" s="55">
        <v>114.6</v>
      </c>
      <c r="K376" s="31">
        <f t="shared" si="47"/>
        <v>0.39999999999999147</v>
      </c>
      <c r="L376" s="58">
        <f>VLOOKUP(C376, Pivot!A$2:B$999, 2, FALSE)</f>
        <v>3756</v>
      </c>
      <c r="M376" s="58">
        <f t="shared" si="48"/>
        <v>2011</v>
      </c>
      <c r="P376" s="58">
        <f t="shared" si="49"/>
        <v>2011</v>
      </c>
    </row>
    <row r="377" spans="1:16" ht="12.75" hidden="1" customHeight="1" x14ac:dyDescent="0.25">
      <c r="A377" s="27" t="s">
        <v>604</v>
      </c>
      <c r="B377" s="28" t="s">
        <v>301</v>
      </c>
      <c r="C377" s="29" t="s">
        <v>566</v>
      </c>
      <c r="D377" s="29">
        <v>29</v>
      </c>
      <c r="E377" s="90">
        <v>40719</v>
      </c>
      <c r="F377" s="57">
        <f>VLOOKUP(C377, Pivot!A$2:C$999, 3, FALSE)</f>
        <v>40491.307692307695</v>
      </c>
      <c r="G377" s="30">
        <f t="shared" si="46"/>
        <v>227.69230769230489</v>
      </c>
      <c r="H377" s="31">
        <f>VLOOKUP(C377, Pivot!A$2:E$999, 4, FALSE)</f>
        <v>141.30000000000001</v>
      </c>
      <c r="I377" s="31">
        <f>VLOOKUP(C377, Pivot!A$2:E$999, 5, FALSE)</f>
        <v>58.5</v>
      </c>
      <c r="J377" s="55">
        <v>79.099999999999994</v>
      </c>
      <c r="K377" s="31">
        <f t="shared" si="47"/>
        <v>0</v>
      </c>
      <c r="L377" s="58">
        <f>VLOOKUP(C377, Pivot!A$2:B$999, 2, FALSE)</f>
        <v>135990</v>
      </c>
      <c r="M377" s="58">
        <f t="shared" si="48"/>
        <v>2011</v>
      </c>
      <c r="P377" s="58">
        <f t="shared" si="49"/>
        <v>2011</v>
      </c>
    </row>
    <row r="378" spans="1:16" ht="12.75" hidden="1" customHeight="1" x14ac:dyDescent="0.25">
      <c r="A378" s="27" t="s">
        <v>605</v>
      </c>
      <c r="B378" s="28" t="s">
        <v>301</v>
      </c>
      <c r="C378" s="29" t="s">
        <v>566</v>
      </c>
      <c r="D378" s="29">
        <v>27</v>
      </c>
      <c r="E378" s="90">
        <v>40720</v>
      </c>
      <c r="F378" s="57">
        <f>VLOOKUP(C378, Pivot!A$2:C$999, 3, FALSE)</f>
        <v>40491.307692307695</v>
      </c>
      <c r="G378" s="30">
        <f t="shared" si="46"/>
        <v>228.69230769230489</v>
      </c>
      <c r="H378" s="31">
        <f>VLOOKUP(C378, Pivot!A$2:E$999, 4, FALSE)</f>
        <v>141.30000000000001</v>
      </c>
      <c r="I378" s="31">
        <f>VLOOKUP(C378, Pivot!A$2:E$999, 5, FALSE)</f>
        <v>58.5</v>
      </c>
      <c r="J378" s="55">
        <v>82.5</v>
      </c>
      <c r="K378" s="31">
        <f t="shared" si="47"/>
        <v>0</v>
      </c>
      <c r="L378" s="58">
        <f>VLOOKUP(C378, Pivot!A$2:B$999, 2, FALSE)</f>
        <v>135990</v>
      </c>
      <c r="M378" s="58">
        <f t="shared" si="48"/>
        <v>2011</v>
      </c>
      <c r="P378" s="58">
        <f t="shared" si="49"/>
        <v>2011</v>
      </c>
    </row>
    <row r="379" spans="1:16" ht="12.75" hidden="1" customHeight="1" x14ac:dyDescent="0.25">
      <c r="A379" s="27" t="s">
        <v>605</v>
      </c>
      <c r="B379" s="28" t="s">
        <v>301</v>
      </c>
      <c r="C379" s="29" t="s">
        <v>593</v>
      </c>
      <c r="D379" s="29">
        <v>2</v>
      </c>
      <c r="E379" s="90">
        <v>40720</v>
      </c>
      <c r="F379" s="57">
        <f>VLOOKUP(C379, Pivot!A$2:C$999, 3, FALSE)</f>
        <v>40613</v>
      </c>
      <c r="G379" s="30">
        <f t="shared" si="46"/>
        <v>107</v>
      </c>
      <c r="H379" s="31">
        <f>VLOOKUP(C379, Pivot!A$2:E$999, 4, FALSE)</f>
        <v>114.2</v>
      </c>
      <c r="I379" s="31">
        <f>VLOOKUP(C379, Pivot!A$2:E$999, 5, FALSE)</f>
        <v>114.2</v>
      </c>
      <c r="J379" s="55">
        <v>82.5</v>
      </c>
      <c r="K379" s="31">
        <f t="shared" si="47"/>
        <v>-31.700000000000003</v>
      </c>
      <c r="L379" s="58">
        <f>VLOOKUP(C379, Pivot!A$2:B$999, 2, FALSE)</f>
        <v>3756</v>
      </c>
      <c r="M379" s="58">
        <f t="shared" si="48"/>
        <v>2011</v>
      </c>
      <c r="P379" s="58">
        <f t="shared" si="49"/>
        <v>2011</v>
      </c>
    </row>
    <row r="380" spans="1:16" ht="12.75" hidden="1" customHeight="1" x14ac:dyDescent="0.25">
      <c r="A380" s="27" t="s">
        <v>606</v>
      </c>
      <c r="B380" s="28" t="s">
        <v>301</v>
      </c>
      <c r="C380" s="29" t="s">
        <v>566</v>
      </c>
      <c r="D380" s="29">
        <v>87</v>
      </c>
      <c r="E380" s="90">
        <v>40721</v>
      </c>
      <c r="F380" s="57">
        <f>VLOOKUP(C380, Pivot!A$2:C$999, 3, FALSE)</f>
        <v>40491.307692307695</v>
      </c>
      <c r="G380" s="30">
        <f t="shared" si="46"/>
        <v>229.69230769230489</v>
      </c>
      <c r="H380" s="31">
        <f>VLOOKUP(C380, Pivot!A$2:E$999, 4, FALSE)</f>
        <v>141.30000000000001</v>
      </c>
      <c r="I380" s="31">
        <f>VLOOKUP(C380, Pivot!A$2:E$999, 5, FALSE)</f>
        <v>58.5</v>
      </c>
      <c r="J380" s="55">
        <v>84.6</v>
      </c>
      <c r="K380" s="31">
        <f t="shared" si="47"/>
        <v>0</v>
      </c>
      <c r="L380" s="58">
        <f>VLOOKUP(C380, Pivot!A$2:B$999, 2, FALSE)</f>
        <v>135990</v>
      </c>
      <c r="M380" s="58">
        <f t="shared" si="48"/>
        <v>2011</v>
      </c>
      <c r="P380" s="58">
        <f t="shared" si="49"/>
        <v>2011</v>
      </c>
    </row>
    <row r="381" spans="1:16" ht="12.75" hidden="1" customHeight="1" x14ac:dyDescent="0.25">
      <c r="A381" s="27" t="s">
        <v>607</v>
      </c>
      <c r="B381" s="28" t="s">
        <v>301</v>
      </c>
      <c r="C381" s="29" t="s">
        <v>566</v>
      </c>
      <c r="D381" s="29">
        <v>61</v>
      </c>
      <c r="E381" s="90">
        <v>40722</v>
      </c>
      <c r="F381" s="57">
        <f>VLOOKUP(C381, Pivot!A$2:C$999, 3, FALSE)</f>
        <v>40491.307692307695</v>
      </c>
      <c r="G381" s="30">
        <f t="shared" si="46"/>
        <v>230.69230769230489</v>
      </c>
      <c r="H381" s="31">
        <f>VLOOKUP(C381, Pivot!A$2:E$999, 4, FALSE)</f>
        <v>141.30000000000001</v>
      </c>
      <c r="I381" s="31">
        <f>VLOOKUP(C381, Pivot!A$2:E$999, 5, FALSE)</f>
        <v>58.5</v>
      </c>
      <c r="J381" s="55">
        <v>86.4</v>
      </c>
      <c r="K381" s="31">
        <f t="shared" si="47"/>
        <v>0</v>
      </c>
      <c r="L381" s="58">
        <f>VLOOKUP(C381, Pivot!A$2:B$999, 2, FALSE)</f>
        <v>135990</v>
      </c>
      <c r="M381" s="58">
        <f t="shared" si="48"/>
        <v>2011</v>
      </c>
      <c r="P381" s="58">
        <f t="shared" si="49"/>
        <v>2011</v>
      </c>
    </row>
    <row r="382" spans="1:16" ht="12.75" hidden="1" customHeight="1" x14ac:dyDescent="0.25">
      <c r="A382" s="27" t="s">
        <v>607</v>
      </c>
      <c r="B382" s="28" t="s">
        <v>301</v>
      </c>
      <c r="C382" s="29" t="s">
        <v>593</v>
      </c>
      <c r="D382" s="29">
        <v>1</v>
      </c>
      <c r="E382" s="90">
        <v>40722</v>
      </c>
      <c r="F382" s="57">
        <f>VLOOKUP(C382, Pivot!A$2:C$999, 3, FALSE)</f>
        <v>40613</v>
      </c>
      <c r="G382" s="30">
        <f t="shared" si="46"/>
        <v>109</v>
      </c>
      <c r="H382" s="31">
        <f>VLOOKUP(C382, Pivot!A$2:E$999, 4, FALSE)</f>
        <v>114.2</v>
      </c>
      <c r="I382" s="31">
        <f>VLOOKUP(C382, Pivot!A$2:E$999, 5, FALSE)</f>
        <v>114.2</v>
      </c>
      <c r="J382" s="55">
        <v>86.4</v>
      </c>
      <c r="K382" s="31">
        <f t="shared" si="47"/>
        <v>-27.799999999999997</v>
      </c>
      <c r="L382" s="58">
        <f>VLOOKUP(C382, Pivot!A$2:B$999, 2, FALSE)</f>
        <v>3756</v>
      </c>
      <c r="M382" s="58">
        <f t="shared" si="48"/>
        <v>2011</v>
      </c>
      <c r="P382" s="58">
        <f t="shared" si="49"/>
        <v>2011</v>
      </c>
    </row>
    <row r="383" spans="1:16" ht="12.75" hidden="1" customHeight="1" x14ac:dyDescent="0.25">
      <c r="A383" s="27" t="s">
        <v>608</v>
      </c>
      <c r="B383" s="28" t="s">
        <v>301</v>
      </c>
      <c r="C383" s="29" t="s">
        <v>566</v>
      </c>
      <c r="D383" s="29">
        <v>33</v>
      </c>
      <c r="E383" s="90">
        <v>40723</v>
      </c>
      <c r="F383" s="57">
        <f>VLOOKUP(C383, Pivot!A$2:C$999, 3, FALSE)</f>
        <v>40491.307692307695</v>
      </c>
      <c r="G383" s="30">
        <f t="shared" si="46"/>
        <v>231.69230769230489</v>
      </c>
      <c r="H383" s="31">
        <f>VLOOKUP(C383, Pivot!A$2:E$999, 4, FALSE)</f>
        <v>141.30000000000001</v>
      </c>
      <c r="I383" s="31">
        <f>VLOOKUP(C383, Pivot!A$2:E$999, 5, FALSE)</f>
        <v>58.5</v>
      </c>
      <c r="J383" s="55">
        <v>88.1</v>
      </c>
      <c r="K383" s="31">
        <f t="shared" si="47"/>
        <v>0</v>
      </c>
      <c r="L383" s="58">
        <f>VLOOKUP(C383, Pivot!A$2:B$999, 2, FALSE)</f>
        <v>135990</v>
      </c>
      <c r="M383" s="58">
        <f t="shared" si="48"/>
        <v>2011</v>
      </c>
      <c r="P383" s="58">
        <f t="shared" si="49"/>
        <v>2011</v>
      </c>
    </row>
    <row r="384" spans="1:16" ht="12.75" hidden="1" customHeight="1" x14ac:dyDescent="0.25">
      <c r="A384" s="27" t="s">
        <v>609</v>
      </c>
      <c r="B384" s="28" t="s">
        <v>301</v>
      </c>
      <c r="C384" s="29" t="s">
        <v>566</v>
      </c>
      <c r="D384" s="29">
        <v>38</v>
      </c>
      <c r="E384" s="90">
        <v>40724</v>
      </c>
      <c r="F384" s="57">
        <f>VLOOKUP(C384, Pivot!A$2:C$999, 3, FALSE)</f>
        <v>40491.307692307695</v>
      </c>
      <c r="G384" s="30">
        <f t="shared" si="46"/>
        <v>232.69230769230489</v>
      </c>
      <c r="H384" s="31">
        <f>VLOOKUP(C384, Pivot!A$2:E$999, 4, FALSE)</f>
        <v>141.30000000000001</v>
      </c>
      <c r="I384" s="31">
        <f>VLOOKUP(C384, Pivot!A$2:E$999, 5, FALSE)</f>
        <v>58.5</v>
      </c>
      <c r="J384" s="55">
        <v>90.8</v>
      </c>
      <c r="K384" s="31">
        <f t="shared" si="47"/>
        <v>0</v>
      </c>
      <c r="L384" s="58">
        <f>VLOOKUP(C384, Pivot!A$2:B$999, 2, FALSE)</f>
        <v>135990</v>
      </c>
      <c r="M384" s="58">
        <f t="shared" si="48"/>
        <v>2011</v>
      </c>
      <c r="P384" s="58">
        <f t="shared" si="49"/>
        <v>2011</v>
      </c>
    </row>
    <row r="385" spans="1:16" ht="12.75" hidden="1" customHeight="1" x14ac:dyDescent="0.25">
      <c r="A385" s="27" t="s">
        <v>609</v>
      </c>
      <c r="B385" s="28" t="s">
        <v>301</v>
      </c>
      <c r="C385" s="29" t="s">
        <v>593</v>
      </c>
      <c r="D385" s="29">
        <v>1</v>
      </c>
      <c r="E385" s="90">
        <v>40724</v>
      </c>
      <c r="F385" s="57">
        <f>VLOOKUP(C385, Pivot!A$2:C$999, 3, FALSE)</f>
        <v>40613</v>
      </c>
      <c r="G385" s="30">
        <f t="shared" si="46"/>
        <v>111</v>
      </c>
      <c r="H385" s="31">
        <f>VLOOKUP(C385, Pivot!A$2:E$999, 4, FALSE)</f>
        <v>114.2</v>
      </c>
      <c r="I385" s="31">
        <f>VLOOKUP(C385, Pivot!A$2:E$999, 5, FALSE)</f>
        <v>114.2</v>
      </c>
      <c r="J385" s="55">
        <v>90.8</v>
      </c>
      <c r="K385" s="31">
        <f t="shared" si="47"/>
        <v>-23.400000000000006</v>
      </c>
      <c r="L385" s="58">
        <f>VLOOKUP(C385, Pivot!A$2:B$999, 2, FALSE)</f>
        <v>3756</v>
      </c>
      <c r="M385" s="58">
        <f t="shared" si="48"/>
        <v>2011</v>
      </c>
      <c r="P385" s="58">
        <f t="shared" si="49"/>
        <v>2011</v>
      </c>
    </row>
    <row r="386" spans="1:16" ht="12.75" hidden="1" customHeight="1" x14ac:dyDescent="0.25">
      <c r="A386" s="27" t="s">
        <v>610</v>
      </c>
      <c r="B386" s="28" t="s">
        <v>301</v>
      </c>
      <c r="C386" s="29" t="s">
        <v>566</v>
      </c>
      <c r="D386" s="29">
        <v>18</v>
      </c>
      <c r="E386" s="90">
        <v>40725</v>
      </c>
      <c r="F386" s="57">
        <f>VLOOKUP(C386, Pivot!A$2:C$999, 3, FALSE)</f>
        <v>40491.307692307695</v>
      </c>
      <c r="G386" s="30">
        <f t="shared" ref="G386:G449" si="50">E386-F386</f>
        <v>233.69230769230489</v>
      </c>
      <c r="H386" s="31">
        <f>VLOOKUP(C386, Pivot!A$2:E$999, 4, FALSE)</f>
        <v>141.30000000000001</v>
      </c>
      <c r="I386" s="31">
        <f>VLOOKUP(C386, Pivot!A$2:E$999, 5, FALSE)</f>
        <v>58.5</v>
      </c>
      <c r="J386" s="55">
        <v>93</v>
      </c>
      <c r="K386" s="31">
        <f t="shared" ref="K386:K449" si="51">IF(J386&gt;H386, J386-H386, IF(J386&lt;I386, J386-I386, 0))</f>
        <v>0</v>
      </c>
      <c r="L386" s="58">
        <f>VLOOKUP(C386, Pivot!A$2:B$999, 2, FALSE)</f>
        <v>135990</v>
      </c>
      <c r="M386" s="58">
        <f t="shared" ref="M386:M449" si="52">YEAR(E386)</f>
        <v>2011</v>
      </c>
      <c r="P386" s="58">
        <f t="shared" ref="P386:P449" si="53">IF(MONTH(E386) =12, M386+1, M386)</f>
        <v>2011</v>
      </c>
    </row>
    <row r="387" spans="1:16" ht="12.75" hidden="1" customHeight="1" x14ac:dyDescent="0.25">
      <c r="A387" s="27" t="s">
        <v>610</v>
      </c>
      <c r="B387" s="28" t="s">
        <v>301</v>
      </c>
      <c r="C387" s="29" t="s">
        <v>593</v>
      </c>
      <c r="D387" s="29">
        <v>1</v>
      </c>
      <c r="E387" s="90">
        <v>40725</v>
      </c>
      <c r="F387" s="57">
        <f>VLOOKUP(C387, Pivot!A$2:C$999, 3, FALSE)</f>
        <v>40613</v>
      </c>
      <c r="G387" s="30">
        <f t="shared" si="50"/>
        <v>112</v>
      </c>
      <c r="H387" s="31">
        <f>VLOOKUP(C387, Pivot!A$2:E$999, 4, FALSE)</f>
        <v>114.2</v>
      </c>
      <c r="I387" s="31">
        <f>VLOOKUP(C387, Pivot!A$2:E$999, 5, FALSE)</f>
        <v>114.2</v>
      </c>
      <c r="J387" s="55">
        <v>93</v>
      </c>
      <c r="K387" s="31">
        <f t="shared" si="51"/>
        <v>-21.200000000000003</v>
      </c>
      <c r="L387" s="58">
        <f>VLOOKUP(C387, Pivot!A$2:B$999, 2, FALSE)</f>
        <v>3756</v>
      </c>
      <c r="M387" s="58">
        <f t="shared" si="52"/>
        <v>2011</v>
      </c>
      <c r="P387" s="58">
        <f t="shared" si="53"/>
        <v>2011</v>
      </c>
    </row>
    <row r="388" spans="1:16" ht="12.75" hidden="1" customHeight="1" x14ac:dyDescent="0.25">
      <c r="A388" s="27" t="s">
        <v>611</v>
      </c>
      <c r="B388" s="28" t="s">
        <v>301</v>
      </c>
      <c r="C388" s="29" t="s">
        <v>566</v>
      </c>
      <c r="D388" s="29">
        <v>27</v>
      </c>
      <c r="E388" s="90">
        <v>40726</v>
      </c>
      <c r="F388" s="57">
        <f>VLOOKUP(C388, Pivot!A$2:C$999, 3, FALSE)</f>
        <v>40491.307692307695</v>
      </c>
      <c r="G388" s="30">
        <f t="shared" si="50"/>
        <v>234.69230769230489</v>
      </c>
      <c r="H388" s="31">
        <f>VLOOKUP(C388, Pivot!A$2:E$999, 4, FALSE)</f>
        <v>141.30000000000001</v>
      </c>
      <c r="I388" s="31">
        <f>VLOOKUP(C388, Pivot!A$2:E$999, 5, FALSE)</f>
        <v>58.5</v>
      </c>
      <c r="J388" s="55">
        <v>95</v>
      </c>
      <c r="K388" s="31">
        <f t="shared" si="51"/>
        <v>0</v>
      </c>
      <c r="L388" s="58">
        <f>VLOOKUP(C388, Pivot!A$2:B$999, 2, FALSE)</f>
        <v>135990</v>
      </c>
      <c r="M388" s="58">
        <f t="shared" si="52"/>
        <v>2011</v>
      </c>
      <c r="P388" s="58">
        <f t="shared" si="53"/>
        <v>2011</v>
      </c>
    </row>
    <row r="389" spans="1:16" ht="12.75" hidden="1" customHeight="1" x14ac:dyDescent="0.25">
      <c r="A389" s="27" t="s">
        <v>611</v>
      </c>
      <c r="B389" s="28" t="s">
        <v>301</v>
      </c>
      <c r="C389" s="29" t="s">
        <v>593</v>
      </c>
      <c r="D389" s="29">
        <v>1</v>
      </c>
      <c r="E389" s="90">
        <v>40726</v>
      </c>
      <c r="F389" s="57">
        <f>VLOOKUP(C389, Pivot!A$2:C$999, 3, FALSE)</f>
        <v>40613</v>
      </c>
      <c r="G389" s="30">
        <f t="shared" si="50"/>
        <v>113</v>
      </c>
      <c r="H389" s="31">
        <f>VLOOKUP(C389, Pivot!A$2:E$999, 4, FALSE)</f>
        <v>114.2</v>
      </c>
      <c r="I389" s="31">
        <f>VLOOKUP(C389, Pivot!A$2:E$999, 5, FALSE)</f>
        <v>114.2</v>
      </c>
      <c r="J389" s="55">
        <v>95</v>
      </c>
      <c r="K389" s="31">
        <f t="shared" si="51"/>
        <v>-19.200000000000003</v>
      </c>
      <c r="L389" s="58">
        <f>VLOOKUP(C389, Pivot!A$2:B$999, 2, FALSE)</f>
        <v>3756</v>
      </c>
      <c r="M389" s="58">
        <f t="shared" si="52"/>
        <v>2011</v>
      </c>
      <c r="P389" s="58">
        <f t="shared" si="53"/>
        <v>2011</v>
      </c>
    </row>
    <row r="390" spans="1:16" ht="12.75" hidden="1" customHeight="1" x14ac:dyDescent="0.25">
      <c r="A390" s="27" t="s">
        <v>612</v>
      </c>
      <c r="B390" s="28" t="s">
        <v>301</v>
      </c>
      <c r="C390" s="29" t="s">
        <v>566</v>
      </c>
      <c r="D390" s="29">
        <v>6</v>
      </c>
      <c r="E390" s="90">
        <v>40727</v>
      </c>
      <c r="F390" s="57">
        <f>VLOOKUP(C390, Pivot!A$2:C$999, 3, FALSE)</f>
        <v>40491.307692307695</v>
      </c>
      <c r="G390" s="30">
        <f t="shared" si="50"/>
        <v>235.69230769230489</v>
      </c>
      <c r="H390" s="31">
        <f>VLOOKUP(C390, Pivot!A$2:E$999, 4, FALSE)</f>
        <v>141.30000000000001</v>
      </c>
      <c r="I390" s="31">
        <f>VLOOKUP(C390, Pivot!A$2:E$999, 5, FALSE)</f>
        <v>58.5</v>
      </c>
      <c r="J390" s="55">
        <v>95.9</v>
      </c>
      <c r="K390" s="31">
        <f t="shared" si="51"/>
        <v>0</v>
      </c>
      <c r="L390" s="58">
        <f>VLOOKUP(C390, Pivot!A$2:B$999, 2, FALSE)</f>
        <v>135990</v>
      </c>
      <c r="M390" s="58">
        <f t="shared" si="52"/>
        <v>2011</v>
      </c>
      <c r="P390" s="58">
        <f t="shared" si="53"/>
        <v>2011</v>
      </c>
    </row>
    <row r="391" spans="1:16" ht="12.75" hidden="1" customHeight="1" x14ac:dyDescent="0.25">
      <c r="A391" s="27" t="s">
        <v>613</v>
      </c>
      <c r="B391" s="28" t="s">
        <v>301</v>
      </c>
      <c r="C391" s="29" t="s">
        <v>566</v>
      </c>
      <c r="D391" s="29">
        <v>27</v>
      </c>
      <c r="E391" s="90">
        <v>40729</v>
      </c>
      <c r="F391" s="57">
        <f>VLOOKUP(C391, Pivot!A$2:C$999, 3, FALSE)</f>
        <v>40491.307692307695</v>
      </c>
      <c r="G391" s="30">
        <f t="shared" si="50"/>
        <v>237.69230769230489</v>
      </c>
      <c r="H391" s="31">
        <f>VLOOKUP(C391, Pivot!A$2:E$999, 4, FALSE)</f>
        <v>141.30000000000001</v>
      </c>
      <c r="I391" s="31">
        <f>VLOOKUP(C391, Pivot!A$2:E$999, 5, FALSE)</f>
        <v>58.5</v>
      </c>
      <c r="J391" s="55">
        <v>96.9</v>
      </c>
      <c r="K391" s="31">
        <f t="shared" si="51"/>
        <v>0</v>
      </c>
      <c r="L391" s="58">
        <f>VLOOKUP(C391, Pivot!A$2:B$999, 2, FALSE)</f>
        <v>135990</v>
      </c>
      <c r="M391" s="58">
        <f t="shared" si="52"/>
        <v>2011</v>
      </c>
      <c r="P391" s="58">
        <f t="shared" si="53"/>
        <v>2011</v>
      </c>
    </row>
    <row r="392" spans="1:16" ht="12.75" hidden="1" customHeight="1" x14ac:dyDescent="0.25">
      <c r="A392" s="27" t="s">
        <v>614</v>
      </c>
      <c r="B392" s="28" t="s">
        <v>301</v>
      </c>
      <c r="C392" s="29" t="s">
        <v>566</v>
      </c>
      <c r="D392" s="29">
        <v>7</v>
      </c>
      <c r="E392" s="90">
        <v>40730</v>
      </c>
      <c r="F392" s="57">
        <f>VLOOKUP(C392, Pivot!A$2:C$999, 3, FALSE)</f>
        <v>40491.307692307695</v>
      </c>
      <c r="G392" s="30">
        <f t="shared" si="50"/>
        <v>238.69230769230489</v>
      </c>
      <c r="H392" s="31">
        <f>VLOOKUP(C392, Pivot!A$2:E$999, 4, FALSE)</f>
        <v>141.30000000000001</v>
      </c>
      <c r="I392" s="31">
        <f>VLOOKUP(C392, Pivot!A$2:E$999, 5, FALSE)</f>
        <v>58.5</v>
      </c>
      <c r="J392" s="55">
        <v>97.8</v>
      </c>
      <c r="K392" s="31">
        <f t="shared" si="51"/>
        <v>0</v>
      </c>
      <c r="L392" s="58">
        <f>VLOOKUP(C392, Pivot!A$2:B$999, 2, FALSE)</f>
        <v>135990</v>
      </c>
      <c r="M392" s="58">
        <f t="shared" si="52"/>
        <v>2011</v>
      </c>
      <c r="P392" s="58">
        <f t="shared" si="53"/>
        <v>2011</v>
      </c>
    </row>
    <row r="393" spans="1:16" ht="12.75" hidden="1" customHeight="1" x14ac:dyDescent="0.25">
      <c r="A393" s="27" t="s">
        <v>614</v>
      </c>
      <c r="B393" s="28" t="s">
        <v>301</v>
      </c>
      <c r="C393" s="29" t="s">
        <v>593</v>
      </c>
      <c r="D393" s="29">
        <v>1</v>
      </c>
      <c r="E393" s="90">
        <v>40730</v>
      </c>
      <c r="F393" s="57">
        <f>VLOOKUP(C393, Pivot!A$2:C$999, 3, FALSE)</f>
        <v>40613</v>
      </c>
      <c r="G393" s="30">
        <f t="shared" si="50"/>
        <v>117</v>
      </c>
      <c r="H393" s="31">
        <f>VLOOKUP(C393, Pivot!A$2:E$999, 4, FALSE)</f>
        <v>114.2</v>
      </c>
      <c r="I393" s="31">
        <f>VLOOKUP(C393, Pivot!A$2:E$999, 5, FALSE)</f>
        <v>114.2</v>
      </c>
      <c r="J393" s="55">
        <v>97.8</v>
      </c>
      <c r="K393" s="31">
        <f t="shared" si="51"/>
        <v>-16.400000000000006</v>
      </c>
      <c r="L393" s="58">
        <f>VLOOKUP(C393, Pivot!A$2:B$999, 2, FALSE)</f>
        <v>3756</v>
      </c>
      <c r="M393" s="58">
        <f t="shared" si="52"/>
        <v>2011</v>
      </c>
      <c r="P393" s="58">
        <f t="shared" si="53"/>
        <v>2011</v>
      </c>
    </row>
    <row r="394" spans="1:16" ht="12.75" hidden="1" customHeight="1" x14ac:dyDescent="0.25">
      <c r="A394" s="27" t="s">
        <v>615</v>
      </c>
      <c r="B394" s="28" t="s">
        <v>301</v>
      </c>
      <c r="C394" s="29" t="s">
        <v>566</v>
      </c>
      <c r="D394" s="29">
        <v>15</v>
      </c>
      <c r="E394" s="90">
        <v>40732</v>
      </c>
      <c r="F394" s="57">
        <f>VLOOKUP(C394, Pivot!A$2:C$999, 3, FALSE)</f>
        <v>40491.307692307695</v>
      </c>
      <c r="G394" s="30">
        <f t="shared" si="50"/>
        <v>240.69230769230489</v>
      </c>
      <c r="H394" s="31">
        <f>VLOOKUP(C394, Pivot!A$2:E$999, 4, FALSE)</f>
        <v>141.30000000000001</v>
      </c>
      <c r="I394" s="31">
        <f>VLOOKUP(C394, Pivot!A$2:E$999, 5, FALSE)</f>
        <v>58.5</v>
      </c>
      <c r="J394" s="55">
        <v>98.4</v>
      </c>
      <c r="K394" s="31">
        <f t="shared" si="51"/>
        <v>0</v>
      </c>
      <c r="L394" s="58">
        <f>VLOOKUP(C394, Pivot!A$2:B$999, 2, FALSE)</f>
        <v>135990</v>
      </c>
      <c r="M394" s="58">
        <f t="shared" si="52"/>
        <v>2011</v>
      </c>
      <c r="P394" s="58">
        <f t="shared" si="53"/>
        <v>2011</v>
      </c>
    </row>
    <row r="395" spans="1:16" ht="12.75" hidden="1" customHeight="1" x14ac:dyDescent="0.25">
      <c r="A395" s="27" t="s">
        <v>616</v>
      </c>
      <c r="B395" s="28" t="s">
        <v>301</v>
      </c>
      <c r="C395" s="29" t="s">
        <v>566</v>
      </c>
      <c r="D395" s="29">
        <v>3</v>
      </c>
      <c r="E395" s="90">
        <v>40733</v>
      </c>
      <c r="F395" s="57">
        <f>VLOOKUP(C395, Pivot!A$2:C$999, 3, FALSE)</f>
        <v>40491.307692307695</v>
      </c>
      <c r="G395" s="30">
        <f t="shared" si="50"/>
        <v>241.69230769230489</v>
      </c>
      <c r="H395" s="31">
        <f>VLOOKUP(C395, Pivot!A$2:E$999, 4, FALSE)</f>
        <v>141.30000000000001</v>
      </c>
      <c r="I395" s="31">
        <f>VLOOKUP(C395, Pivot!A$2:E$999, 5, FALSE)</f>
        <v>58.5</v>
      </c>
      <c r="J395" s="55">
        <v>154.30000000000001</v>
      </c>
      <c r="K395" s="31">
        <f t="shared" si="51"/>
        <v>13</v>
      </c>
      <c r="L395" s="58">
        <f>VLOOKUP(C395, Pivot!A$2:B$999, 2, FALSE)</f>
        <v>135990</v>
      </c>
      <c r="M395" s="58">
        <f t="shared" si="52"/>
        <v>2011</v>
      </c>
      <c r="P395" s="58">
        <f t="shared" si="53"/>
        <v>2011</v>
      </c>
    </row>
    <row r="396" spans="1:16" ht="12.75" hidden="1" customHeight="1" x14ac:dyDescent="0.25">
      <c r="A396" s="27" t="s">
        <v>617</v>
      </c>
      <c r="B396" s="28" t="s">
        <v>301</v>
      </c>
      <c r="C396" s="29" t="s">
        <v>566</v>
      </c>
      <c r="D396" s="29">
        <v>1</v>
      </c>
      <c r="E396" s="90">
        <v>40735</v>
      </c>
      <c r="F396" s="57">
        <f>VLOOKUP(C396, Pivot!A$2:C$999, 3, FALSE)</f>
        <v>40491.307692307695</v>
      </c>
      <c r="G396" s="30">
        <f t="shared" si="50"/>
        <v>243.69230769230489</v>
      </c>
      <c r="H396" s="31">
        <f>VLOOKUP(C396, Pivot!A$2:E$999, 4, FALSE)</f>
        <v>141.30000000000001</v>
      </c>
      <c r="I396" s="31">
        <f>VLOOKUP(C396, Pivot!A$2:E$999, 5, FALSE)</f>
        <v>58.5</v>
      </c>
      <c r="J396" s="55">
        <v>155.19999999999999</v>
      </c>
      <c r="K396" s="31">
        <f t="shared" si="51"/>
        <v>13.899999999999977</v>
      </c>
      <c r="L396" s="58">
        <f>VLOOKUP(C396, Pivot!A$2:B$999, 2, FALSE)</f>
        <v>135990</v>
      </c>
      <c r="M396" s="58">
        <f t="shared" si="52"/>
        <v>2011</v>
      </c>
      <c r="P396" s="58">
        <f t="shared" si="53"/>
        <v>2011</v>
      </c>
    </row>
    <row r="397" spans="1:16" ht="12.75" hidden="1" customHeight="1" x14ac:dyDescent="0.25">
      <c r="A397" s="27" t="s">
        <v>618</v>
      </c>
      <c r="B397" s="28" t="s">
        <v>338</v>
      </c>
      <c r="C397" s="29" t="s">
        <v>566</v>
      </c>
      <c r="D397" s="29">
        <v>2</v>
      </c>
      <c r="E397" s="90">
        <v>40737</v>
      </c>
      <c r="F397" s="57">
        <f>VLOOKUP(C397, Pivot!A$2:C$999, 3, FALSE)</f>
        <v>40491.307692307695</v>
      </c>
      <c r="G397" s="30">
        <f t="shared" si="50"/>
        <v>245.69230769230489</v>
      </c>
      <c r="H397" s="31">
        <f>VLOOKUP(C397, Pivot!A$2:E$999, 4, FALSE)</f>
        <v>141.30000000000001</v>
      </c>
      <c r="I397" s="31">
        <f>VLOOKUP(C397, Pivot!A$2:E$999, 5, FALSE)</f>
        <v>58.5</v>
      </c>
      <c r="J397" s="55">
        <v>116.2</v>
      </c>
      <c r="K397" s="31">
        <f t="shared" si="51"/>
        <v>0</v>
      </c>
      <c r="L397" s="58">
        <f>VLOOKUP(C397, Pivot!A$2:B$999, 2, FALSE)</f>
        <v>135990</v>
      </c>
      <c r="M397" s="58">
        <f t="shared" si="52"/>
        <v>2011</v>
      </c>
      <c r="P397" s="58">
        <f t="shared" si="53"/>
        <v>2011</v>
      </c>
    </row>
    <row r="398" spans="1:16" ht="12.75" hidden="1" customHeight="1" x14ac:dyDescent="0.25">
      <c r="A398" s="27" t="s">
        <v>619</v>
      </c>
      <c r="B398" s="28" t="s">
        <v>301</v>
      </c>
      <c r="C398" s="29" t="s">
        <v>566</v>
      </c>
      <c r="D398" s="29">
        <v>1</v>
      </c>
      <c r="E398" s="90">
        <v>40740</v>
      </c>
      <c r="F398" s="57">
        <f>VLOOKUP(C398, Pivot!A$2:C$999, 3, FALSE)</f>
        <v>40491.307692307695</v>
      </c>
      <c r="G398" s="30">
        <f t="shared" si="50"/>
        <v>248.69230769230489</v>
      </c>
      <c r="H398" s="31">
        <f>VLOOKUP(C398, Pivot!A$2:E$999, 4, FALSE)</f>
        <v>141.30000000000001</v>
      </c>
      <c r="I398" s="31">
        <f>VLOOKUP(C398, Pivot!A$2:E$999, 5, FALSE)</f>
        <v>58.5</v>
      </c>
      <c r="J398" s="55">
        <v>156.1</v>
      </c>
      <c r="K398" s="31">
        <f t="shared" si="51"/>
        <v>14.799999999999983</v>
      </c>
      <c r="L398" s="58">
        <f>VLOOKUP(C398, Pivot!A$2:B$999, 2, FALSE)</f>
        <v>135990</v>
      </c>
      <c r="M398" s="58">
        <f t="shared" si="52"/>
        <v>2011</v>
      </c>
      <c r="P398" s="58">
        <f t="shared" si="53"/>
        <v>2011</v>
      </c>
    </row>
    <row r="399" spans="1:16" ht="12.75" hidden="1" customHeight="1" x14ac:dyDescent="0.25">
      <c r="A399" s="27" t="s">
        <v>620</v>
      </c>
      <c r="B399" s="28" t="s">
        <v>301</v>
      </c>
      <c r="C399" s="29" t="s">
        <v>566</v>
      </c>
      <c r="D399" s="29">
        <v>1</v>
      </c>
      <c r="E399" s="90">
        <v>40743</v>
      </c>
      <c r="F399" s="57">
        <f>VLOOKUP(C399, Pivot!A$2:C$999, 3, FALSE)</f>
        <v>40491.307692307695</v>
      </c>
      <c r="G399" s="30">
        <f t="shared" si="50"/>
        <v>251.69230769230489</v>
      </c>
      <c r="H399" s="31">
        <f>VLOOKUP(C399, Pivot!A$2:E$999, 4, FALSE)</f>
        <v>141.30000000000001</v>
      </c>
      <c r="I399" s="31">
        <f>VLOOKUP(C399, Pivot!A$2:E$999, 5, FALSE)</f>
        <v>58.5</v>
      </c>
      <c r="J399" s="55">
        <v>157.5</v>
      </c>
      <c r="K399" s="31">
        <f t="shared" si="51"/>
        <v>16.199999999999989</v>
      </c>
      <c r="L399" s="58">
        <f>VLOOKUP(C399, Pivot!A$2:B$999, 2, FALSE)</f>
        <v>135990</v>
      </c>
      <c r="M399" s="58">
        <f t="shared" si="52"/>
        <v>2011</v>
      </c>
      <c r="P399" s="58">
        <f t="shared" si="53"/>
        <v>2011</v>
      </c>
    </row>
    <row r="400" spans="1:16" ht="12.75" hidden="1" customHeight="1" x14ac:dyDescent="0.25">
      <c r="A400" s="27" t="s">
        <v>621</v>
      </c>
      <c r="B400" s="28" t="s">
        <v>301</v>
      </c>
      <c r="C400" s="29" t="s">
        <v>566</v>
      </c>
      <c r="D400" s="29">
        <v>6</v>
      </c>
      <c r="E400" s="90">
        <v>40744</v>
      </c>
      <c r="F400" s="57">
        <f>VLOOKUP(C400, Pivot!A$2:C$999, 3, FALSE)</f>
        <v>40491.307692307695</v>
      </c>
      <c r="G400" s="30">
        <f t="shared" si="50"/>
        <v>252.69230769230489</v>
      </c>
      <c r="H400" s="31">
        <f>VLOOKUP(C400, Pivot!A$2:E$999, 4, FALSE)</f>
        <v>141.30000000000001</v>
      </c>
      <c r="I400" s="31">
        <f>VLOOKUP(C400, Pivot!A$2:E$999, 5, FALSE)</f>
        <v>58.5</v>
      </c>
      <c r="J400" s="55">
        <v>158.1</v>
      </c>
      <c r="K400" s="31">
        <f t="shared" si="51"/>
        <v>16.799999999999983</v>
      </c>
      <c r="L400" s="58">
        <f>VLOOKUP(C400, Pivot!A$2:B$999, 2, FALSE)</f>
        <v>135990</v>
      </c>
      <c r="M400" s="58">
        <f t="shared" si="52"/>
        <v>2011</v>
      </c>
      <c r="P400" s="58">
        <f t="shared" si="53"/>
        <v>2011</v>
      </c>
    </row>
    <row r="401" spans="1:16" ht="12.75" hidden="1" customHeight="1" x14ac:dyDescent="0.25">
      <c r="A401" s="27" t="s">
        <v>622</v>
      </c>
      <c r="B401" s="28" t="s">
        <v>301</v>
      </c>
      <c r="C401" s="29" t="s">
        <v>566</v>
      </c>
      <c r="D401" s="29">
        <v>1</v>
      </c>
      <c r="E401" s="90">
        <v>40754</v>
      </c>
      <c r="F401" s="57">
        <f>VLOOKUP(C401, Pivot!A$2:C$999, 3, FALSE)</f>
        <v>40491.307692307695</v>
      </c>
      <c r="G401" s="30">
        <f t="shared" si="50"/>
        <v>262.69230769230489</v>
      </c>
      <c r="H401" s="31">
        <f>VLOOKUP(C401, Pivot!A$2:E$999, 4, FALSE)</f>
        <v>141.30000000000001</v>
      </c>
      <c r="I401" s="31">
        <f>VLOOKUP(C401, Pivot!A$2:E$999, 5, FALSE)</f>
        <v>58.5</v>
      </c>
      <c r="J401" s="55">
        <v>156.69999999999999</v>
      </c>
      <c r="K401" s="31">
        <f t="shared" si="51"/>
        <v>15.399999999999977</v>
      </c>
      <c r="L401" s="58">
        <f>VLOOKUP(C401, Pivot!A$2:B$999, 2, FALSE)</f>
        <v>135990</v>
      </c>
      <c r="M401" s="58">
        <f t="shared" si="52"/>
        <v>2011</v>
      </c>
      <c r="P401" s="58">
        <f t="shared" si="53"/>
        <v>2011</v>
      </c>
    </row>
    <row r="402" spans="1:16" ht="12.75" hidden="1" customHeight="1" x14ac:dyDescent="0.25">
      <c r="A402" s="27" t="s">
        <v>623</v>
      </c>
      <c r="B402" s="28" t="s">
        <v>301</v>
      </c>
      <c r="C402" s="29" t="s">
        <v>566</v>
      </c>
      <c r="D402" s="29">
        <v>4</v>
      </c>
      <c r="E402" s="90">
        <v>40763</v>
      </c>
      <c r="F402" s="57">
        <f>VLOOKUP(C402, Pivot!A$2:C$999, 3, FALSE)</f>
        <v>40491.307692307695</v>
      </c>
      <c r="G402" s="30">
        <f t="shared" si="50"/>
        <v>271.69230769230489</v>
      </c>
      <c r="H402" s="31">
        <f>VLOOKUP(C402, Pivot!A$2:E$999, 4, FALSE)</f>
        <v>141.30000000000001</v>
      </c>
      <c r="I402" s="31">
        <f>VLOOKUP(C402, Pivot!A$2:E$999, 5, FALSE)</f>
        <v>58.5</v>
      </c>
      <c r="J402" s="55">
        <v>157.69999999999999</v>
      </c>
      <c r="K402" s="31">
        <f t="shared" si="51"/>
        <v>16.399999999999977</v>
      </c>
      <c r="L402" s="58">
        <f>VLOOKUP(C402, Pivot!A$2:B$999, 2, FALSE)</f>
        <v>135990</v>
      </c>
      <c r="M402" s="58">
        <f t="shared" si="52"/>
        <v>2011</v>
      </c>
      <c r="P402" s="58">
        <f t="shared" si="53"/>
        <v>2011</v>
      </c>
    </row>
    <row r="403" spans="1:16" ht="12.75" hidden="1" customHeight="1" x14ac:dyDescent="0.25">
      <c r="A403" s="27" t="s">
        <v>624</v>
      </c>
      <c r="B403" s="28" t="s">
        <v>301</v>
      </c>
      <c r="C403" s="29" t="s">
        <v>566</v>
      </c>
      <c r="D403" s="29">
        <v>2</v>
      </c>
      <c r="E403" s="90">
        <v>40764</v>
      </c>
      <c r="F403" s="57">
        <f>VLOOKUP(C403, Pivot!A$2:C$999, 3, FALSE)</f>
        <v>40491.307692307695</v>
      </c>
      <c r="G403" s="30">
        <f t="shared" si="50"/>
        <v>272.69230769230489</v>
      </c>
      <c r="H403" s="31">
        <f>VLOOKUP(C403, Pivot!A$2:E$999, 4, FALSE)</f>
        <v>141.30000000000001</v>
      </c>
      <c r="I403" s="31">
        <f>VLOOKUP(C403, Pivot!A$2:E$999, 5, FALSE)</f>
        <v>58.5</v>
      </c>
      <c r="J403" s="55">
        <v>158.4</v>
      </c>
      <c r="K403" s="31">
        <f t="shared" si="51"/>
        <v>17.099999999999994</v>
      </c>
      <c r="L403" s="58">
        <f>VLOOKUP(C403, Pivot!A$2:B$999, 2, FALSE)</f>
        <v>135990</v>
      </c>
      <c r="M403" s="58">
        <f t="shared" si="52"/>
        <v>2011</v>
      </c>
      <c r="P403" s="58">
        <f t="shared" si="53"/>
        <v>2011</v>
      </c>
    </row>
    <row r="404" spans="1:16" ht="12.75" hidden="1" customHeight="1" x14ac:dyDescent="0.25">
      <c r="A404" s="27" t="s">
        <v>625</v>
      </c>
      <c r="B404" s="28" t="s">
        <v>301</v>
      </c>
      <c r="C404" s="29" t="s">
        <v>566</v>
      </c>
      <c r="D404" s="29">
        <v>1</v>
      </c>
      <c r="E404" s="90">
        <v>40766</v>
      </c>
      <c r="F404" s="57">
        <f>VLOOKUP(C404, Pivot!A$2:C$999, 3, FALSE)</f>
        <v>40491.307692307695</v>
      </c>
      <c r="G404" s="30">
        <f t="shared" si="50"/>
        <v>274.69230769230489</v>
      </c>
      <c r="H404" s="31">
        <f>VLOOKUP(C404, Pivot!A$2:E$999, 4, FALSE)</f>
        <v>141.30000000000001</v>
      </c>
      <c r="I404" s="31">
        <f>VLOOKUP(C404, Pivot!A$2:E$999, 5, FALSE)</f>
        <v>58.5</v>
      </c>
      <c r="J404" s="55">
        <v>80.099999999999994</v>
      </c>
      <c r="K404" s="31">
        <f t="shared" si="51"/>
        <v>0</v>
      </c>
      <c r="L404" s="58">
        <f>VLOOKUP(C404, Pivot!A$2:B$999, 2, FALSE)</f>
        <v>135990</v>
      </c>
      <c r="M404" s="58">
        <f t="shared" si="52"/>
        <v>2011</v>
      </c>
      <c r="P404" s="58">
        <f t="shared" si="53"/>
        <v>2011</v>
      </c>
    </row>
    <row r="405" spans="1:16" ht="12.75" hidden="1" customHeight="1" x14ac:dyDescent="0.25">
      <c r="A405" s="27" t="s">
        <v>626</v>
      </c>
      <c r="B405" s="28" t="s">
        <v>301</v>
      </c>
      <c r="C405" s="29" t="s">
        <v>566</v>
      </c>
      <c r="D405" s="29">
        <v>10</v>
      </c>
      <c r="E405" s="90">
        <v>40767</v>
      </c>
      <c r="F405" s="57">
        <f>VLOOKUP(C405, Pivot!A$2:C$999, 3, FALSE)</f>
        <v>40491.307692307695</v>
      </c>
      <c r="G405" s="30">
        <f t="shared" si="50"/>
        <v>275.69230769230489</v>
      </c>
      <c r="H405" s="31">
        <f>VLOOKUP(C405, Pivot!A$2:E$999, 4, FALSE)</f>
        <v>141.30000000000001</v>
      </c>
      <c r="I405" s="31">
        <f>VLOOKUP(C405, Pivot!A$2:E$999, 5, FALSE)</f>
        <v>58.5</v>
      </c>
      <c r="J405" s="55">
        <v>85.5</v>
      </c>
      <c r="K405" s="31">
        <f t="shared" si="51"/>
        <v>0</v>
      </c>
      <c r="L405" s="58">
        <f>VLOOKUP(C405, Pivot!A$2:B$999, 2, FALSE)</f>
        <v>135990</v>
      </c>
      <c r="M405" s="58">
        <f t="shared" si="52"/>
        <v>2011</v>
      </c>
      <c r="P405" s="58">
        <f t="shared" si="53"/>
        <v>2011</v>
      </c>
    </row>
    <row r="406" spans="1:16" ht="12.75" hidden="1" customHeight="1" x14ac:dyDescent="0.25">
      <c r="A406" s="27" t="s">
        <v>627</v>
      </c>
      <c r="B406" s="28" t="s">
        <v>301</v>
      </c>
      <c r="C406" s="29" t="s">
        <v>566</v>
      </c>
      <c r="D406" s="29">
        <v>2</v>
      </c>
      <c r="E406" s="90">
        <v>40769</v>
      </c>
      <c r="F406" s="57">
        <f>VLOOKUP(C406, Pivot!A$2:C$999, 3, FALSE)</f>
        <v>40491.307692307695</v>
      </c>
      <c r="G406" s="30">
        <f t="shared" si="50"/>
        <v>277.69230769230489</v>
      </c>
      <c r="H406" s="31">
        <f>VLOOKUP(C406, Pivot!A$2:E$999, 4, FALSE)</f>
        <v>141.30000000000001</v>
      </c>
      <c r="I406" s="31">
        <f>VLOOKUP(C406, Pivot!A$2:E$999, 5, FALSE)</f>
        <v>58.5</v>
      </c>
      <c r="J406" s="55">
        <v>86.5</v>
      </c>
      <c r="K406" s="31">
        <f t="shared" si="51"/>
        <v>0</v>
      </c>
      <c r="L406" s="58">
        <f>VLOOKUP(C406, Pivot!A$2:B$999, 2, FALSE)</f>
        <v>135990</v>
      </c>
      <c r="M406" s="58">
        <f t="shared" si="52"/>
        <v>2011</v>
      </c>
      <c r="P406" s="58">
        <f t="shared" si="53"/>
        <v>2011</v>
      </c>
    </row>
    <row r="407" spans="1:16" ht="12.75" hidden="1" customHeight="1" x14ac:dyDescent="0.25">
      <c r="A407" s="27" t="s">
        <v>628</v>
      </c>
      <c r="B407" s="28" t="s">
        <v>301</v>
      </c>
      <c r="C407" s="29" t="s">
        <v>566</v>
      </c>
      <c r="D407" s="29">
        <v>1</v>
      </c>
      <c r="E407" s="90">
        <v>40770</v>
      </c>
      <c r="F407" s="57">
        <f>VLOOKUP(C407, Pivot!A$2:C$999, 3, FALSE)</f>
        <v>40491.307692307695</v>
      </c>
      <c r="G407" s="30">
        <f t="shared" si="50"/>
        <v>278.69230769230489</v>
      </c>
      <c r="H407" s="31">
        <f>VLOOKUP(C407, Pivot!A$2:E$999, 4, FALSE)</f>
        <v>141.30000000000001</v>
      </c>
      <c r="I407" s="31">
        <f>VLOOKUP(C407, Pivot!A$2:E$999, 5, FALSE)</f>
        <v>58.5</v>
      </c>
      <c r="J407" s="55">
        <v>100.5</v>
      </c>
      <c r="K407" s="31">
        <f t="shared" si="51"/>
        <v>0</v>
      </c>
      <c r="L407" s="58">
        <f>VLOOKUP(C407, Pivot!A$2:B$999, 2, FALSE)</f>
        <v>135990</v>
      </c>
      <c r="M407" s="58">
        <f t="shared" si="52"/>
        <v>2011</v>
      </c>
      <c r="P407" s="58">
        <f t="shared" si="53"/>
        <v>2011</v>
      </c>
    </row>
    <row r="408" spans="1:16" ht="12.75" hidden="1" customHeight="1" x14ac:dyDescent="0.25">
      <c r="A408" s="27" t="s">
        <v>629</v>
      </c>
      <c r="B408" s="28" t="s">
        <v>301</v>
      </c>
      <c r="C408" s="29" t="s">
        <v>566</v>
      </c>
      <c r="D408" s="29">
        <v>4</v>
      </c>
      <c r="E408" s="90">
        <v>40771</v>
      </c>
      <c r="F408" s="57">
        <f>VLOOKUP(C408, Pivot!A$2:C$999, 3, FALSE)</f>
        <v>40491.307692307695</v>
      </c>
      <c r="G408" s="30">
        <f t="shared" si="50"/>
        <v>279.69230769230489</v>
      </c>
      <c r="H408" s="31">
        <f>VLOOKUP(C408, Pivot!A$2:E$999, 4, FALSE)</f>
        <v>141.30000000000001</v>
      </c>
      <c r="I408" s="31">
        <f>VLOOKUP(C408, Pivot!A$2:E$999, 5, FALSE)</f>
        <v>58.5</v>
      </c>
      <c r="J408" s="55">
        <v>94.1</v>
      </c>
      <c r="K408" s="31">
        <f t="shared" si="51"/>
        <v>0</v>
      </c>
      <c r="L408" s="58">
        <f>VLOOKUP(C408, Pivot!A$2:B$999, 2, FALSE)</f>
        <v>135990</v>
      </c>
      <c r="M408" s="58">
        <f t="shared" si="52"/>
        <v>2011</v>
      </c>
      <c r="P408" s="58">
        <f t="shared" si="53"/>
        <v>2011</v>
      </c>
    </row>
    <row r="409" spans="1:16" ht="12.75" hidden="1" customHeight="1" x14ac:dyDescent="0.25">
      <c r="A409" s="27" t="s">
        <v>630</v>
      </c>
      <c r="B409" s="28" t="s">
        <v>301</v>
      </c>
      <c r="C409" s="29" t="s">
        <v>566</v>
      </c>
      <c r="D409" s="29">
        <v>2</v>
      </c>
      <c r="E409" s="90">
        <v>40772</v>
      </c>
      <c r="F409" s="57">
        <f>VLOOKUP(C409, Pivot!A$2:C$999, 3, FALSE)</f>
        <v>40491.307692307695</v>
      </c>
      <c r="G409" s="30">
        <f t="shared" si="50"/>
        <v>280.69230769230489</v>
      </c>
      <c r="H409" s="31">
        <f>VLOOKUP(C409, Pivot!A$2:E$999, 4, FALSE)</f>
        <v>141.30000000000001</v>
      </c>
      <c r="I409" s="31">
        <f>VLOOKUP(C409, Pivot!A$2:E$999, 5, FALSE)</f>
        <v>58.5</v>
      </c>
      <c r="J409" s="55">
        <v>101.5</v>
      </c>
      <c r="K409" s="31">
        <f t="shared" si="51"/>
        <v>0</v>
      </c>
      <c r="L409" s="58">
        <f>VLOOKUP(C409, Pivot!A$2:B$999, 2, FALSE)</f>
        <v>135990</v>
      </c>
      <c r="M409" s="58">
        <f t="shared" si="52"/>
        <v>2011</v>
      </c>
      <c r="P409" s="58">
        <f t="shared" si="53"/>
        <v>2011</v>
      </c>
    </row>
    <row r="410" spans="1:16" ht="12.75" hidden="1" customHeight="1" x14ac:dyDescent="0.25">
      <c r="A410" s="27" t="s">
        <v>631</v>
      </c>
      <c r="B410" s="28" t="s">
        <v>301</v>
      </c>
      <c r="C410" s="29" t="s">
        <v>566</v>
      </c>
      <c r="D410" s="29">
        <v>1</v>
      </c>
      <c r="E410" s="90">
        <v>40785</v>
      </c>
      <c r="F410" s="57">
        <f>VLOOKUP(C410, Pivot!A$2:C$999, 3, FALSE)</f>
        <v>40491.307692307695</v>
      </c>
      <c r="G410" s="30">
        <f t="shared" si="50"/>
        <v>293.69230769230489</v>
      </c>
      <c r="H410" s="31">
        <f>VLOOKUP(C410, Pivot!A$2:E$999, 4, FALSE)</f>
        <v>141.30000000000001</v>
      </c>
      <c r="I410" s="31">
        <f>VLOOKUP(C410, Pivot!A$2:E$999, 5, FALSE)</f>
        <v>58.5</v>
      </c>
      <c r="J410" s="55">
        <v>158.4</v>
      </c>
      <c r="K410" s="31">
        <f t="shared" si="51"/>
        <v>17.099999999999994</v>
      </c>
      <c r="L410" s="58">
        <f>VLOOKUP(C410, Pivot!A$2:B$999, 2, FALSE)</f>
        <v>135990</v>
      </c>
      <c r="M410" s="58">
        <f t="shared" si="52"/>
        <v>2011</v>
      </c>
      <c r="P410" s="58">
        <f t="shared" si="53"/>
        <v>2011</v>
      </c>
    </row>
    <row r="411" spans="1:16" ht="12.75" hidden="1" customHeight="1" x14ac:dyDescent="0.25">
      <c r="A411" s="27" t="s">
        <v>632</v>
      </c>
      <c r="B411" s="28" t="s">
        <v>301</v>
      </c>
      <c r="C411" s="29" t="s">
        <v>566</v>
      </c>
      <c r="D411" s="29">
        <v>1</v>
      </c>
      <c r="E411" s="90">
        <v>40787</v>
      </c>
      <c r="F411" s="57">
        <f>VLOOKUP(C411, Pivot!A$2:C$999, 3, FALSE)</f>
        <v>40491.307692307695</v>
      </c>
      <c r="G411" s="30">
        <f t="shared" si="50"/>
        <v>295.69230769230489</v>
      </c>
      <c r="H411" s="31">
        <f>VLOOKUP(C411, Pivot!A$2:E$999, 4, FALSE)</f>
        <v>141.30000000000001</v>
      </c>
      <c r="I411" s="31">
        <f>VLOOKUP(C411, Pivot!A$2:E$999, 5, FALSE)</f>
        <v>58.5</v>
      </c>
      <c r="J411" s="55">
        <v>164.3</v>
      </c>
      <c r="K411" s="31">
        <f t="shared" si="51"/>
        <v>23</v>
      </c>
      <c r="L411" s="58">
        <f>VLOOKUP(C411, Pivot!A$2:B$999, 2, FALSE)</f>
        <v>135990</v>
      </c>
      <c r="M411" s="58">
        <f t="shared" si="52"/>
        <v>2011</v>
      </c>
      <c r="P411" s="58">
        <f t="shared" si="53"/>
        <v>2011</v>
      </c>
    </row>
    <row r="412" spans="1:16" ht="12.75" hidden="1" customHeight="1" x14ac:dyDescent="0.25">
      <c r="A412" s="27" t="s">
        <v>633</v>
      </c>
      <c r="B412" s="28" t="s">
        <v>301</v>
      </c>
      <c r="C412" s="29" t="s">
        <v>566</v>
      </c>
      <c r="D412" s="29">
        <v>1</v>
      </c>
      <c r="E412" s="90">
        <v>40817</v>
      </c>
      <c r="F412" s="57">
        <f>VLOOKUP(C412, Pivot!A$2:C$999, 3, FALSE)</f>
        <v>40491.307692307695</v>
      </c>
      <c r="G412" s="30">
        <f t="shared" si="50"/>
        <v>325.69230769230489</v>
      </c>
      <c r="H412" s="31">
        <f>VLOOKUP(C412, Pivot!A$2:E$999, 4, FALSE)</f>
        <v>141.30000000000001</v>
      </c>
      <c r="I412" s="31">
        <f>VLOOKUP(C412, Pivot!A$2:E$999, 5, FALSE)</f>
        <v>58.5</v>
      </c>
      <c r="J412" s="55">
        <v>79</v>
      </c>
      <c r="K412" s="31">
        <f t="shared" si="51"/>
        <v>0</v>
      </c>
      <c r="L412" s="58">
        <f>VLOOKUP(C412, Pivot!A$2:B$999, 2, FALSE)</f>
        <v>135990</v>
      </c>
      <c r="M412" s="58">
        <f t="shared" si="52"/>
        <v>2011</v>
      </c>
      <c r="P412" s="58">
        <f t="shared" si="53"/>
        <v>2011</v>
      </c>
    </row>
    <row r="413" spans="1:16" ht="12.75" hidden="1" customHeight="1" x14ac:dyDescent="0.25">
      <c r="A413" s="27" t="s">
        <v>634</v>
      </c>
      <c r="B413" s="28" t="s">
        <v>301</v>
      </c>
      <c r="C413" s="29" t="s">
        <v>566</v>
      </c>
      <c r="D413" s="29">
        <v>1</v>
      </c>
      <c r="E413" s="90">
        <v>40818</v>
      </c>
      <c r="F413" s="57">
        <f>VLOOKUP(C413, Pivot!A$2:C$999, 3, FALSE)</f>
        <v>40491.307692307695</v>
      </c>
      <c r="G413" s="30">
        <f t="shared" si="50"/>
        <v>326.69230769230489</v>
      </c>
      <c r="H413" s="31">
        <f>VLOOKUP(C413, Pivot!A$2:E$999, 4, FALSE)</f>
        <v>141.30000000000001</v>
      </c>
      <c r="I413" s="31">
        <f>VLOOKUP(C413, Pivot!A$2:E$999, 5, FALSE)</f>
        <v>58.5</v>
      </c>
      <c r="J413" s="55">
        <v>95.7</v>
      </c>
      <c r="K413" s="31">
        <f t="shared" si="51"/>
        <v>0</v>
      </c>
      <c r="L413" s="58">
        <f>VLOOKUP(C413, Pivot!A$2:B$999, 2, FALSE)</f>
        <v>135990</v>
      </c>
      <c r="M413" s="58">
        <f t="shared" si="52"/>
        <v>2011</v>
      </c>
      <c r="P413" s="58">
        <f t="shared" si="53"/>
        <v>2011</v>
      </c>
    </row>
    <row r="414" spans="1:16" ht="12.75" hidden="1" customHeight="1" x14ac:dyDescent="0.25">
      <c r="A414" s="27" t="s">
        <v>635</v>
      </c>
      <c r="B414" s="28" t="s">
        <v>338</v>
      </c>
      <c r="C414" s="29" t="s">
        <v>636</v>
      </c>
      <c r="D414" s="29">
        <v>53</v>
      </c>
      <c r="E414" s="90">
        <v>40877</v>
      </c>
      <c r="F414" s="57">
        <f>VLOOKUP(C414, Pivot!A$2:C$999, 3, FALSE)</f>
        <v>40862.25</v>
      </c>
      <c r="G414" s="30">
        <f t="shared" si="50"/>
        <v>14.75</v>
      </c>
      <c r="H414" s="31">
        <f>VLOOKUP(C414, Pivot!A$2:E$999, 4, FALSE)</f>
        <v>115.6</v>
      </c>
      <c r="I414" s="31">
        <f>VLOOKUP(C414, Pivot!A$2:E$999, 5, FALSE)</f>
        <v>56.3</v>
      </c>
      <c r="J414" s="55">
        <v>58.8</v>
      </c>
      <c r="K414" s="31">
        <f t="shared" si="51"/>
        <v>0</v>
      </c>
      <c r="L414" s="58">
        <f>VLOOKUP(C414, Pivot!A$2:B$999, 2, FALSE)</f>
        <v>143520</v>
      </c>
      <c r="M414" s="58">
        <f t="shared" si="52"/>
        <v>2011</v>
      </c>
      <c r="P414" s="58">
        <f t="shared" si="53"/>
        <v>2011</v>
      </c>
    </row>
    <row r="415" spans="1:16" ht="12.75" hidden="1" customHeight="1" x14ac:dyDescent="0.25">
      <c r="A415" s="27" t="s">
        <v>637</v>
      </c>
      <c r="B415" s="28" t="s">
        <v>338</v>
      </c>
      <c r="C415" s="29" t="s">
        <v>636</v>
      </c>
      <c r="D415" s="29">
        <v>5</v>
      </c>
      <c r="E415" s="90">
        <v>40877</v>
      </c>
      <c r="F415" s="57">
        <f>VLOOKUP(C415, Pivot!A$2:C$999, 3, FALSE)</f>
        <v>40862.25</v>
      </c>
      <c r="G415" s="30">
        <f t="shared" si="50"/>
        <v>14.75</v>
      </c>
      <c r="H415" s="31">
        <f>VLOOKUP(C415, Pivot!A$2:E$999, 4, FALSE)</f>
        <v>115.6</v>
      </c>
      <c r="I415" s="31">
        <f>VLOOKUP(C415, Pivot!A$2:E$999, 5, FALSE)</f>
        <v>56.3</v>
      </c>
      <c r="J415" s="55">
        <v>79.099999999999994</v>
      </c>
      <c r="K415" s="31">
        <f t="shared" si="51"/>
        <v>0</v>
      </c>
      <c r="L415" s="58">
        <f>VLOOKUP(C415, Pivot!A$2:B$999, 2, FALSE)</f>
        <v>143520</v>
      </c>
      <c r="M415" s="58">
        <f t="shared" si="52"/>
        <v>2011</v>
      </c>
      <c r="P415" s="58">
        <f t="shared" si="53"/>
        <v>2011</v>
      </c>
    </row>
    <row r="416" spans="1:16" ht="12.75" hidden="1" customHeight="1" x14ac:dyDescent="0.25">
      <c r="A416" s="27" t="s">
        <v>638</v>
      </c>
      <c r="B416" s="28" t="s">
        <v>338</v>
      </c>
      <c r="C416" s="29" t="s">
        <v>636</v>
      </c>
      <c r="D416" s="29">
        <v>34</v>
      </c>
      <c r="E416" s="90">
        <v>40878</v>
      </c>
      <c r="F416" s="57">
        <f>VLOOKUP(C416, Pivot!A$2:C$999, 3, FALSE)</f>
        <v>40862.25</v>
      </c>
      <c r="G416" s="30">
        <f t="shared" si="50"/>
        <v>15.75</v>
      </c>
      <c r="H416" s="31">
        <f>VLOOKUP(C416, Pivot!A$2:E$999, 4, FALSE)</f>
        <v>115.6</v>
      </c>
      <c r="I416" s="31">
        <f>VLOOKUP(C416, Pivot!A$2:E$999, 5, FALSE)</f>
        <v>56.3</v>
      </c>
      <c r="J416" s="55">
        <v>114.6</v>
      </c>
      <c r="K416" s="31">
        <f t="shared" si="51"/>
        <v>0</v>
      </c>
      <c r="L416" s="58">
        <f>VLOOKUP(C416, Pivot!A$2:B$999, 2, FALSE)</f>
        <v>143520</v>
      </c>
      <c r="M416" s="58">
        <f t="shared" si="52"/>
        <v>2011</v>
      </c>
      <c r="P416" s="58">
        <f t="shared" si="53"/>
        <v>2012</v>
      </c>
    </row>
    <row r="417" spans="1:16" ht="12.75" hidden="1" customHeight="1" x14ac:dyDescent="0.25">
      <c r="A417" s="27" t="s">
        <v>638</v>
      </c>
      <c r="B417" s="28" t="s">
        <v>338</v>
      </c>
      <c r="C417" s="29" t="s">
        <v>639</v>
      </c>
      <c r="D417" s="29">
        <v>2</v>
      </c>
      <c r="E417" s="90">
        <v>40878</v>
      </c>
      <c r="F417" s="57">
        <f>VLOOKUP(C417, Pivot!A$2:C$999, 3, FALSE)</f>
        <v>40863</v>
      </c>
      <c r="G417" s="30">
        <f t="shared" si="50"/>
        <v>15</v>
      </c>
      <c r="H417" s="31">
        <f>VLOOKUP(C417, Pivot!A$2:E$999, 4, FALSE)</f>
        <v>131.1</v>
      </c>
      <c r="I417" s="31">
        <f>VLOOKUP(C417, Pivot!A$2:E$999, 5, FALSE)</f>
        <v>117.8</v>
      </c>
      <c r="J417" s="55">
        <v>114.6</v>
      </c>
      <c r="K417" s="31">
        <f t="shared" si="51"/>
        <v>-3.2000000000000028</v>
      </c>
      <c r="L417" s="58">
        <f>VLOOKUP(C417, Pivot!A$2:B$999, 2, FALSE)</f>
        <v>47318</v>
      </c>
      <c r="M417" s="58">
        <f t="shared" si="52"/>
        <v>2011</v>
      </c>
      <c r="P417" s="58">
        <f t="shared" si="53"/>
        <v>2012</v>
      </c>
    </row>
    <row r="418" spans="1:16" ht="12.75" hidden="1" customHeight="1" x14ac:dyDescent="0.25">
      <c r="A418" s="27" t="s">
        <v>640</v>
      </c>
      <c r="B418" s="28" t="s">
        <v>338</v>
      </c>
      <c r="C418" s="29" t="s">
        <v>636</v>
      </c>
      <c r="D418" s="29">
        <v>34</v>
      </c>
      <c r="E418" s="90">
        <v>40878</v>
      </c>
      <c r="F418" s="57">
        <f>VLOOKUP(C418, Pivot!A$2:C$999, 3, FALSE)</f>
        <v>40862.25</v>
      </c>
      <c r="G418" s="30">
        <f t="shared" si="50"/>
        <v>15.75</v>
      </c>
      <c r="H418" s="31">
        <f>VLOOKUP(C418, Pivot!A$2:E$999, 4, FALSE)</f>
        <v>115.6</v>
      </c>
      <c r="I418" s="31">
        <f>VLOOKUP(C418, Pivot!A$2:E$999, 5, FALSE)</f>
        <v>56.3</v>
      </c>
      <c r="J418" s="55">
        <v>116.2</v>
      </c>
      <c r="K418" s="31">
        <f t="shared" si="51"/>
        <v>0.60000000000000853</v>
      </c>
      <c r="L418" s="58">
        <f>VLOOKUP(C418, Pivot!A$2:B$999, 2, FALSE)</f>
        <v>143520</v>
      </c>
      <c r="M418" s="58">
        <f t="shared" si="52"/>
        <v>2011</v>
      </c>
      <c r="P418" s="58">
        <f t="shared" si="53"/>
        <v>2012</v>
      </c>
    </row>
    <row r="419" spans="1:16" ht="12.75" hidden="1" customHeight="1" x14ac:dyDescent="0.25">
      <c r="A419" s="27" t="s">
        <v>640</v>
      </c>
      <c r="B419" s="28" t="s">
        <v>338</v>
      </c>
      <c r="C419" s="29" t="s">
        <v>639</v>
      </c>
      <c r="D419" s="29">
        <v>1</v>
      </c>
      <c r="E419" s="90">
        <v>40878</v>
      </c>
      <c r="F419" s="57">
        <f>VLOOKUP(C419, Pivot!A$2:C$999, 3, FALSE)</f>
        <v>40863</v>
      </c>
      <c r="G419" s="30">
        <f t="shared" si="50"/>
        <v>15</v>
      </c>
      <c r="H419" s="31">
        <f>VLOOKUP(C419, Pivot!A$2:E$999, 4, FALSE)</f>
        <v>131.1</v>
      </c>
      <c r="I419" s="31">
        <f>VLOOKUP(C419, Pivot!A$2:E$999, 5, FALSE)</f>
        <v>117.8</v>
      </c>
      <c r="J419" s="55">
        <v>116.2</v>
      </c>
      <c r="K419" s="31">
        <f t="shared" si="51"/>
        <v>-1.5999999999999943</v>
      </c>
      <c r="L419" s="58">
        <f>VLOOKUP(C419, Pivot!A$2:B$999, 2, FALSE)</f>
        <v>47318</v>
      </c>
      <c r="M419" s="58">
        <f t="shared" si="52"/>
        <v>2011</v>
      </c>
      <c r="P419" s="58">
        <f t="shared" si="53"/>
        <v>2012</v>
      </c>
    </row>
    <row r="420" spans="1:16" ht="12.75" hidden="1" customHeight="1" x14ac:dyDescent="0.25">
      <c r="A420" s="27" t="s">
        <v>641</v>
      </c>
      <c r="B420" s="28" t="s">
        <v>338</v>
      </c>
      <c r="C420" s="29" t="s">
        <v>639</v>
      </c>
      <c r="D420" s="29">
        <v>34</v>
      </c>
      <c r="E420" s="90">
        <v>40878</v>
      </c>
      <c r="F420" s="57">
        <f>VLOOKUP(C420, Pivot!A$2:C$999, 3, FALSE)</f>
        <v>40863</v>
      </c>
      <c r="G420" s="30">
        <f t="shared" si="50"/>
        <v>15</v>
      </c>
      <c r="H420" s="31">
        <f>VLOOKUP(C420, Pivot!A$2:E$999, 4, FALSE)</f>
        <v>131.1</v>
      </c>
      <c r="I420" s="31">
        <f>VLOOKUP(C420, Pivot!A$2:E$999, 5, FALSE)</f>
        <v>117.8</v>
      </c>
      <c r="J420" s="55">
        <v>116.80000000000007</v>
      </c>
      <c r="K420" s="31">
        <f t="shared" si="51"/>
        <v>-0.99999999999992895</v>
      </c>
      <c r="L420" s="58">
        <f>VLOOKUP(C420, Pivot!A$2:B$999, 2, FALSE)</f>
        <v>47318</v>
      </c>
      <c r="M420" s="58">
        <f t="shared" si="52"/>
        <v>2011</v>
      </c>
      <c r="P420" s="58">
        <f t="shared" si="53"/>
        <v>2012</v>
      </c>
    </row>
    <row r="421" spans="1:16" ht="12.75" hidden="1" customHeight="1" x14ac:dyDescent="0.25">
      <c r="A421" s="27" t="s">
        <v>642</v>
      </c>
      <c r="B421" s="28" t="s">
        <v>338</v>
      </c>
      <c r="C421" s="29" t="s">
        <v>639</v>
      </c>
      <c r="D421" s="29">
        <v>11</v>
      </c>
      <c r="E421" s="90">
        <v>40879</v>
      </c>
      <c r="F421" s="57">
        <f>VLOOKUP(C421, Pivot!A$2:C$999, 3, FALSE)</f>
        <v>40863</v>
      </c>
      <c r="G421" s="30">
        <f t="shared" si="50"/>
        <v>16</v>
      </c>
      <c r="H421" s="31">
        <f>VLOOKUP(C421, Pivot!A$2:E$999, 4, FALSE)</f>
        <v>131.1</v>
      </c>
      <c r="I421" s="31">
        <f>VLOOKUP(C421, Pivot!A$2:E$999, 5, FALSE)</f>
        <v>117.8</v>
      </c>
      <c r="J421" s="55">
        <v>127</v>
      </c>
      <c r="K421" s="31">
        <f t="shared" si="51"/>
        <v>0</v>
      </c>
      <c r="L421" s="58">
        <f>VLOOKUP(C421, Pivot!A$2:B$999, 2, FALSE)</f>
        <v>47318</v>
      </c>
      <c r="M421" s="58">
        <f t="shared" si="52"/>
        <v>2011</v>
      </c>
      <c r="P421" s="58">
        <f t="shared" si="53"/>
        <v>2012</v>
      </c>
    </row>
    <row r="422" spans="1:16" ht="12.75" hidden="1" customHeight="1" x14ac:dyDescent="0.25">
      <c r="A422" s="27" t="s">
        <v>643</v>
      </c>
      <c r="B422" s="28" t="s">
        <v>338</v>
      </c>
      <c r="C422" s="29" t="s">
        <v>639</v>
      </c>
      <c r="D422" s="29">
        <v>2</v>
      </c>
      <c r="E422" s="90">
        <v>40879</v>
      </c>
      <c r="F422" s="57">
        <f>VLOOKUP(C422, Pivot!A$2:C$999, 3, FALSE)</f>
        <v>40863</v>
      </c>
      <c r="G422" s="30">
        <f t="shared" si="50"/>
        <v>16</v>
      </c>
      <c r="H422" s="31">
        <f>VLOOKUP(C422, Pivot!A$2:E$999, 4, FALSE)</f>
        <v>131.1</v>
      </c>
      <c r="I422" s="31">
        <f>VLOOKUP(C422, Pivot!A$2:E$999, 5, FALSE)</f>
        <v>117.8</v>
      </c>
      <c r="J422" s="55">
        <v>130.6</v>
      </c>
      <c r="K422" s="31">
        <f t="shared" si="51"/>
        <v>0</v>
      </c>
      <c r="L422" s="58">
        <f>VLOOKUP(C422, Pivot!A$2:B$999, 2, FALSE)</f>
        <v>47318</v>
      </c>
      <c r="M422" s="58">
        <f t="shared" si="52"/>
        <v>2011</v>
      </c>
      <c r="P422" s="58">
        <f t="shared" si="53"/>
        <v>2012</v>
      </c>
    </row>
    <row r="423" spans="1:16" ht="12.75" hidden="1" customHeight="1" x14ac:dyDescent="0.25">
      <c r="A423" s="27" t="s">
        <v>644</v>
      </c>
      <c r="B423" s="28" t="s">
        <v>590</v>
      </c>
      <c r="C423" s="29" t="s">
        <v>636</v>
      </c>
      <c r="D423" s="29">
        <v>4</v>
      </c>
      <c r="E423" s="90">
        <v>40938</v>
      </c>
      <c r="F423" s="57">
        <f>VLOOKUP(C423, Pivot!A$2:C$999, 3, FALSE)</f>
        <v>40862.25</v>
      </c>
      <c r="G423" s="30">
        <f t="shared" si="50"/>
        <v>75.75</v>
      </c>
      <c r="H423" s="31">
        <f>VLOOKUP(C423, Pivot!A$2:E$999, 4, FALSE)</f>
        <v>115.6</v>
      </c>
      <c r="I423" s="31">
        <f>VLOOKUP(C423, Pivot!A$2:E$999, 5, FALSE)</f>
        <v>56.3</v>
      </c>
      <c r="J423" s="55">
        <v>60.5</v>
      </c>
      <c r="K423" s="31">
        <f t="shared" si="51"/>
        <v>0</v>
      </c>
      <c r="L423" s="58">
        <f>VLOOKUP(C423, Pivot!A$2:B$999, 2, FALSE)</f>
        <v>143520</v>
      </c>
      <c r="M423" s="58">
        <f t="shared" si="52"/>
        <v>2012</v>
      </c>
      <c r="P423" s="58">
        <f t="shared" si="53"/>
        <v>2012</v>
      </c>
    </row>
    <row r="424" spans="1:16" ht="12.75" hidden="1" customHeight="1" x14ac:dyDescent="0.25">
      <c r="A424" s="27" t="s">
        <v>644</v>
      </c>
      <c r="B424" s="28" t="s">
        <v>590</v>
      </c>
      <c r="C424" s="29" t="s">
        <v>636</v>
      </c>
      <c r="D424" s="29">
        <v>14</v>
      </c>
      <c r="E424" s="90">
        <v>40938</v>
      </c>
      <c r="F424" s="57">
        <f>VLOOKUP(C424, Pivot!A$2:C$999, 3, FALSE)</f>
        <v>40862.25</v>
      </c>
      <c r="G424" s="30">
        <f t="shared" si="50"/>
        <v>75.75</v>
      </c>
      <c r="H424" s="31">
        <f>VLOOKUP(C424, Pivot!A$2:E$999, 4, FALSE)</f>
        <v>115.6</v>
      </c>
      <c r="I424" s="31">
        <f>VLOOKUP(C424, Pivot!A$2:E$999, 5, FALSE)</f>
        <v>56.3</v>
      </c>
      <c r="J424" s="55">
        <v>58.8</v>
      </c>
      <c r="K424" s="31">
        <f t="shared" si="51"/>
        <v>0</v>
      </c>
      <c r="L424" s="58">
        <f>VLOOKUP(C424, Pivot!A$2:B$999, 2, FALSE)</f>
        <v>143520</v>
      </c>
      <c r="M424" s="58">
        <f t="shared" si="52"/>
        <v>2012</v>
      </c>
      <c r="P424" s="58">
        <f t="shared" si="53"/>
        <v>2012</v>
      </c>
    </row>
    <row r="425" spans="1:16" ht="12.75" hidden="1" customHeight="1" x14ac:dyDescent="0.25">
      <c r="A425" s="27" t="s">
        <v>645</v>
      </c>
      <c r="B425" s="28" t="s">
        <v>338</v>
      </c>
      <c r="C425" s="29" t="s">
        <v>636</v>
      </c>
      <c r="D425" s="29">
        <v>2</v>
      </c>
      <c r="E425" s="90">
        <v>40940</v>
      </c>
      <c r="F425" s="57">
        <f>VLOOKUP(C425, Pivot!A$2:C$999, 3, FALSE)</f>
        <v>40862.25</v>
      </c>
      <c r="G425" s="30">
        <f t="shared" si="50"/>
        <v>77.75</v>
      </c>
      <c r="H425" s="31">
        <f>VLOOKUP(C425, Pivot!A$2:E$999, 4, FALSE)</f>
        <v>115.6</v>
      </c>
      <c r="I425" s="31">
        <f>VLOOKUP(C425, Pivot!A$2:E$999, 5, FALSE)</f>
        <v>56.3</v>
      </c>
      <c r="J425" s="55">
        <v>58.8</v>
      </c>
      <c r="K425" s="31">
        <f t="shared" si="51"/>
        <v>0</v>
      </c>
      <c r="L425" s="58">
        <f>VLOOKUP(C425, Pivot!A$2:B$999, 2, FALSE)</f>
        <v>143520</v>
      </c>
      <c r="M425" s="58">
        <f t="shared" si="52"/>
        <v>2012</v>
      </c>
      <c r="P425" s="58">
        <f t="shared" si="53"/>
        <v>2012</v>
      </c>
    </row>
    <row r="426" spans="1:16" ht="12.75" hidden="1" customHeight="1" x14ac:dyDescent="0.25">
      <c r="A426" s="27" t="s">
        <v>646</v>
      </c>
      <c r="B426" s="28" t="s">
        <v>338</v>
      </c>
      <c r="C426" s="29" t="s">
        <v>636</v>
      </c>
      <c r="D426" s="29">
        <v>2</v>
      </c>
      <c r="E426" s="90">
        <v>40940</v>
      </c>
      <c r="F426" s="57">
        <f>VLOOKUP(C426, Pivot!A$2:C$999, 3, FALSE)</f>
        <v>40862.25</v>
      </c>
      <c r="G426" s="30">
        <f t="shared" si="50"/>
        <v>77.75</v>
      </c>
      <c r="H426" s="31">
        <f>VLOOKUP(C426, Pivot!A$2:E$999, 4, FALSE)</f>
        <v>115.6</v>
      </c>
      <c r="I426" s="31">
        <f>VLOOKUP(C426, Pivot!A$2:E$999, 5, FALSE)</f>
        <v>56.3</v>
      </c>
      <c r="J426" s="55">
        <v>60.5</v>
      </c>
      <c r="K426" s="31">
        <f t="shared" si="51"/>
        <v>0</v>
      </c>
      <c r="L426" s="58">
        <f>VLOOKUP(C426, Pivot!A$2:B$999, 2, FALSE)</f>
        <v>143520</v>
      </c>
      <c r="M426" s="58">
        <f t="shared" si="52"/>
        <v>2012</v>
      </c>
      <c r="P426" s="58">
        <f t="shared" si="53"/>
        <v>2012</v>
      </c>
    </row>
    <row r="427" spans="1:16" ht="12.75" hidden="1" customHeight="1" x14ac:dyDescent="0.25">
      <c r="A427" s="27" t="s">
        <v>647</v>
      </c>
      <c r="B427" s="28" t="s">
        <v>338</v>
      </c>
      <c r="C427" s="29" t="s">
        <v>636</v>
      </c>
      <c r="D427" s="29">
        <v>19</v>
      </c>
      <c r="E427" s="90">
        <v>40940</v>
      </c>
      <c r="F427" s="57">
        <f>VLOOKUP(C427, Pivot!A$2:C$999, 3, FALSE)</f>
        <v>40862.25</v>
      </c>
      <c r="G427" s="30">
        <f t="shared" si="50"/>
        <v>77.75</v>
      </c>
      <c r="H427" s="31">
        <f>VLOOKUP(C427, Pivot!A$2:E$999, 4, FALSE)</f>
        <v>115.6</v>
      </c>
      <c r="I427" s="31">
        <f>VLOOKUP(C427, Pivot!A$2:E$999, 5, FALSE)</f>
        <v>56.3</v>
      </c>
      <c r="J427" s="55">
        <v>79.09999999999998</v>
      </c>
      <c r="K427" s="31">
        <f t="shared" si="51"/>
        <v>0</v>
      </c>
      <c r="L427" s="58">
        <f>VLOOKUP(C427, Pivot!A$2:B$999, 2, FALSE)</f>
        <v>143520</v>
      </c>
      <c r="M427" s="58">
        <f t="shared" si="52"/>
        <v>2012</v>
      </c>
      <c r="P427" s="58">
        <f t="shared" si="53"/>
        <v>2012</v>
      </c>
    </row>
    <row r="428" spans="1:16" ht="12.75" hidden="1" customHeight="1" x14ac:dyDescent="0.25">
      <c r="A428" s="27" t="s">
        <v>648</v>
      </c>
      <c r="B428" s="28" t="s">
        <v>338</v>
      </c>
      <c r="C428" s="29" t="s">
        <v>636</v>
      </c>
      <c r="D428" s="29">
        <v>18</v>
      </c>
      <c r="E428" s="90">
        <v>40940</v>
      </c>
      <c r="F428" s="57">
        <f>VLOOKUP(C428, Pivot!A$2:C$999, 3, FALSE)</f>
        <v>40862.25</v>
      </c>
      <c r="G428" s="30">
        <f t="shared" si="50"/>
        <v>77.75</v>
      </c>
      <c r="H428" s="31">
        <f>VLOOKUP(C428, Pivot!A$2:E$999, 4, FALSE)</f>
        <v>115.6</v>
      </c>
      <c r="I428" s="31">
        <f>VLOOKUP(C428, Pivot!A$2:E$999, 5, FALSE)</f>
        <v>56.3</v>
      </c>
      <c r="J428" s="55">
        <v>87.099999999999966</v>
      </c>
      <c r="K428" s="31">
        <f t="shared" si="51"/>
        <v>0</v>
      </c>
      <c r="L428" s="58">
        <f>VLOOKUP(C428, Pivot!A$2:B$999, 2, FALSE)</f>
        <v>143520</v>
      </c>
      <c r="M428" s="58">
        <f t="shared" si="52"/>
        <v>2012</v>
      </c>
      <c r="P428" s="58">
        <f t="shared" si="53"/>
        <v>2012</v>
      </c>
    </row>
    <row r="429" spans="1:16" ht="12.75" hidden="1" customHeight="1" x14ac:dyDescent="0.25">
      <c r="A429" s="27" t="s">
        <v>649</v>
      </c>
      <c r="B429" s="28" t="s">
        <v>338</v>
      </c>
      <c r="C429" s="29" t="s">
        <v>636</v>
      </c>
      <c r="D429" s="29">
        <v>23</v>
      </c>
      <c r="E429" s="90">
        <v>40940</v>
      </c>
      <c r="F429" s="57">
        <f>VLOOKUP(C429, Pivot!A$2:C$999, 3, FALSE)</f>
        <v>40862.25</v>
      </c>
      <c r="G429" s="30">
        <f t="shared" si="50"/>
        <v>77.75</v>
      </c>
      <c r="H429" s="31">
        <f>VLOOKUP(C429, Pivot!A$2:E$999, 4, FALSE)</f>
        <v>115.6</v>
      </c>
      <c r="I429" s="31">
        <f>VLOOKUP(C429, Pivot!A$2:E$999, 5, FALSE)</f>
        <v>56.3</v>
      </c>
      <c r="J429" s="55">
        <v>91.700000000000031</v>
      </c>
      <c r="K429" s="31">
        <f t="shared" si="51"/>
        <v>0</v>
      </c>
      <c r="L429" s="58">
        <f>VLOOKUP(C429, Pivot!A$2:B$999, 2, FALSE)</f>
        <v>143520</v>
      </c>
      <c r="M429" s="58">
        <f t="shared" si="52"/>
        <v>2012</v>
      </c>
      <c r="P429" s="58">
        <f t="shared" si="53"/>
        <v>2012</v>
      </c>
    </row>
    <row r="430" spans="1:16" ht="12.75" hidden="1" customHeight="1" x14ac:dyDescent="0.25">
      <c r="A430" s="27" t="s">
        <v>650</v>
      </c>
      <c r="B430" s="28" t="s">
        <v>338</v>
      </c>
      <c r="C430" s="29" t="s">
        <v>636</v>
      </c>
      <c r="D430" s="29">
        <v>5</v>
      </c>
      <c r="E430" s="90">
        <v>40940</v>
      </c>
      <c r="F430" s="57">
        <f>VLOOKUP(C430, Pivot!A$2:C$999, 3, FALSE)</f>
        <v>40862.25</v>
      </c>
      <c r="G430" s="30">
        <f t="shared" si="50"/>
        <v>77.75</v>
      </c>
      <c r="H430" s="31">
        <f>VLOOKUP(C430, Pivot!A$2:E$999, 4, FALSE)</f>
        <v>115.6</v>
      </c>
      <c r="I430" s="31">
        <f>VLOOKUP(C430, Pivot!A$2:E$999, 5, FALSE)</f>
        <v>56.3</v>
      </c>
      <c r="J430" s="55">
        <v>99.5</v>
      </c>
      <c r="K430" s="31">
        <f t="shared" si="51"/>
        <v>0</v>
      </c>
      <c r="L430" s="58">
        <f>VLOOKUP(C430, Pivot!A$2:B$999, 2, FALSE)</f>
        <v>143520</v>
      </c>
      <c r="M430" s="58">
        <f t="shared" si="52"/>
        <v>2012</v>
      </c>
      <c r="P430" s="58">
        <f t="shared" si="53"/>
        <v>2012</v>
      </c>
    </row>
    <row r="431" spans="1:16" ht="12.75" hidden="1" customHeight="1" x14ac:dyDescent="0.25">
      <c r="A431" s="27" t="s">
        <v>651</v>
      </c>
      <c r="B431" s="28" t="s">
        <v>338</v>
      </c>
      <c r="C431" s="29" t="s">
        <v>636</v>
      </c>
      <c r="D431" s="29">
        <v>3</v>
      </c>
      <c r="E431" s="90">
        <v>40940</v>
      </c>
      <c r="F431" s="57">
        <f>VLOOKUP(C431, Pivot!A$2:C$999, 3, FALSE)</f>
        <v>40862.25</v>
      </c>
      <c r="G431" s="30">
        <f t="shared" si="50"/>
        <v>77.75</v>
      </c>
      <c r="H431" s="31">
        <f>VLOOKUP(C431, Pivot!A$2:E$999, 4, FALSE)</f>
        <v>115.6</v>
      </c>
      <c r="I431" s="31">
        <f>VLOOKUP(C431, Pivot!A$2:E$999, 5, FALSE)</f>
        <v>56.3</v>
      </c>
      <c r="J431" s="55">
        <v>114.59999999999998</v>
      </c>
      <c r="K431" s="31">
        <f t="shared" si="51"/>
        <v>0</v>
      </c>
      <c r="L431" s="58">
        <f>VLOOKUP(C431, Pivot!A$2:B$999, 2, FALSE)</f>
        <v>143520</v>
      </c>
      <c r="M431" s="58">
        <f t="shared" si="52"/>
        <v>2012</v>
      </c>
      <c r="P431" s="58">
        <f t="shared" si="53"/>
        <v>2012</v>
      </c>
    </row>
    <row r="432" spans="1:16" ht="12.75" hidden="1" customHeight="1" x14ac:dyDescent="0.25">
      <c r="A432" s="27" t="s">
        <v>651</v>
      </c>
      <c r="B432" s="28" t="s">
        <v>338</v>
      </c>
      <c r="C432" s="29" t="s">
        <v>639</v>
      </c>
      <c r="D432" s="29">
        <v>4</v>
      </c>
      <c r="E432" s="90">
        <v>40940</v>
      </c>
      <c r="F432" s="57">
        <f>VLOOKUP(C432, Pivot!A$2:C$999, 3, FALSE)</f>
        <v>40863</v>
      </c>
      <c r="G432" s="30">
        <f t="shared" si="50"/>
        <v>77</v>
      </c>
      <c r="H432" s="31">
        <f>VLOOKUP(C432, Pivot!A$2:E$999, 4, FALSE)</f>
        <v>131.1</v>
      </c>
      <c r="I432" s="31">
        <f>VLOOKUP(C432, Pivot!A$2:E$999, 5, FALSE)</f>
        <v>117.8</v>
      </c>
      <c r="J432" s="55">
        <v>114.6</v>
      </c>
      <c r="K432" s="31">
        <f t="shared" si="51"/>
        <v>-3.2000000000000028</v>
      </c>
      <c r="L432" s="58">
        <f>VLOOKUP(C432, Pivot!A$2:B$999, 2, FALSE)</f>
        <v>47318</v>
      </c>
      <c r="M432" s="58">
        <f t="shared" si="52"/>
        <v>2012</v>
      </c>
      <c r="P432" s="58">
        <f t="shared" si="53"/>
        <v>2012</v>
      </c>
    </row>
    <row r="433" spans="1:16" ht="12.75" hidden="1" customHeight="1" x14ac:dyDescent="0.25">
      <c r="A433" s="27" t="s">
        <v>652</v>
      </c>
      <c r="B433" s="28" t="s">
        <v>338</v>
      </c>
      <c r="C433" s="29" t="s">
        <v>636</v>
      </c>
      <c r="D433" s="29">
        <v>2</v>
      </c>
      <c r="E433" s="90">
        <v>40940</v>
      </c>
      <c r="F433" s="57">
        <f>VLOOKUP(C433, Pivot!A$2:C$999, 3, FALSE)</f>
        <v>40862.25</v>
      </c>
      <c r="G433" s="30">
        <f t="shared" si="50"/>
        <v>77.75</v>
      </c>
      <c r="H433" s="31">
        <f>VLOOKUP(C433, Pivot!A$2:E$999, 4, FALSE)</f>
        <v>115.6</v>
      </c>
      <c r="I433" s="31">
        <f>VLOOKUP(C433, Pivot!A$2:E$999, 5, FALSE)</f>
        <v>56.3</v>
      </c>
      <c r="J433" s="55">
        <v>116.2</v>
      </c>
      <c r="K433" s="31">
        <f t="shared" si="51"/>
        <v>0.60000000000000853</v>
      </c>
      <c r="L433" s="58">
        <f>VLOOKUP(C433, Pivot!A$2:B$999, 2, FALSE)</f>
        <v>143520</v>
      </c>
      <c r="M433" s="58">
        <f t="shared" si="52"/>
        <v>2012</v>
      </c>
      <c r="P433" s="58">
        <f t="shared" si="53"/>
        <v>2012</v>
      </c>
    </row>
    <row r="434" spans="1:16" ht="12.75" hidden="1" customHeight="1" x14ac:dyDescent="0.25">
      <c r="A434" s="27" t="s">
        <v>652</v>
      </c>
      <c r="B434" s="28" t="s">
        <v>338</v>
      </c>
      <c r="C434" s="29" t="s">
        <v>639</v>
      </c>
      <c r="D434" s="29">
        <v>5</v>
      </c>
      <c r="E434" s="90">
        <v>40940</v>
      </c>
      <c r="F434" s="57">
        <f>VLOOKUP(C434, Pivot!A$2:C$999, 3, FALSE)</f>
        <v>40863</v>
      </c>
      <c r="G434" s="30">
        <f t="shared" si="50"/>
        <v>77</v>
      </c>
      <c r="H434" s="31">
        <f>VLOOKUP(C434, Pivot!A$2:E$999, 4, FALSE)</f>
        <v>131.1</v>
      </c>
      <c r="I434" s="31">
        <f>VLOOKUP(C434, Pivot!A$2:E$999, 5, FALSE)</f>
        <v>117.8</v>
      </c>
      <c r="J434" s="55">
        <v>116.2</v>
      </c>
      <c r="K434" s="31">
        <f t="shared" si="51"/>
        <v>-1.5999999999999943</v>
      </c>
      <c r="L434" s="58">
        <f>VLOOKUP(C434, Pivot!A$2:B$999, 2, FALSE)</f>
        <v>47318</v>
      </c>
      <c r="M434" s="58">
        <f t="shared" si="52"/>
        <v>2012</v>
      </c>
      <c r="P434" s="58">
        <f t="shared" si="53"/>
        <v>2012</v>
      </c>
    </row>
    <row r="435" spans="1:16" ht="12.75" hidden="1" customHeight="1" x14ac:dyDescent="0.25">
      <c r="A435" s="27" t="s">
        <v>653</v>
      </c>
      <c r="B435" s="28" t="s">
        <v>338</v>
      </c>
      <c r="C435" s="29" t="s">
        <v>639</v>
      </c>
      <c r="D435" s="29">
        <v>2</v>
      </c>
      <c r="E435" s="90">
        <v>40940</v>
      </c>
      <c r="F435" s="57">
        <f>VLOOKUP(C435, Pivot!A$2:C$999, 3, FALSE)</f>
        <v>40863</v>
      </c>
      <c r="G435" s="30">
        <f t="shared" si="50"/>
        <v>77</v>
      </c>
      <c r="H435" s="31">
        <f>VLOOKUP(C435, Pivot!A$2:E$999, 4, FALSE)</f>
        <v>131.1</v>
      </c>
      <c r="I435" s="31">
        <f>VLOOKUP(C435, Pivot!A$2:E$999, 5, FALSE)</f>
        <v>117.8</v>
      </c>
      <c r="J435" s="55">
        <v>116.8</v>
      </c>
      <c r="K435" s="31">
        <f t="shared" si="51"/>
        <v>-1</v>
      </c>
      <c r="L435" s="58">
        <f>VLOOKUP(C435, Pivot!A$2:B$999, 2, FALSE)</f>
        <v>47318</v>
      </c>
      <c r="M435" s="58">
        <f t="shared" si="52"/>
        <v>2012</v>
      </c>
      <c r="P435" s="58">
        <f t="shared" si="53"/>
        <v>2012</v>
      </c>
    </row>
    <row r="436" spans="1:16" ht="12.75" hidden="1" customHeight="1" x14ac:dyDescent="0.25">
      <c r="A436" s="27" t="s">
        <v>654</v>
      </c>
      <c r="B436" s="28" t="s">
        <v>338</v>
      </c>
      <c r="C436" s="29" t="s">
        <v>639</v>
      </c>
      <c r="D436" s="29">
        <v>4</v>
      </c>
      <c r="E436" s="90">
        <v>40941</v>
      </c>
      <c r="F436" s="57">
        <f>VLOOKUP(C436, Pivot!A$2:C$999, 3, FALSE)</f>
        <v>40863</v>
      </c>
      <c r="G436" s="30">
        <f t="shared" si="50"/>
        <v>78</v>
      </c>
      <c r="H436" s="31">
        <f>VLOOKUP(C436, Pivot!A$2:E$999, 4, FALSE)</f>
        <v>131.1</v>
      </c>
      <c r="I436" s="31">
        <f>VLOOKUP(C436, Pivot!A$2:E$999, 5, FALSE)</f>
        <v>117.8</v>
      </c>
      <c r="J436" s="55">
        <v>127</v>
      </c>
      <c r="K436" s="31">
        <f t="shared" si="51"/>
        <v>0</v>
      </c>
      <c r="L436" s="58">
        <f>VLOOKUP(C436, Pivot!A$2:B$999, 2, FALSE)</f>
        <v>47318</v>
      </c>
      <c r="M436" s="58">
        <f t="shared" si="52"/>
        <v>2012</v>
      </c>
      <c r="P436" s="58">
        <f t="shared" si="53"/>
        <v>2012</v>
      </c>
    </row>
    <row r="437" spans="1:16" ht="12.75" hidden="1" customHeight="1" x14ac:dyDescent="0.25">
      <c r="A437" s="27" t="s">
        <v>655</v>
      </c>
      <c r="B437" s="28" t="s">
        <v>344</v>
      </c>
      <c r="C437" s="29" t="s">
        <v>636</v>
      </c>
      <c r="D437" s="29">
        <v>10</v>
      </c>
      <c r="E437" s="90">
        <v>40962</v>
      </c>
      <c r="F437" s="57">
        <f>VLOOKUP(C437, Pivot!A$2:C$999, 3, FALSE)</f>
        <v>40862.25</v>
      </c>
      <c r="G437" s="30">
        <f t="shared" si="50"/>
        <v>99.75</v>
      </c>
      <c r="H437" s="31">
        <f>VLOOKUP(C437, Pivot!A$2:E$999, 4, FALSE)</f>
        <v>115.6</v>
      </c>
      <c r="I437" s="31">
        <f>VLOOKUP(C437, Pivot!A$2:E$999, 5, FALSE)</f>
        <v>56.3</v>
      </c>
      <c r="J437" s="55">
        <v>114.6</v>
      </c>
      <c r="K437" s="31">
        <f t="shared" si="51"/>
        <v>0</v>
      </c>
      <c r="L437" s="58">
        <f>VLOOKUP(C437, Pivot!A$2:B$999, 2, FALSE)</f>
        <v>143520</v>
      </c>
      <c r="M437" s="58">
        <f t="shared" si="52"/>
        <v>2012</v>
      </c>
      <c r="P437" s="58">
        <f t="shared" si="53"/>
        <v>2012</v>
      </c>
    </row>
    <row r="438" spans="1:16" ht="12.75" hidden="1" customHeight="1" x14ac:dyDescent="0.25">
      <c r="A438" s="27" t="s">
        <v>656</v>
      </c>
      <c r="B438" s="28" t="s">
        <v>344</v>
      </c>
      <c r="C438" s="29" t="s">
        <v>636</v>
      </c>
      <c r="D438" s="29">
        <v>5</v>
      </c>
      <c r="E438" s="90">
        <v>40968</v>
      </c>
      <c r="F438" s="57">
        <f>VLOOKUP(C438, Pivot!A$2:C$999, 3, FALSE)</f>
        <v>40862.25</v>
      </c>
      <c r="G438" s="30">
        <f t="shared" si="50"/>
        <v>105.75</v>
      </c>
      <c r="H438" s="31">
        <f>VLOOKUP(C438, Pivot!A$2:E$999, 4, FALSE)</f>
        <v>115.6</v>
      </c>
      <c r="I438" s="31">
        <f>VLOOKUP(C438, Pivot!A$2:E$999, 5, FALSE)</f>
        <v>56.3</v>
      </c>
      <c r="J438" s="55">
        <v>79.099999999999994</v>
      </c>
      <c r="K438" s="31">
        <f t="shared" si="51"/>
        <v>0</v>
      </c>
      <c r="L438" s="58">
        <f>VLOOKUP(C438, Pivot!A$2:B$999, 2, FALSE)</f>
        <v>143520</v>
      </c>
      <c r="M438" s="58">
        <f t="shared" si="52"/>
        <v>2012</v>
      </c>
      <c r="P438" s="58">
        <f t="shared" si="53"/>
        <v>2012</v>
      </c>
    </row>
    <row r="439" spans="1:16" ht="12.75" hidden="1" customHeight="1" x14ac:dyDescent="0.25">
      <c r="A439" s="27" t="s">
        <v>657</v>
      </c>
      <c r="B439" s="28" t="s">
        <v>301</v>
      </c>
      <c r="C439" s="29" t="s">
        <v>639</v>
      </c>
      <c r="D439" s="29">
        <v>1</v>
      </c>
      <c r="E439" s="90">
        <v>40996</v>
      </c>
      <c r="F439" s="57">
        <f>VLOOKUP(C439, Pivot!A$2:C$999, 3, FALSE)</f>
        <v>40863</v>
      </c>
      <c r="G439" s="30">
        <f t="shared" si="50"/>
        <v>133</v>
      </c>
      <c r="H439" s="31">
        <f>VLOOKUP(C439, Pivot!A$2:E$999, 4, FALSE)</f>
        <v>131.1</v>
      </c>
      <c r="I439" s="31">
        <f>VLOOKUP(C439, Pivot!A$2:E$999, 5, FALSE)</f>
        <v>117.8</v>
      </c>
      <c r="J439" s="55">
        <v>169.3</v>
      </c>
      <c r="K439" s="31">
        <f t="shared" si="51"/>
        <v>38.200000000000017</v>
      </c>
      <c r="L439" s="58">
        <f>VLOOKUP(C439, Pivot!A$2:B$999, 2, FALSE)</f>
        <v>47318</v>
      </c>
      <c r="M439" s="58">
        <f t="shared" si="52"/>
        <v>2012</v>
      </c>
      <c r="P439" s="58">
        <f t="shared" si="53"/>
        <v>2012</v>
      </c>
    </row>
    <row r="440" spans="1:16" ht="12.75" hidden="1" customHeight="1" x14ac:dyDescent="0.25">
      <c r="A440" s="27" t="s">
        <v>658</v>
      </c>
      <c r="B440" s="28" t="s">
        <v>338</v>
      </c>
      <c r="C440" s="29" t="s">
        <v>636</v>
      </c>
      <c r="D440" s="29">
        <v>1</v>
      </c>
      <c r="E440" s="90">
        <v>41003</v>
      </c>
      <c r="F440" s="57">
        <f>VLOOKUP(C440, Pivot!A$2:C$999, 3, FALSE)</f>
        <v>40862.25</v>
      </c>
      <c r="G440" s="30">
        <f t="shared" si="50"/>
        <v>140.75</v>
      </c>
      <c r="H440" s="31">
        <f>VLOOKUP(C440, Pivot!A$2:E$999, 4, FALSE)</f>
        <v>115.6</v>
      </c>
      <c r="I440" s="31">
        <f>VLOOKUP(C440, Pivot!A$2:E$999, 5, FALSE)</f>
        <v>56.3</v>
      </c>
      <c r="J440" s="55">
        <v>58.8</v>
      </c>
      <c r="K440" s="31">
        <f t="shared" si="51"/>
        <v>0</v>
      </c>
      <c r="L440" s="58">
        <f>VLOOKUP(C440, Pivot!A$2:B$999, 2, FALSE)</f>
        <v>143520</v>
      </c>
      <c r="M440" s="58">
        <f t="shared" si="52"/>
        <v>2012</v>
      </c>
      <c r="P440" s="58">
        <f t="shared" si="53"/>
        <v>2012</v>
      </c>
    </row>
    <row r="441" spans="1:16" ht="12.75" hidden="1" customHeight="1" x14ac:dyDescent="0.25">
      <c r="A441" s="27" t="s">
        <v>659</v>
      </c>
      <c r="B441" s="28" t="s">
        <v>338</v>
      </c>
      <c r="C441" s="29" t="s">
        <v>636</v>
      </c>
      <c r="D441" s="29">
        <v>2</v>
      </c>
      <c r="E441" s="90">
        <v>41003</v>
      </c>
      <c r="F441" s="57">
        <f>VLOOKUP(C441, Pivot!A$2:C$999, 3, FALSE)</f>
        <v>40862.25</v>
      </c>
      <c r="G441" s="30">
        <f t="shared" si="50"/>
        <v>140.75</v>
      </c>
      <c r="H441" s="31">
        <f>VLOOKUP(C441, Pivot!A$2:E$999, 4, FALSE)</f>
        <v>115.6</v>
      </c>
      <c r="I441" s="31">
        <f>VLOOKUP(C441, Pivot!A$2:E$999, 5, FALSE)</f>
        <v>56.3</v>
      </c>
      <c r="J441" s="55">
        <v>60.5</v>
      </c>
      <c r="K441" s="31">
        <f t="shared" si="51"/>
        <v>0</v>
      </c>
      <c r="L441" s="58">
        <f>VLOOKUP(C441, Pivot!A$2:B$999, 2, FALSE)</f>
        <v>143520</v>
      </c>
      <c r="M441" s="58">
        <f t="shared" si="52"/>
        <v>2012</v>
      </c>
      <c r="P441" s="58">
        <f t="shared" si="53"/>
        <v>2012</v>
      </c>
    </row>
    <row r="442" spans="1:16" ht="12.75" hidden="1" customHeight="1" x14ac:dyDescent="0.25">
      <c r="A442" s="27" t="s">
        <v>660</v>
      </c>
      <c r="B442" s="28" t="s">
        <v>338</v>
      </c>
      <c r="C442" s="29" t="s">
        <v>636</v>
      </c>
      <c r="D442" s="29">
        <v>2</v>
      </c>
      <c r="E442" s="90">
        <v>41003</v>
      </c>
      <c r="F442" s="57">
        <f>VLOOKUP(C442, Pivot!A$2:C$999, 3, FALSE)</f>
        <v>40862.25</v>
      </c>
      <c r="G442" s="30">
        <f t="shared" si="50"/>
        <v>140.75</v>
      </c>
      <c r="H442" s="31">
        <f>VLOOKUP(C442, Pivot!A$2:E$999, 4, FALSE)</f>
        <v>115.6</v>
      </c>
      <c r="I442" s="31">
        <f>VLOOKUP(C442, Pivot!A$2:E$999, 5, FALSE)</f>
        <v>56.3</v>
      </c>
      <c r="J442" s="55">
        <v>87.1</v>
      </c>
      <c r="K442" s="31">
        <f t="shared" si="51"/>
        <v>0</v>
      </c>
      <c r="L442" s="58">
        <f>VLOOKUP(C442, Pivot!A$2:B$999, 2, FALSE)</f>
        <v>143520</v>
      </c>
      <c r="M442" s="58">
        <f t="shared" si="52"/>
        <v>2012</v>
      </c>
      <c r="P442" s="58">
        <f t="shared" si="53"/>
        <v>2012</v>
      </c>
    </row>
    <row r="443" spans="1:16" ht="12.75" hidden="1" customHeight="1" x14ac:dyDescent="0.25">
      <c r="A443" s="27" t="s">
        <v>661</v>
      </c>
      <c r="B443" s="28" t="s">
        <v>338</v>
      </c>
      <c r="C443" s="29" t="s">
        <v>636</v>
      </c>
      <c r="D443" s="29">
        <v>13</v>
      </c>
      <c r="E443" s="90">
        <v>41004</v>
      </c>
      <c r="F443" s="57">
        <f>VLOOKUP(C443, Pivot!A$2:C$999, 3, FALSE)</f>
        <v>40862.25</v>
      </c>
      <c r="G443" s="30">
        <f t="shared" si="50"/>
        <v>141.75</v>
      </c>
      <c r="H443" s="31">
        <f>VLOOKUP(C443, Pivot!A$2:E$999, 4, FALSE)</f>
        <v>115.6</v>
      </c>
      <c r="I443" s="31">
        <f>VLOOKUP(C443, Pivot!A$2:E$999, 5, FALSE)</f>
        <v>56.3</v>
      </c>
      <c r="J443" s="55">
        <v>114.59999999999998</v>
      </c>
      <c r="K443" s="31">
        <f t="shared" si="51"/>
        <v>0</v>
      </c>
      <c r="L443" s="58">
        <f>VLOOKUP(C443, Pivot!A$2:B$999, 2, FALSE)</f>
        <v>143520</v>
      </c>
      <c r="M443" s="58">
        <f t="shared" si="52"/>
        <v>2012</v>
      </c>
      <c r="P443" s="58">
        <f t="shared" si="53"/>
        <v>2012</v>
      </c>
    </row>
    <row r="444" spans="1:16" ht="12.75" hidden="1" customHeight="1" x14ac:dyDescent="0.25">
      <c r="A444" s="27" t="s">
        <v>661</v>
      </c>
      <c r="B444" s="28" t="s">
        <v>338</v>
      </c>
      <c r="C444" s="29" t="s">
        <v>639</v>
      </c>
      <c r="D444" s="29">
        <v>3</v>
      </c>
      <c r="E444" s="90">
        <v>41004</v>
      </c>
      <c r="F444" s="57">
        <f>VLOOKUP(C444, Pivot!A$2:C$999, 3, FALSE)</f>
        <v>40863</v>
      </c>
      <c r="G444" s="30">
        <f t="shared" si="50"/>
        <v>141</v>
      </c>
      <c r="H444" s="31">
        <f>VLOOKUP(C444, Pivot!A$2:E$999, 4, FALSE)</f>
        <v>131.1</v>
      </c>
      <c r="I444" s="31">
        <f>VLOOKUP(C444, Pivot!A$2:E$999, 5, FALSE)</f>
        <v>117.8</v>
      </c>
      <c r="J444" s="55">
        <v>114.59999999999998</v>
      </c>
      <c r="K444" s="31">
        <f t="shared" si="51"/>
        <v>-3.2000000000000171</v>
      </c>
      <c r="L444" s="58">
        <f>VLOOKUP(C444, Pivot!A$2:B$999, 2, FALSE)</f>
        <v>47318</v>
      </c>
      <c r="M444" s="58">
        <f t="shared" si="52"/>
        <v>2012</v>
      </c>
      <c r="P444" s="58">
        <f t="shared" si="53"/>
        <v>2012</v>
      </c>
    </row>
    <row r="445" spans="1:16" ht="12.75" hidden="1" customHeight="1" x14ac:dyDescent="0.25">
      <c r="A445" s="27" t="s">
        <v>662</v>
      </c>
      <c r="B445" s="28" t="s">
        <v>338</v>
      </c>
      <c r="C445" s="29" t="s">
        <v>636</v>
      </c>
      <c r="D445" s="29">
        <v>2</v>
      </c>
      <c r="E445" s="90">
        <v>41030</v>
      </c>
      <c r="F445" s="57">
        <f>VLOOKUP(C445, Pivot!A$2:C$999, 3, FALSE)</f>
        <v>40862.25</v>
      </c>
      <c r="G445" s="30">
        <f t="shared" si="50"/>
        <v>167.75</v>
      </c>
      <c r="H445" s="31">
        <f>VLOOKUP(C445, Pivot!A$2:E$999, 4, FALSE)</f>
        <v>115.6</v>
      </c>
      <c r="I445" s="31">
        <f>VLOOKUP(C445, Pivot!A$2:E$999, 5, FALSE)</f>
        <v>56.3</v>
      </c>
      <c r="J445" s="55">
        <v>79.099999999999994</v>
      </c>
      <c r="K445" s="31">
        <f t="shared" si="51"/>
        <v>0</v>
      </c>
      <c r="L445" s="58">
        <f>VLOOKUP(C445, Pivot!A$2:B$999, 2, FALSE)</f>
        <v>143520</v>
      </c>
      <c r="M445" s="58">
        <f t="shared" si="52"/>
        <v>2012</v>
      </c>
      <c r="P445" s="58">
        <f t="shared" si="53"/>
        <v>2012</v>
      </c>
    </row>
    <row r="446" spans="1:16" ht="12.75" hidden="1" customHeight="1" x14ac:dyDescent="0.25">
      <c r="A446" s="27" t="s">
        <v>663</v>
      </c>
      <c r="B446" s="28" t="s">
        <v>338</v>
      </c>
      <c r="C446" s="29" t="s">
        <v>636</v>
      </c>
      <c r="D446" s="29">
        <v>2</v>
      </c>
      <c r="E446" s="90">
        <v>41031</v>
      </c>
      <c r="F446" s="57">
        <f>VLOOKUP(C446, Pivot!A$2:C$999, 3, FALSE)</f>
        <v>40862.25</v>
      </c>
      <c r="G446" s="30">
        <f t="shared" si="50"/>
        <v>168.75</v>
      </c>
      <c r="H446" s="31">
        <f>VLOOKUP(C446, Pivot!A$2:E$999, 4, FALSE)</f>
        <v>115.6</v>
      </c>
      <c r="I446" s="31">
        <f>VLOOKUP(C446, Pivot!A$2:E$999, 5, FALSE)</f>
        <v>56.3</v>
      </c>
      <c r="J446" s="55">
        <v>91.7</v>
      </c>
      <c r="K446" s="31">
        <f t="shared" si="51"/>
        <v>0</v>
      </c>
      <c r="L446" s="58">
        <f>VLOOKUP(C446, Pivot!A$2:B$999, 2, FALSE)</f>
        <v>143520</v>
      </c>
      <c r="M446" s="58">
        <f t="shared" si="52"/>
        <v>2012</v>
      </c>
      <c r="P446" s="58">
        <f t="shared" si="53"/>
        <v>2012</v>
      </c>
    </row>
    <row r="447" spans="1:16" ht="12.75" hidden="1" customHeight="1" x14ac:dyDescent="0.25">
      <c r="A447" s="27" t="s">
        <v>664</v>
      </c>
      <c r="B447" s="28" t="s">
        <v>338</v>
      </c>
      <c r="C447" s="29" t="s">
        <v>636</v>
      </c>
      <c r="D447" s="29">
        <v>6</v>
      </c>
      <c r="E447" s="90">
        <v>41031</v>
      </c>
      <c r="F447" s="57">
        <f>VLOOKUP(C447, Pivot!A$2:C$999, 3, FALSE)</f>
        <v>40862.25</v>
      </c>
      <c r="G447" s="30">
        <f t="shared" si="50"/>
        <v>168.75</v>
      </c>
      <c r="H447" s="31">
        <f>VLOOKUP(C447, Pivot!A$2:E$999, 4, FALSE)</f>
        <v>115.6</v>
      </c>
      <c r="I447" s="31">
        <f>VLOOKUP(C447, Pivot!A$2:E$999, 5, FALSE)</f>
        <v>56.3</v>
      </c>
      <c r="J447" s="55">
        <v>114.60000000000001</v>
      </c>
      <c r="K447" s="31">
        <f t="shared" si="51"/>
        <v>0</v>
      </c>
      <c r="L447" s="58">
        <f>VLOOKUP(C447, Pivot!A$2:B$999, 2, FALSE)</f>
        <v>143520</v>
      </c>
      <c r="M447" s="58">
        <f t="shared" si="52"/>
        <v>2012</v>
      </c>
      <c r="P447" s="58">
        <f t="shared" si="53"/>
        <v>2012</v>
      </c>
    </row>
    <row r="448" spans="1:16" ht="12.75" hidden="1" customHeight="1" x14ac:dyDescent="0.25">
      <c r="A448" s="27" t="s">
        <v>664</v>
      </c>
      <c r="B448" s="28" t="s">
        <v>338</v>
      </c>
      <c r="C448" s="29" t="s">
        <v>639</v>
      </c>
      <c r="D448" s="29">
        <v>1</v>
      </c>
      <c r="E448" s="90">
        <v>41031</v>
      </c>
      <c r="F448" s="57">
        <f>VLOOKUP(C448, Pivot!A$2:C$999, 3, FALSE)</f>
        <v>40863</v>
      </c>
      <c r="G448" s="30">
        <f t="shared" si="50"/>
        <v>168</v>
      </c>
      <c r="H448" s="31">
        <f>VLOOKUP(C448, Pivot!A$2:E$999, 4, FALSE)</f>
        <v>131.1</v>
      </c>
      <c r="I448" s="31">
        <f>VLOOKUP(C448, Pivot!A$2:E$999, 5, FALSE)</f>
        <v>117.8</v>
      </c>
      <c r="J448" s="55">
        <v>114.6</v>
      </c>
      <c r="K448" s="31">
        <f t="shared" si="51"/>
        <v>-3.2000000000000028</v>
      </c>
      <c r="L448" s="58">
        <f>VLOOKUP(C448, Pivot!A$2:B$999, 2, FALSE)</f>
        <v>47318</v>
      </c>
      <c r="M448" s="58">
        <f t="shared" si="52"/>
        <v>2012</v>
      </c>
      <c r="P448" s="58">
        <f t="shared" si="53"/>
        <v>2012</v>
      </c>
    </row>
    <row r="449" spans="1:16" ht="12.75" hidden="1" customHeight="1" x14ac:dyDescent="0.25">
      <c r="A449" s="27" t="s">
        <v>665</v>
      </c>
      <c r="B449" s="28" t="s">
        <v>338</v>
      </c>
      <c r="C449" s="29" t="s">
        <v>636</v>
      </c>
      <c r="D449" s="29">
        <v>42</v>
      </c>
      <c r="E449" s="90">
        <v>41031</v>
      </c>
      <c r="F449" s="57">
        <f>VLOOKUP(C449, Pivot!A$2:C$999, 3, FALSE)</f>
        <v>40862.25</v>
      </c>
      <c r="G449" s="30">
        <f t="shared" si="50"/>
        <v>168.75</v>
      </c>
      <c r="H449" s="31">
        <f>VLOOKUP(C449, Pivot!A$2:E$999, 4, FALSE)</f>
        <v>115.6</v>
      </c>
      <c r="I449" s="31">
        <f>VLOOKUP(C449, Pivot!A$2:E$999, 5, FALSE)</f>
        <v>56.3</v>
      </c>
      <c r="J449" s="55">
        <v>116.1999999999999</v>
      </c>
      <c r="K449" s="31">
        <f t="shared" si="51"/>
        <v>0.59999999999990905</v>
      </c>
      <c r="L449" s="58">
        <f>VLOOKUP(C449, Pivot!A$2:B$999, 2, FALSE)</f>
        <v>143520</v>
      </c>
      <c r="M449" s="58">
        <f t="shared" si="52"/>
        <v>2012</v>
      </c>
      <c r="P449" s="58">
        <f t="shared" si="53"/>
        <v>2012</v>
      </c>
    </row>
    <row r="450" spans="1:16" ht="12.75" hidden="1" customHeight="1" x14ac:dyDescent="0.25">
      <c r="A450" s="27" t="s">
        <v>665</v>
      </c>
      <c r="B450" s="28" t="s">
        <v>338</v>
      </c>
      <c r="C450" s="29" t="s">
        <v>639</v>
      </c>
      <c r="D450" s="29">
        <v>17</v>
      </c>
      <c r="E450" s="90">
        <v>41031</v>
      </c>
      <c r="F450" s="57">
        <f>VLOOKUP(C450, Pivot!A$2:C$999, 3, FALSE)</f>
        <v>40863</v>
      </c>
      <c r="G450" s="30">
        <f t="shared" ref="G450:G513" si="54">E450-F450</f>
        <v>168</v>
      </c>
      <c r="H450" s="31">
        <f>VLOOKUP(C450, Pivot!A$2:E$999, 4, FALSE)</f>
        <v>131.1</v>
      </c>
      <c r="I450" s="31">
        <f>VLOOKUP(C450, Pivot!A$2:E$999, 5, FALSE)</f>
        <v>117.8</v>
      </c>
      <c r="J450" s="55">
        <v>116.20000000000003</v>
      </c>
      <c r="K450" s="31">
        <f t="shared" ref="K450:K513" si="55">IF(J450&gt;H450, J450-H450, IF(J450&lt;I450, J450-I450, 0))</f>
        <v>-1.5999999999999659</v>
      </c>
      <c r="L450" s="58">
        <f>VLOOKUP(C450, Pivot!A$2:B$999, 2, FALSE)</f>
        <v>47318</v>
      </c>
      <c r="M450" s="58">
        <f t="shared" ref="M450:M513" si="56">YEAR(E450)</f>
        <v>2012</v>
      </c>
      <c r="P450" s="58">
        <f t="shared" ref="P450:P513" si="57">IF(MONTH(E450) =12, M450+1, M450)</f>
        <v>2012</v>
      </c>
    </row>
    <row r="451" spans="1:16" ht="12.75" hidden="1" customHeight="1" x14ac:dyDescent="0.25">
      <c r="A451" s="27" t="s">
        <v>666</v>
      </c>
      <c r="B451" s="28" t="s">
        <v>338</v>
      </c>
      <c r="C451" s="29" t="s">
        <v>639</v>
      </c>
      <c r="D451" s="29">
        <v>2</v>
      </c>
      <c r="E451" s="90">
        <v>41032</v>
      </c>
      <c r="F451" s="57">
        <f>VLOOKUP(C451, Pivot!A$2:C$999, 3, FALSE)</f>
        <v>40863</v>
      </c>
      <c r="G451" s="30">
        <f t="shared" si="54"/>
        <v>169</v>
      </c>
      <c r="H451" s="31">
        <f>VLOOKUP(C451, Pivot!A$2:E$999, 4, FALSE)</f>
        <v>131.1</v>
      </c>
      <c r="I451" s="31">
        <f>VLOOKUP(C451, Pivot!A$2:E$999, 5, FALSE)</f>
        <v>117.8</v>
      </c>
      <c r="J451" s="55">
        <v>127</v>
      </c>
      <c r="K451" s="31">
        <f t="shared" si="55"/>
        <v>0</v>
      </c>
      <c r="L451" s="58">
        <f>VLOOKUP(C451, Pivot!A$2:B$999, 2, FALSE)</f>
        <v>47318</v>
      </c>
      <c r="M451" s="58">
        <f t="shared" si="56"/>
        <v>2012</v>
      </c>
      <c r="P451" s="58">
        <f t="shared" si="57"/>
        <v>2012</v>
      </c>
    </row>
    <row r="452" spans="1:16" ht="12.75" hidden="1" customHeight="1" x14ac:dyDescent="0.25">
      <c r="A452" s="27" t="s">
        <v>667</v>
      </c>
      <c r="B452" s="28" t="s">
        <v>338</v>
      </c>
      <c r="C452" s="29" t="s">
        <v>639</v>
      </c>
      <c r="D452" s="29">
        <v>1</v>
      </c>
      <c r="E452" s="90">
        <v>41032</v>
      </c>
      <c r="F452" s="57">
        <f>VLOOKUP(C452, Pivot!A$2:C$999, 3, FALSE)</f>
        <v>40863</v>
      </c>
      <c r="G452" s="30">
        <f t="shared" si="54"/>
        <v>169</v>
      </c>
      <c r="H452" s="31">
        <f>VLOOKUP(C452, Pivot!A$2:E$999, 4, FALSE)</f>
        <v>131.1</v>
      </c>
      <c r="I452" s="31">
        <f>VLOOKUP(C452, Pivot!A$2:E$999, 5, FALSE)</f>
        <v>117.8</v>
      </c>
      <c r="J452" s="55">
        <v>151.5</v>
      </c>
      <c r="K452" s="31">
        <f t="shared" si="55"/>
        <v>20.400000000000006</v>
      </c>
      <c r="L452" s="58">
        <f>VLOOKUP(C452, Pivot!A$2:B$999, 2, FALSE)</f>
        <v>47318</v>
      </c>
      <c r="M452" s="58">
        <f t="shared" si="56"/>
        <v>2012</v>
      </c>
      <c r="P452" s="58">
        <f t="shared" si="57"/>
        <v>2012</v>
      </c>
    </row>
    <row r="453" spans="1:16" ht="12.75" hidden="1" customHeight="1" x14ac:dyDescent="0.25">
      <c r="A453" s="27" t="s">
        <v>668</v>
      </c>
      <c r="B453" s="28" t="s">
        <v>338</v>
      </c>
      <c r="C453" s="29" t="s">
        <v>636</v>
      </c>
      <c r="D453" s="29">
        <v>9</v>
      </c>
      <c r="E453" s="90">
        <v>41064</v>
      </c>
      <c r="F453" s="57">
        <f>VLOOKUP(C453, Pivot!A$2:C$999, 3, FALSE)</f>
        <v>40862.25</v>
      </c>
      <c r="G453" s="30">
        <f t="shared" si="54"/>
        <v>201.75</v>
      </c>
      <c r="H453" s="31">
        <f>VLOOKUP(C453, Pivot!A$2:E$999, 4, FALSE)</f>
        <v>115.6</v>
      </c>
      <c r="I453" s="31">
        <f>VLOOKUP(C453, Pivot!A$2:E$999, 5, FALSE)</f>
        <v>56.3</v>
      </c>
      <c r="J453" s="55">
        <v>79.100000000000009</v>
      </c>
      <c r="K453" s="31">
        <f t="shared" si="55"/>
        <v>0</v>
      </c>
      <c r="L453" s="58">
        <f>VLOOKUP(C453, Pivot!A$2:B$999, 2, FALSE)</f>
        <v>143520</v>
      </c>
      <c r="M453" s="58">
        <f t="shared" si="56"/>
        <v>2012</v>
      </c>
      <c r="P453" s="58">
        <f t="shared" si="57"/>
        <v>2012</v>
      </c>
    </row>
    <row r="454" spans="1:16" ht="12.75" hidden="1" customHeight="1" x14ac:dyDescent="0.25">
      <c r="A454" s="27" t="s">
        <v>669</v>
      </c>
      <c r="B454" s="28" t="s">
        <v>338</v>
      </c>
      <c r="C454" s="29" t="s">
        <v>636</v>
      </c>
      <c r="D454" s="29">
        <v>1</v>
      </c>
      <c r="E454" s="90">
        <v>41064</v>
      </c>
      <c r="F454" s="57">
        <f>VLOOKUP(C454, Pivot!A$2:C$999, 3, FALSE)</f>
        <v>40862.25</v>
      </c>
      <c r="G454" s="30">
        <f t="shared" si="54"/>
        <v>201.75</v>
      </c>
      <c r="H454" s="31">
        <f>VLOOKUP(C454, Pivot!A$2:E$999, 4, FALSE)</f>
        <v>115.6</v>
      </c>
      <c r="I454" s="31">
        <f>VLOOKUP(C454, Pivot!A$2:E$999, 5, FALSE)</f>
        <v>56.3</v>
      </c>
      <c r="J454" s="55">
        <v>87.1</v>
      </c>
      <c r="K454" s="31">
        <f t="shared" si="55"/>
        <v>0</v>
      </c>
      <c r="L454" s="58">
        <f>VLOOKUP(C454, Pivot!A$2:B$999, 2, FALSE)</f>
        <v>143520</v>
      </c>
      <c r="M454" s="58">
        <f t="shared" si="56"/>
        <v>2012</v>
      </c>
      <c r="P454" s="58">
        <f t="shared" si="57"/>
        <v>2012</v>
      </c>
    </row>
    <row r="455" spans="1:16" ht="12.75" hidden="1" customHeight="1" x14ac:dyDescent="0.25">
      <c r="A455" s="27" t="s">
        <v>670</v>
      </c>
      <c r="B455" s="28" t="s">
        <v>338</v>
      </c>
      <c r="C455" s="29" t="s">
        <v>636</v>
      </c>
      <c r="D455" s="29">
        <v>1</v>
      </c>
      <c r="E455" s="90">
        <v>41064</v>
      </c>
      <c r="F455" s="57">
        <f>VLOOKUP(C455, Pivot!A$2:C$999, 3, FALSE)</f>
        <v>40862.25</v>
      </c>
      <c r="G455" s="30">
        <f t="shared" si="54"/>
        <v>201.75</v>
      </c>
      <c r="H455" s="31">
        <f>VLOOKUP(C455, Pivot!A$2:E$999, 4, FALSE)</f>
        <v>115.6</v>
      </c>
      <c r="I455" s="31">
        <f>VLOOKUP(C455, Pivot!A$2:E$999, 5, FALSE)</f>
        <v>56.3</v>
      </c>
      <c r="J455" s="55">
        <v>114.6</v>
      </c>
      <c r="K455" s="31">
        <f t="shared" si="55"/>
        <v>0</v>
      </c>
      <c r="L455" s="58">
        <f>VLOOKUP(C455, Pivot!A$2:B$999, 2, FALSE)</f>
        <v>143520</v>
      </c>
      <c r="M455" s="58">
        <f t="shared" si="56"/>
        <v>2012</v>
      </c>
      <c r="P455" s="58">
        <f t="shared" si="57"/>
        <v>2012</v>
      </c>
    </row>
    <row r="456" spans="1:16" ht="12.75" hidden="1" customHeight="1" x14ac:dyDescent="0.25">
      <c r="A456" s="27" t="s">
        <v>671</v>
      </c>
      <c r="B456" s="28" t="s">
        <v>338</v>
      </c>
      <c r="C456" s="29" t="s">
        <v>636</v>
      </c>
      <c r="D456" s="29">
        <v>1</v>
      </c>
      <c r="E456" s="90">
        <v>41064</v>
      </c>
      <c r="F456" s="57">
        <f>VLOOKUP(C456, Pivot!A$2:C$999, 3, FALSE)</f>
        <v>40862.25</v>
      </c>
      <c r="G456" s="30">
        <f t="shared" si="54"/>
        <v>201.75</v>
      </c>
      <c r="H456" s="31">
        <f>VLOOKUP(C456, Pivot!A$2:E$999, 4, FALSE)</f>
        <v>115.6</v>
      </c>
      <c r="I456" s="31">
        <f>VLOOKUP(C456, Pivot!A$2:E$999, 5, FALSE)</f>
        <v>56.3</v>
      </c>
      <c r="J456" s="55">
        <v>116.2</v>
      </c>
      <c r="K456" s="31">
        <f t="shared" si="55"/>
        <v>0.60000000000000853</v>
      </c>
      <c r="L456" s="58">
        <f>VLOOKUP(C456, Pivot!A$2:B$999, 2, FALSE)</f>
        <v>143520</v>
      </c>
      <c r="M456" s="58">
        <f t="shared" si="56"/>
        <v>2012</v>
      </c>
      <c r="P456" s="58">
        <f t="shared" si="57"/>
        <v>2012</v>
      </c>
    </row>
    <row r="457" spans="1:16" ht="12.75" hidden="1" customHeight="1" x14ac:dyDescent="0.25">
      <c r="A457" s="27" t="s">
        <v>672</v>
      </c>
      <c r="B457" s="28" t="s">
        <v>301</v>
      </c>
      <c r="C457" s="29" t="s">
        <v>636</v>
      </c>
      <c r="D457" s="29">
        <v>79</v>
      </c>
      <c r="E457" s="90">
        <v>41076</v>
      </c>
      <c r="F457" s="57">
        <f>VLOOKUP(C457, Pivot!A$2:C$999, 3, FALSE)</f>
        <v>40862.25</v>
      </c>
      <c r="G457" s="30">
        <f t="shared" si="54"/>
        <v>213.75</v>
      </c>
      <c r="H457" s="31">
        <f>VLOOKUP(C457, Pivot!A$2:E$999, 4, FALSE)</f>
        <v>115.6</v>
      </c>
      <c r="I457" s="31">
        <f>VLOOKUP(C457, Pivot!A$2:E$999, 5, FALSE)</f>
        <v>56.3</v>
      </c>
      <c r="J457" s="55">
        <v>75.75</v>
      </c>
      <c r="K457" s="31">
        <f t="shared" si="55"/>
        <v>0</v>
      </c>
      <c r="L457" s="58">
        <f>VLOOKUP(C457, Pivot!A$2:B$999, 2, FALSE)</f>
        <v>143520</v>
      </c>
      <c r="M457" s="58">
        <f t="shared" si="56"/>
        <v>2012</v>
      </c>
      <c r="P457" s="58">
        <f t="shared" si="57"/>
        <v>2012</v>
      </c>
    </row>
    <row r="458" spans="1:16" ht="12.75" hidden="1" customHeight="1" x14ac:dyDescent="0.25">
      <c r="A458" s="27" t="s">
        <v>673</v>
      </c>
      <c r="B458" s="28" t="s">
        <v>301</v>
      </c>
      <c r="C458" s="29" t="s">
        <v>636</v>
      </c>
      <c r="D458" s="29">
        <v>141</v>
      </c>
      <c r="E458" s="90">
        <v>41077</v>
      </c>
      <c r="F458" s="57">
        <f>VLOOKUP(C458, Pivot!A$2:C$999, 3, FALSE)</f>
        <v>40862.25</v>
      </c>
      <c r="G458" s="30">
        <f t="shared" si="54"/>
        <v>214.75</v>
      </c>
      <c r="H458" s="31">
        <f>VLOOKUP(C458, Pivot!A$2:E$999, 4, FALSE)</f>
        <v>115.6</v>
      </c>
      <c r="I458" s="31">
        <f>VLOOKUP(C458, Pivot!A$2:E$999, 5, FALSE)</f>
        <v>56.3</v>
      </c>
      <c r="J458" s="55">
        <v>79.699999999999989</v>
      </c>
      <c r="K458" s="31">
        <f t="shared" si="55"/>
        <v>0</v>
      </c>
      <c r="L458" s="58">
        <f>VLOOKUP(C458, Pivot!A$2:B$999, 2, FALSE)</f>
        <v>143520</v>
      </c>
      <c r="M458" s="58">
        <f t="shared" si="56"/>
        <v>2012</v>
      </c>
      <c r="P458" s="58">
        <f t="shared" si="57"/>
        <v>2012</v>
      </c>
    </row>
    <row r="459" spans="1:16" ht="12.75" hidden="1" customHeight="1" x14ac:dyDescent="0.25">
      <c r="A459" s="27" t="s">
        <v>674</v>
      </c>
      <c r="B459" s="28" t="s">
        <v>301</v>
      </c>
      <c r="C459" s="29" t="s">
        <v>636</v>
      </c>
      <c r="D459" s="29">
        <v>194</v>
      </c>
      <c r="E459" s="90">
        <v>41079</v>
      </c>
      <c r="F459" s="57">
        <f>VLOOKUP(C459, Pivot!A$2:C$999, 3, FALSE)</f>
        <v>40862.25</v>
      </c>
      <c r="G459" s="30">
        <f t="shared" si="54"/>
        <v>216.75</v>
      </c>
      <c r="H459" s="31">
        <f>VLOOKUP(C459, Pivot!A$2:E$999, 4, FALSE)</f>
        <v>115.6</v>
      </c>
      <c r="I459" s="31">
        <f>VLOOKUP(C459, Pivot!A$2:E$999, 5, FALSE)</f>
        <v>56.3</v>
      </c>
      <c r="J459" s="55">
        <v>83.45</v>
      </c>
      <c r="K459" s="31">
        <f t="shared" si="55"/>
        <v>0</v>
      </c>
      <c r="L459" s="58">
        <f>VLOOKUP(C459, Pivot!A$2:B$999, 2, FALSE)</f>
        <v>143520</v>
      </c>
      <c r="M459" s="58">
        <f t="shared" si="56"/>
        <v>2012</v>
      </c>
      <c r="P459" s="58">
        <f t="shared" si="57"/>
        <v>2012</v>
      </c>
    </row>
    <row r="460" spans="1:16" ht="12.75" hidden="1" customHeight="1" x14ac:dyDescent="0.25">
      <c r="A460" s="27" t="s">
        <v>674</v>
      </c>
      <c r="B460" s="28" t="s">
        <v>301</v>
      </c>
      <c r="C460" s="29" t="s">
        <v>639</v>
      </c>
      <c r="D460" s="29">
        <v>2</v>
      </c>
      <c r="E460" s="90">
        <v>41079</v>
      </c>
      <c r="F460" s="57">
        <f>VLOOKUP(C460, Pivot!A$2:C$999, 3, FALSE)</f>
        <v>40863</v>
      </c>
      <c r="G460" s="30">
        <f t="shared" si="54"/>
        <v>216</v>
      </c>
      <c r="H460" s="31">
        <f>VLOOKUP(C460, Pivot!A$2:E$999, 4, FALSE)</f>
        <v>131.1</v>
      </c>
      <c r="I460" s="31">
        <f>VLOOKUP(C460, Pivot!A$2:E$999, 5, FALSE)</f>
        <v>117.8</v>
      </c>
      <c r="J460" s="55">
        <v>83.45</v>
      </c>
      <c r="K460" s="31">
        <f t="shared" si="55"/>
        <v>-34.349999999999994</v>
      </c>
      <c r="L460" s="58">
        <f>VLOOKUP(C460, Pivot!A$2:B$999, 2, FALSE)</f>
        <v>47318</v>
      </c>
      <c r="M460" s="58">
        <f t="shared" si="56"/>
        <v>2012</v>
      </c>
      <c r="P460" s="58">
        <f t="shared" si="57"/>
        <v>2012</v>
      </c>
    </row>
    <row r="461" spans="1:16" ht="12.75" hidden="1" customHeight="1" x14ac:dyDescent="0.25">
      <c r="A461" s="27" t="s">
        <v>675</v>
      </c>
      <c r="B461" s="28" t="s">
        <v>301</v>
      </c>
      <c r="C461" s="29" t="s">
        <v>636</v>
      </c>
      <c r="D461" s="29">
        <v>60</v>
      </c>
      <c r="E461" s="90">
        <v>41080</v>
      </c>
      <c r="F461" s="57">
        <f>VLOOKUP(C461, Pivot!A$2:C$999, 3, FALSE)</f>
        <v>40862.25</v>
      </c>
      <c r="G461" s="30">
        <f t="shared" si="54"/>
        <v>217.75</v>
      </c>
      <c r="H461" s="31">
        <f>VLOOKUP(C461, Pivot!A$2:E$999, 4, FALSE)</f>
        <v>115.6</v>
      </c>
      <c r="I461" s="31">
        <f>VLOOKUP(C461, Pivot!A$2:E$999, 5, FALSE)</f>
        <v>56.3</v>
      </c>
      <c r="J461" s="55">
        <v>85.45</v>
      </c>
      <c r="K461" s="31">
        <f t="shared" si="55"/>
        <v>0</v>
      </c>
      <c r="L461" s="58">
        <f>VLOOKUP(C461, Pivot!A$2:B$999, 2, FALSE)</f>
        <v>143520</v>
      </c>
      <c r="M461" s="58">
        <f t="shared" si="56"/>
        <v>2012</v>
      </c>
      <c r="P461" s="58">
        <f t="shared" si="57"/>
        <v>2012</v>
      </c>
    </row>
    <row r="462" spans="1:16" ht="12.75" hidden="1" customHeight="1" x14ac:dyDescent="0.25">
      <c r="A462" s="27" t="s">
        <v>675</v>
      </c>
      <c r="B462" s="28" t="s">
        <v>301</v>
      </c>
      <c r="C462" s="29" t="s">
        <v>639</v>
      </c>
      <c r="D462" s="29">
        <v>1</v>
      </c>
      <c r="E462" s="90">
        <v>41080</v>
      </c>
      <c r="F462" s="57">
        <f>VLOOKUP(C462, Pivot!A$2:C$999, 3, FALSE)</f>
        <v>40863</v>
      </c>
      <c r="G462" s="30">
        <f t="shared" si="54"/>
        <v>217</v>
      </c>
      <c r="H462" s="31">
        <f>VLOOKUP(C462, Pivot!A$2:E$999, 4, FALSE)</f>
        <v>131.1</v>
      </c>
      <c r="I462" s="31">
        <f>VLOOKUP(C462, Pivot!A$2:E$999, 5, FALSE)</f>
        <v>117.8</v>
      </c>
      <c r="J462" s="55">
        <v>85.45</v>
      </c>
      <c r="K462" s="31">
        <f t="shared" si="55"/>
        <v>-32.349999999999994</v>
      </c>
      <c r="L462" s="58">
        <f>VLOOKUP(C462, Pivot!A$2:B$999, 2, FALSE)</f>
        <v>47318</v>
      </c>
      <c r="M462" s="58">
        <f t="shared" si="56"/>
        <v>2012</v>
      </c>
      <c r="P462" s="58">
        <f t="shared" si="57"/>
        <v>2012</v>
      </c>
    </row>
    <row r="463" spans="1:16" ht="12.75" hidden="1" customHeight="1" x14ac:dyDescent="0.25">
      <c r="A463" s="27" t="s">
        <v>676</v>
      </c>
      <c r="B463" s="28" t="s">
        <v>301</v>
      </c>
      <c r="C463" s="29" t="s">
        <v>636</v>
      </c>
      <c r="D463" s="29">
        <v>71</v>
      </c>
      <c r="E463" s="90">
        <v>41081</v>
      </c>
      <c r="F463" s="57">
        <f>VLOOKUP(C463, Pivot!A$2:C$999, 3, FALSE)</f>
        <v>40862.25</v>
      </c>
      <c r="G463" s="30">
        <f t="shared" si="54"/>
        <v>218.75</v>
      </c>
      <c r="H463" s="31">
        <f>VLOOKUP(C463, Pivot!A$2:E$999, 4, FALSE)</f>
        <v>115.6</v>
      </c>
      <c r="I463" s="31">
        <f>VLOOKUP(C463, Pivot!A$2:E$999, 5, FALSE)</f>
        <v>56.3</v>
      </c>
      <c r="J463" s="55">
        <v>86.699999999999989</v>
      </c>
      <c r="K463" s="31">
        <f t="shared" si="55"/>
        <v>0</v>
      </c>
      <c r="L463" s="58">
        <f>VLOOKUP(C463, Pivot!A$2:B$999, 2, FALSE)</f>
        <v>143520</v>
      </c>
      <c r="M463" s="58">
        <f t="shared" si="56"/>
        <v>2012</v>
      </c>
      <c r="P463" s="58">
        <f t="shared" si="57"/>
        <v>2012</v>
      </c>
    </row>
    <row r="464" spans="1:16" ht="12.75" hidden="1" customHeight="1" x14ac:dyDescent="0.25">
      <c r="A464" s="27" t="s">
        <v>677</v>
      </c>
      <c r="B464" s="28" t="s">
        <v>301</v>
      </c>
      <c r="C464" s="29" t="s">
        <v>636</v>
      </c>
      <c r="D464" s="29">
        <v>269</v>
      </c>
      <c r="E464" s="90">
        <v>41083</v>
      </c>
      <c r="F464" s="57">
        <f>VLOOKUP(C464, Pivot!A$2:C$999, 3, FALSE)</f>
        <v>40862.25</v>
      </c>
      <c r="G464" s="30">
        <f t="shared" si="54"/>
        <v>220.75</v>
      </c>
      <c r="H464" s="31">
        <f>VLOOKUP(C464, Pivot!A$2:E$999, 4, FALSE)</f>
        <v>115.6</v>
      </c>
      <c r="I464" s="31">
        <f>VLOOKUP(C464, Pivot!A$2:E$999, 5, FALSE)</f>
        <v>56.3</v>
      </c>
      <c r="J464" s="55">
        <v>87.8</v>
      </c>
      <c r="K464" s="31">
        <f t="shared" si="55"/>
        <v>0</v>
      </c>
      <c r="L464" s="58">
        <f>VLOOKUP(C464, Pivot!A$2:B$999, 2, FALSE)</f>
        <v>143520</v>
      </c>
      <c r="M464" s="58">
        <f t="shared" si="56"/>
        <v>2012</v>
      </c>
      <c r="P464" s="58">
        <f t="shared" si="57"/>
        <v>2012</v>
      </c>
    </row>
    <row r="465" spans="1:16" ht="12.75" hidden="1" customHeight="1" x14ac:dyDescent="0.25">
      <c r="A465" s="27" t="s">
        <v>677</v>
      </c>
      <c r="B465" s="28" t="s">
        <v>301</v>
      </c>
      <c r="C465" s="29" t="s">
        <v>639</v>
      </c>
      <c r="D465" s="29">
        <v>1</v>
      </c>
      <c r="E465" s="90">
        <v>41083</v>
      </c>
      <c r="F465" s="57">
        <f>VLOOKUP(C465, Pivot!A$2:C$999, 3, FALSE)</f>
        <v>40863</v>
      </c>
      <c r="G465" s="30">
        <f t="shared" si="54"/>
        <v>220</v>
      </c>
      <c r="H465" s="31">
        <f>VLOOKUP(C465, Pivot!A$2:E$999, 4, FALSE)</f>
        <v>131.1</v>
      </c>
      <c r="I465" s="31">
        <f>VLOOKUP(C465, Pivot!A$2:E$999, 5, FALSE)</f>
        <v>117.8</v>
      </c>
      <c r="J465" s="55">
        <v>87.8</v>
      </c>
      <c r="K465" s="31">
        <f t="shared" si="55"/>
        <v>-30</v>
      </c>
      <c r="L465" s="58">
        <f>VLOOKUP(C465, Pivot!A$2:B$999, 2, FALSE)</f>
        <v>47318</v>
      </c>
      <c r="M465" s="58">
        <f t="shared" si="56"/>
        <v>2012</v>
      </c>
      <c r="P465" s="58">
        <f t="shared" si="57"/>
        <v>2012</v>
      </c>
    </row>
    <row r="466" spans="1:16" ht="12.75" hidden="1" customHeight="1" x14ac:dyDescent="0.25">
      <c r="A466" s="27" t="s">
        <v>678</v>
      </c>
      <c r="B466" s="28" t="s">
        <v>301</v>
      </c>
      <c r="C466" s="29" t="s">
        <v>636</v>
      </c>
      <c r="D466" s="29">
        <v>89</v>
      </c>
      <c r="E466" s="90">
        <v>41084</v>
      </c>
      <c r="F466" s="57">
        <f>VLOOKUP(C466, Pivot!A$2:C$999, 3, FALSE)</f>
        <v>40862.25</v>
      </c>
      <c r="G466" s="30">
        <f t="shared" si="54"/>
        <v>221.75</v>
      </c>
      <c r="H466" s="31">
        <f>VLOOKUP(C466, Pivot!A$2:E$999, 4, FALSE)</f>
        <v>115.6</v>
      </c>
      <c r="I466" s="31">
        <f>VLOOKUP(C466, Pivot!A$2:E$999, 5, FALSE)</f>
        <v>56.3</v>
      </c>
      <c r="J466" s="55">
        <v>90.35</v>
      </c>
      <c r="K466" s="31">
        <f t="shared" si="55"/>
        <v>0</v>
      </c>
      <c r="L466" s="58">
        <f>VLOOKUP(C466, Pivot!A$2:B$999, 2, FALSE)</f>
        <v>143520</v>
      </c>
      <c r="M466" s="58">
        <f t="shared" si="56"/>
        <v>2012</v>
      </c>
      <c r="P466" s="58">
        <f t="shared" si="57"/>
        <v>2012</v>
      </c>
    </row>
    <row r="467" spans="1:16" ht="12.75" hidden="1" customHeight="1" x14ac:dyDescent="0.25">
      <c r="A467" s="27" t="s">
        <v>678</v>
      </c>
      <c r="B467" s="28" t="s">
        <v>301</v>
      </c>
      <c r="C467" s="29" t="s">
        <v>639</v>
      </c>
      <c r="D467" s="29">
        <v>2</v>
      </c>
      <c r="E467" s="90">
        <v>41084</v>
      </c>
      <c r="F467" s="57">
        <f>VLOOKUP(C467, Pivot!A$2:C$999, 3, FALSE)</f>
        <v>40863</v>
      </c>
      <c r="G467" s="30">
        <f t="shared" si="54"/>
        <v>221</v>
      </c>
      <c r="H467" s="31">
        <f>VLOOKUP(C467, Pivot!A$2:E$999, 4, FALSE)</f>
        <v>131.1</v>
      </c>
      <c r="I467" s="31">
        <f>VLOOKUP(C467, Pivot!A$2:E$999, 5, FALSE)</f>
        <v>117.8</v>
      </c>
      <c r="J467" s="55">
        <v>90.35</v>
      </c>
      <c r="K467" s="31">
        <f t="shared" si="55"/>
        <v>-27.450000000000003</v>
      </c>
      <c r="L467" s="58">
        <f>VLOOKUP(C467, Pivot!A$2:B$999, 2, FALSE)</f>
        <v>47318</v>
      </c>
      <c r="M467" s="58">
        <f t="shared" si="56"/>
        <v>2012</v>
      </c>
      <c r="P467" s="58">
        <f t="shared" si="57"/>
        <v>2012</v>
      </c>
    </row>
    <row r="468" spans="1:16" ht="12.75" hidden="1" customHeight="1" x14ac:dyDescent="0.25">
      <c r="A468" s="27" t="s">
        <v>679</v>
      </c>
      <c r="B468" s="28" t="s">
        <v>301</v>
      </c>
      <c r="C468" s="29" t="s">
        <v>636</v>
      </c>
      <c r="D468" s="29">
        <v>47</v>
      </c>
      <c r="E468" s="90">
        <v>41085</v>
      </c>
      <c r="F468" s="57">
        <f>VLOOKUP(C468, Pivot!A$2:C$999, 3, FALSE)</f>
        <v>40862.25</v>
      </c>
      <c r="G468" s="30">
        <f t="shared" si="54"/>
        <v>222.75</v>
      </c>
      <c r="H468" s="31">
        <f>VLOOKUP(C468, Pivot!A$2:E$999, 4, FALSE)</f>
        <v>115.6</v>
      </c>
      <c r="I468" s="31">
        <f>VLOOKUP(C468, Pivot!A$2:E$999, 5, FALSE)</f>
        <v>56.3</v>
      </c>
      <c r="J468" s="55">
        <v>91.5</v>
      </c>
      <c r="K468" s="31">
        <f t="shared" si="55"/>
        <v>0</v>
      </c>
      <c r="L468" s="58">
        <f>VLOOKUP(C468, Pivot!A$2:B$999, 2, FALSE)</f>
        <v>143520</v>
      </c>
      <c r="M468" s="58">
        <f t="shared" si="56"/>
        <v>2012</v>
      </c>
      <c r="P468" s="58">
        <f t="shared" si="57"/>
        <v>2012</v>
      </c>
    </row>
    <row r="469" spans="1:16" ht="12.75" hidden="1" customHeight="1" x14ac:dyDescent="0.25">
      <c r="A469" s="27" t="s">
        <v>680</v>
      </c>
      <c r="B469" s="28" t="s">
        <v>301</v>
      </c>
      <c r="C469" s="29" t="s">
        <v>636</v>
      </c>
      <c r="D469" s="29">
        <v>141</v>
      </c>
      <c r="E469" s="90">
        <v>41087</v>
      </c>
      <c r="F469" s="57">
        <f>VLOOKUP(C469, Pivot!A$2:C$999, 3, FALSE)</f>
        <v>40862.25</v>
      </c>
      <c r="G469" s="30">
        <f t="shared" si="54"/>
        <v>224.75</v>
      </c>
      <c r="H469" s="31">
        <f>VLOOKUP(C469, Pivot!A$2:E$999, 4, FALSE)</f>
        <v>115.6</v>
      </c>
      <c r="I469" s="31">
        <f>VLOOKUP(C469, Pivot!A$2:E$999, 5, FALSE)</f>
        <v>56.3</v>
      </c>
      <c r="J469" s="55">
        <v>91.75</v>
      </c>
      <c r="K469" s="31">
        <f t="shared" si="55"/>
        <v>0</v>
      </c>
      <c r="L469" s="58">
        <f>VLOOKUP(C469, Pivot!A$2:B$999, 2, FALSE)</f>
        <v>143520</v>
      </c>
      <c r="M469" s="58">
        <f t="shared" si="56"/>
        <v>2012</v>
      </c>
      <c r="P469" s="58">
        <f t="shared" si="57"/>
        <v>2012</v>
      </c>
    </row>
    <row r="470" spans="1:16" ht="12.75" hidden="1" customHeight="1" x14ac:dyDescent="0.25">
      <c r="A470" s="27" t="s">
        <v>680</v>
      </c>
      <c r="B470" s="28" t="s">
        <v>301</v>
      </c>
      <c r="C470" s="29" t="s">
        <v>639</v>
      </c>
      <c r="D470" s="29">
        <v>1</v>
      </c>
      <c r="E470" s="90">
        <v>41087</v>
      </c>
      <c r="F470" s="57">
        <f>VLOOKUP(C470, Pivot!A$2:C$999, 3, FALSE)</f>
        <v>40863</v>
      </c>
      <c r="G470" s="30">
        <f t="shared" si="54"/>
        <v>224</v>
      </c>
      <c r="H470" s="31">
        <f>VLOOKUP(C470, Pivot!A$2:E$999, 4, FALSE)</f>
        <v>131.1</v>
      </c>
      <c r="I470" s="31">
        <f>VLOOKUP(C470, Pivot!A$2:E$999, 5, FALSE)</f>
        <v>117.8</v>
      </c>
      <c r="J470" s="55">
        <v>91.75</v>
      </c>
      <c r="K470" s="31">
        <f t="shared" si="55"/>
        <v>-26.049999999999997</v>
      </c>
      <c r="L470" s="58">
        <f>VLOOKUP(C470, Pivot!A$2:B$999, 2, FALSE)</f>
        <v>47318</v>
      </c>
      <c r="M470" s="58">
        <f t="shared" si="56"/>
        <v>2012</v>
      </c>
      <c r="P470" s="58">
        <f t="shared" si="57"/>
        <v>2012</v>
      </c>
    </row>
    <row r="471" spans="1:16" ht="12.75" hidden="1" customHeight="1" x14ac:dyDescent="0.25">
      <c r="A471" s="27" t="s">
        <v>681</v>
      </c>
      <c r="B471" s="28" t="s">
        <v>301</v>
      </c>
      <c r="C471" s="29" t="s">
        <v>636</v>
      </c>
      <c r="D471" s="29">
        <v>166</v>
      </c>
      <c r="E471" s="90">
        <v>41088</v>
      </c>
      <c r="F471" s="57">
        <f>VLOOKUP(C471, Pivot!A$2:C$999, 3, FALSE)</f>
        <v>40862.25</v>
      </c>
      <c r="G471" s="30">
        <f t="shared" si="54"/>
        <v>225.75</v>
      </c>
      <c r="H471" s="31">
        <f>VLOOKUP(C471, Pivot!A$2:E$999, 4, FALSE)</f>
        <v>115.6</v>
      </c>
      <c r="I471" s="31">
        <f>VLOOKUP(C471, Pivot!A$2:E$999, 5, FALSE)</f>
        <v>56.3</v>
      </c>
      <c r="J471" s="55">
        <v>93.3</v>
      </c>
      <c r="K471" s="31">
        <f t="shared" si="55"/>
        <v>0</v>
      </c>
      <c r="L471" s="58">
        <f>VLOOKUP(C471, Pivot!A$2:B$999, 2, FALSE)</f>
        <v>143520</v>
      </c>
      <c r="M471" s="58">
        <f t="shared" si="56"/>
        <v>2012</v>
      </c>
      <c r="P471" s="58">
        <f t="shared" si="57"/>
        <v>2012</v>
      </c>
    </row>
    <row r="472" spans="1:16" ht="12.75" hidden="1" customHeight="1" x14ac:dyDescent="0.25">
      <c r="A472" s="27" t="s">
        <v>681</v>
      </c>
      <c r="B472" s="28" t="s">
        <v>301</v>
      </c>
      <c r="C472" s="29" t="s">
        <v>639</v>
      </c>
      <c r="D472" s="29">
        <v>2</v>
      </c>
      <c r="E472" s="90">
        <v>41088</v>
      </c>
      <c r="F472" s="57">
        <f>VLOOKUP(C472, Pivot!A$2:C$999, 3, FALSE)</f>
        <v>40863</v>
      </c>
      <c r="G472" s="30">
        <f t="shared" si="54"/>
        <v>225</v>
      </c>
      <c r="H472" s="31">
        <f>VLOOKUP(C472, Pivot!A$2:E$999, 4, FALSE)</f>
        <v>131.1</v>
      </c>
      <c r="I472" s="31">
        <f>VLOOKUP(C472, Pivot!A$2:E$999, 5, FALSE)</f>
        <v>117.8</v>
      </c>
      <c r="J472" s="55">
        <v>93.3</v>
      </c>
      <c r="K472" s="31">
        <f t="shared" si="55"/>
        <v>-24.5</v>
      </c>
      <c r="L472" s="58">
        <f>VLOOKUP(C472, Pivot!A$2:B$999, 2, FALSE)</f>
        <v>47318</v>
      </c>
      <c r="M472" s="58">
        <f t="shared" si="56"/>
        <v>2012</v>
      </c>
      <c r="P472" s="58">
        <f t="shared" si="57"/>
        <v>2012</v>
      </c>
    </row>
    <row r="473" spans="1:16" ht="12.75" hidden="1" customHeight="1" x14ac:dyDescent="0.25">
      <c r="A473" s="27" t="s">
        <v>682</v>
      </c>
      <c r="B473" s="28" t="s">
        <v>301</v>
      </c>
      <c r="C473" s="29" t="s">
        <v>636</v>
      </c>
      <c r="D473" s="29">
        <v>40</v>
      </c>
      <c r="E473" s="90">
        <v>41089</v>
      </c>
      <c r="F473" s="57">
        <f>VLOOKUP(C473, Pivot!A$2:C$999, 3, FALSE)</f>
        <v>40862.25</v>
      </c>
      <c r="G473" s="30">
        <f t="shared" si="54"/>
        <v>226.75</v>
      </c>
      <c r="H473" s="31">
        <f>VLOOKUP(C473, Pivot!A$2:E$999, 4, FALSE)</f>
        <v>115.6</v>
      </c>
      <c r="I473" s="31">
        <f>VLOOKUP(C473, Pivot!A$2:E$999, 5, FALSE)</f>
        <v>56.3</v>
      </c>
      <c r="J473" s="55">
        <v>94.4</v>
      </c>
      <c r="K473" s="31">
        <f t="shared" si="55"/>
        <v>0</v>
      </c>
      <c r="L473" s="58">
        <f>VLOOKUP(C473, Pivot!A$2:B$999, 2, FALSE)</f>
        <v>143520</v>
      </c>
      <c r="M473" s="58">
        <f t="shared" si="56"/>
        <v>2012</v>
      </c>
      <c r="P473" s="58">
        <f t="shared" si="57"/>
        <v>2012</v>
      </c>
    </row>
    <row r="474" spans="1:16" ht="12.75" hidden="1" customHeight="1" x14ac:dyDescent="0.25">
      <c r="A474" s="27" t="s">
        <v>683</v>
      </c>
      <c r="B474" s="28" t="s">
        <v>301</v>
      </c>
      <c r="C474" s="29" t="s">
        <v>636</v>
      </c>
      <c r="D474" s="29">
        <v>48</v>
      </c>
      <c r="E474" s="90">
        <v>41090</v>
      </c>
      <c r="F474" s="57">
        <f>VLOOKUP(C474, Pivot!A$2:C$999, 3, FALSE)</f>
        <v>40862.25</v>
      </c>
      <c r="G474" s="30">
        <f t="shared" si="54"/>
        <v>227.75</v>
      </c>
      <c r="H474" s="31">
        <f>VLOOKUP(C474, Pivot!A$2:E$999, 4, FALSE)</f>
        <v>115.6</v>
      </c>
      <c r="I474" s="31">
        <f>VLOOKUP(C474, Pivot!A$2:E$999, 5, FALSE)</f>
        <v>56.3</v>
      </c>
      <c r="J474" s="55">
        <v>95.35</v>
      </c>
      <c r="K474" s="31">
        <f t="shared" si="55"/>
        <v>0</v>
      </c>
      <c r="L474" s="58">
        <f>VLOOKUP(C474, Pivot!A$2:B$999, 2, FALSE)</f>
        <v>143520</v>
      </c>
      <c r="M474" s="58">
        <f t="shared" si="56"/>
        <v>2012</v>
      </c>
      <c r="P474" s="58">
        <f t="shared" si="57"/>
        <v>2012</v>
      </c>
    </row>
    <row r="475" spans="1:16" ht="12.75" hidden="1" customHeight="1" x14ac:dyDescent="0.25">
      <c r="A475" s="27" t="s">
        <v>684</v>
      </c>
      <c r="B475" s="28" t="s">
        <v>301</v>
      </c>
      <c r="C475" s="29" t="s">
        <v>636</v>
      </c>
      <c r="D475" s="29">
        <v>23</v>
      </c>
      <c r="E475" s="90">
        <v>41091</v>
      </c>
      <c r="F475" s="57">
        <f>VLOOKUP(C475, Pivot!A$2:C$999, 3, FALSE)</f>
        <v>40862.25</v>
      </c>
      <c r="G475" s="30">
        <f t="shared" si="54"/>
        <v>228.75</v>
      </c>
      <c r="H475" s="31">
        <f>VLOOKUP(C475, Pivot!A$2:E$999, 4, FALSE)</f>
        <v>115.6</v>
      </c>
      <c r="I475" s="31">
        <f>VLOOKUP(C475, Pivot!A$2:E$999, 5, FALSE)</f>
        <v>56.3</v>
      </c>
      <c r="J475" s="55">
        <v>96.2</v>
      </c>
      <c r="K475" s="31">
        <f t="shared" si="55"/>
        <v>0</v>
      </c>
      <c r="L475" s="58">
        <f>VLOOKUP(C475, Pivot!A$2:B$999, 2, FALSE)</f>
        <v>143520</v>
      </c>
      <c r="M475" s="58">
        <f t="shared" si="56"/>
        <v>2012</v>
      </c>
      <c r="P475" s="58">
        <f t="shared" si="57"/>
        <v>2012</v>
      </c>
    </row>
    <row r="476" spans="1:16" ht="12.75" hidden="1" customHeight="1" x14ac:dyDescent="0.25">
      <c r="A476" s="27" t="s">
        <v>684</v>
      </c>
      <c r="B476" s="28" t="s">
        <v>301</v>
      </c>
      <c r="C476" s="29" t="s">
        <v>639</v>
      </c>
      <c r="D476" s="29">
        <v>2</v>
      </c>
      <c r="E476" s="90">
        <v>41091</v>
      </c>
      <c r="F476" s="57">
        <f>VLOOKUP(C476, Pivot!A$2:C$999, 3, FALSE)</f>
        <v>40863</v>
      </c>
      <c r="G476" s="30">
        <f t="shared" si="54"/>
        <v>228</v>
      </c>
      <c r="H476" s="31">
        <f>VLOOKUP(C476, Pivot!A$2:E$999, 4, FALSE)</f>
        <v>131.1</v>
      </c>
      <c r="I476" s="31">
        <f>VLOOKUP(C476, Pivot!A$2:E$999, 5, FALSE)</f>
        <v>117.8</v>
      </c>
      <c r="J476" s="55">
        <v>96.2</v>
      </c>
      <c r="K476" s="31">
        <f t="shared" si="55"/>
        <v>-21.599999999999994</v>
      </c>
      <c r="L476" s="58">
        <f>VLOOKUP(C476, Pivot!A$2:B$999, 2, FALSE)</f>
        <v>47318</v>
      </c>
      <c r="M476" s="58">
        <f t="shared" si="56"/>
        <v>2012</v>
      </c>
      <c r="P476" s="58">
        <f t="shared" si="57"/>
        <v>2012</v>
      </c>
    </row>
    <row r="477" spans="1:16" ht="12.75" hidden="1" customHeight="1" x14ac:dyDescent="0.25">
      <c r="A477" s="27" t="s">
        <v>685</v>
      </c>
      <c r="B477" s="28" t="s">
        <v>301</v>
      </c>
      <c r="C477" s="29" t="s">
        <v>636</v>
      </c>
      <c r="D477" s="29">
        <v>50</v>
      </c>
      <c r="E477" s="90">
        <v>41092</v>
      </c>
      <c r="F477" s="57">
        <f>VLOOKUP(C477, Pivot!A$2:C$999, 3, FALSE)</f>
        <v>40862.25</v>
      </c>
      <c r="G477" s="30">
        <f t="shared" si="54"/>
        <v>229.75</v>
      </c>
      <c r="H477" s="31">
        <f>VLOOKUP(C477, Pivot!A$2:E$999, 4, FALSE)</f>
        <v>115.6</v>
      </c>
      <c r="I477" s="31">
        <f>VLOOKUP(C477, Pivot!A$2:E$999, 5, FALSE)</f>
        <v>56.3</v>
      </c>
      <c r="J477" s="55">
        <v>96.800000000000011</v>
      </c>
      <c r="K477" s="31">
        <f t="shared" si="55"/>
        <v>0</v>
      </c>
      <c r="L477" s="58">
        <f>VLOOKUP(C477, Pivot!A$2:B$999, 2, FALSE)</f>
        <v>143520</v>
      </c>
      <c r="M477" s="58">
        <f t="shared" si="56"/>
        <v>2012</v>
      </c>
      <c r="P477" s="58">
        <f t="shared" si="57"/>
        <v>2012</v>
      </c>
    </row>
    <row r="478" spans="1:16" ht="12.75" hidden="1" customHeight="1" x14ac:dyDescent="0.25">
      <c r="A478" s="27" t="s">
        <v>686</v>
      </c>
      <c r="B478" s="28" t="s">
        <v>301</v>
      </c>
      <c r="C478" s="29" t="s">
        <v>636</v>
      </c>
      <c r="D478" s="29">
        <v>36</v>
      </c>
      <c r="E478" s="90">
        <v>41093</v>
      </c>
      <c r="F478" s="57">
        <f>VLOOKUP(C478, Pivot!A$2:C$999, 3, FALSE)</f>
        <v>40862.25</v>
      </c>
      <c r="G478" s="30">
        <f t="shared" si="54"/>
        <v>230.75</v>
      </c>
      <c r="H478" s="31">
        <f>VLOOKUP(C478, Pivot!A$2:E$999, 4, FALSE)</f>
        <v>115.6</v>
      </c>
      <c r="I478" s="31">
        <f>VLOOKUP(C478, Pivot!A$2:E$999, 5, FALSE)</f>
        <v>56.3</v>
      </c>
      <c r="J478" s="55">
        <v>97.550000000000011</v>
      </c>
      <c r="K478" s="31">
        <f t="shared" si="55"/>
        <v>0</v>
      </c>
      <c r="L478" s="58">
        <f>VLOOKUP(C478, Pivot!A$2:B$999, 2, FALSE)</f>
        <v>143520</v>
      </c>
      <c r="M478" s="58">
        <f t="shared" si="56"/>
        <v>2012</v>
      </c>
      <c r="P478" s="58">
        <f t="shared" si="57"/>
        <v>2012</v>
      </c>
    </row>
    <row r="479" spans="1:16" ht="12.75" hidden="1" customHeight="1" x14ac:dyDescent="0.25">
      <c r="A479" s="27" t="s">
        <v>687</v>
      </c>
      <c r="B479" s="28" t="s">
        <v>301</v>
      </c>
      <c r="C479" s="29" t="s">
        <v>639</v>
      </c>
      <c r="D479" s="29">
        <v>2</v>
      </c>
      <c r="E479" s="90">
        <v>41094</v>
      </c>
      <c r="F479" s="57">
        <f>VLOOKUP(C479, Pivot!A$2:C$999, 3, FALSE)</f>
        <v>40863</v>
      </c>
      <c r="G479" s="30">
        <f t="shared" si="54"/>
        <v>231</v>
      </c>
      <c r="H479" s="31">
        <f>VLOOKUP(C479, Pivot!A$2:E$999, 4, FALSE)</f>
        <v>131.1</v>
      </c>
      <c r="I479" s="31">
        <f>VLOOKUP(C479, Pivot!A$2:E$999, 5, FALSE)</f>
        <v>117.8</v>
      </c>
      <c r="J479" s="55">
        <v>153.69999999999999</v>
      </c>
      <c r="K479" s="31">
        <f t="shared" si="55"/>
        <v>22.599999999999994</v>
      </c>
      <c r="L479" s="58">
        <f>VLOOKUP(C479, Pivot!A$2:B$999, 2, FALSE)</f>
        <v>47318</v>
      </c>
      <c r="M479" s="58">
        <f t="shared" si="56"/>
        <v>2012</v>
      </c>
      <c r="P479" s="58">
        <f t="shared" si="57"/>
        <v>2012</v>
      </c>
    </row>
    <row r="480" spans="1:16" ht="12.75" hidden="1" customHeight="1" x14ac:dyDescent="0.25">
      <c r="A480" s="27" t="s">
        <v>688</v>
      </c>
      <c r="B480" s="28" t="s">
        <v>301</v>
      </c>
      <c r="C480" s="29" t="s">
        <v>636</v>
      </c>
      <c r="D480" s="29">
        <v>12</v>
      </c>
      <c r="E480" s="90">
        <v>41094</v>
      </c>
      <c r="F480" s="57">
        <f>VLOOKUP(C480, Pivot!A$2:C$999, 3, FALSE)</f>
        <v>40862.25</v>
      </c>
      <c r="G480" s="30">
        <f t="shared" si="54"/>
        <v>231.75</v>
      </c>
      <c r="H480" s="31">
        <f>VLOOKUP(C480, Pivot!A$2:E$999, 4, FALSE)</f>
        <v>115.6</v>
      </c>
      <c r="I480" s="31">
        <f>VLOOKUP(C480, Pivot!A$2:E$999, 5, FALSE)</f>
        <v>56.3</v>
      </c>
      <c r="J480" s="55">
        <v>98.15</v>
      </c>
      <c r="K480" s="31">
        <f t="shared" si="55"/>
        <v>0</v>
      </c>
      <c r="L480" s="58">
        <f>VLOOKUP(C480, Pivot!A$2:B$999, 2, FALSE)</f>
        <v>143520</v>
      </c>
      <c r="M480" s="58">
        <f t="shared" si="56"/>
        <v>2012</v>
      </c>
      <c r="P480" s="58">
        <f t="shared" si="57"/>
        <v>2012</v>
      </c>
    </row>
    <row r="481" spans="1:16" ht="12.75" hidden="1" customHeight="1" x14ac:dyDescent="0.25">
      <c r="A481" s="27" t="s">
        <v>688</v>
      </c>
      <c r="B481" s="28" t="s">
        <v>301</v>
      </c>
      <c r="C481" s="29" t="s">
        <v>639</v>
      </c>
      <c r="D481" s="29">
        <v>1</v>
      </c>
      <c r="E481" s="90">
        <v>41094</v>
      </c>
      <c r="F481" s="57">
        <f>VLOOKUP(C481, Pivot!A$2:C$999, 3, FALSE)</f>
        <v>40863</v>
      </c>
      <c r="G481" s="30">
        <f t="shared" si="54"/>
        <v>231</v>
      </c>
      <c r="H481" s="31">
        <f>VLOOKUP(C481, Pivot!A$2:E$999, 4, FALSE)</f>
        <v>131.1</v>
      </c>
      <c r="I481" s="31">
        <f>VLOOKUP(C481, Pivot!A$2:E$999, 5, FALSE)</f>
        <v>117.8</v>
      </c>
      <c r="J481" s="55">
        <v>98.15</v>
      </c>
      <c r="K481" s="31">
        <f t="shared" si="55"/>
        <v>-19.649999999999991</v>
      </c>
      <c r="L481" s="58">
        <f>VLOOKUP(C481, Pivot!A$2:B$999, 2, FALSE)</f>
        <v>47318</v>
      </c>
      <c r="M481" s="58">
        <f t="shared" si="56"/>
        <v>2012</v>
      </c>
      <c r="P481" s="58">
        <f t="shared" si="57"/>
        <v>2012</v>
      </c>
    </row>
    <row r="482" spans="1:16" ht="12.75" hidden="1" customHeight="1" x14ac:dyDescent="0.25">
      <c r="A482" s="27" t="s">
        <v>689</v>
      </c>
      <c r="B482" s="28" t="s">
        <v>301</v>
      </c>
      <c r="C482" s="29" t="s">
        <v>639</v>
      </c>
      <c r="D482" s="29">
        <v>1</v>
      </c>
      <c r="E482" s="90">
        <v>41095</v>
      </c>
      <c r="F482" s="57">
        <f>VLOOKUP(C482, Pivot!A$2:C$999, 3, FALSE)</f>
        <v>40863</v>
      </c>
      <c r="G482" s="30">
        <f t="shared" si="54"/>
        <v>232</v>
      </c>
      <c r="H482" s="31">
        <f>VLOOKUP(C482, Pivot!A$2:E$999, 4, FALSE)</f>
        <v>131.1</v>
      </c>
      <c r="I482" s="31">
        <f>VLOOKUP(C482, Pivot!A$2:E$999, 5, FALSE)</f>
        <v>117.8</v>
      </c>
      <c r="J482" s="55">
        <v>152.69999999999999</v>
      </c>
      <c r="K482" s="31">
        <f t="shared" si="55"/>
        <v>21.599999999999994</v>
      </c>
      <c r="L482" s="58">
        <f>VLOOKUP(C482, Pivot!A$2:B$999, 2, FALSE)</f>
        <v>47318</v>
      </c>
      <c r="M482" s="58">
        <f t="shared" si="56"/>
        <v>2012</v>
      </c>
      <c r="P482" s="58">
        <f t="shared" si="57"/>
        <v>2012</v>
      </c>
    </row>
    <row r="483" spans="1:16" ht="12.75" hidden="1" customHeight="1" x14ac:dyDescent="0.25">
      <c r="A483" s="27" t="s">
        <v>690</v>
      </c>
      <c r="B483" s="28" t="s">
        <v>301</v>
      </c>
      <c r="C483" s="29" t="s">
        <v>639</v>
      </c>
      <c r="D483" s="29">
        <v>3</v>
      </c>
      <c r="E483" s="90">
        <v>41105</v>
      </c>
      <c r="F483" s="57">
        <f>VLOOKUP(C483, Pivot!A$2:C$999, 3, FALSE)</f>
        <v>40863</v>
      </c>
      <c r="G483" s="30">
        <f t="shared" si="54"/>
        <v>242</v>
      </c>
      <c r="H483" s="31">
        <f>VLOOKUP(C483, Pivot!A$2:E$999, 4, FALSE)</f>
        <v>131.1</v>
      </c>
      <c r="I483" s="31">
        <f>VLOOKUP(C483, Pivot!A$2:E$999, 5, FALSE)</f>
        <v>117.8</v>
      </c>
      <c r="J483" s="55">
        <v>153.5</v>
      </c>
      <c r="K483" s="31">
        <f t="shared" si="55"/>
        <v>22.400000000000006</v>
      </c>
      <c r="L483" s="58">
        <f>VLOOKUP(C483, Pivot!A$2:B$999, 2, FALSE)</f>
        <v>47318</v>
      </c>
      <c r="M483" s="58">
        <f t="shared" si="56"/>
        <v>2012</v>
      </c>
      <c r="P483" s="58">
        <f t="shared" si="57"/>
        <v>2012</v>
      </c>
    </row>
    <row r="484" spans="1:16" ht="12.75" hidden="1" customHeight="1" x14ac:dyDescent="0.25">
      <c r="A484" s="27" t="s">
        <v>691</v>
      </c>
      <c r="B484" s="28" t="s">
        <v>301</v>
      </c>
      <c r="C484" s="29" t="s">
        <v>639</v>
      </c>
      <c r="D484" s="29">
        <v>11</v>
      </c>
      <c r="E484" s="90">
        <v>41106</v>
      </c>
      <c r="F484" s="57">
        <f>VLOOKUP(C484, Pivot!A$2:C$999, 3, FALSE)</f>
        <v>40863</v>
      </c>
      <c r="G484" s="30">
        <f t="shared" si="54"/>
        <v>243</v>
      </c>
      <c r="H484" s="31">
        <f>VLOOKUP(C484, Pivot!A$2:E$999, 4, FALSE)</f>
        <v>131.1</v>
      </c>
      <c r="I484" s="31">
        <f>VLOOKUP(C484, Pivot!A$2:E$999, 5, FALSE)</f>
        <v>117.8</v>
      </c>
      <c r="J484" s="55">
        <v>155.39999999999998</v>
      </c>
      <c r="K484" s="31">
        <f t="shared" si="55"/>
        <v>24.299999999999983</v>
      </c>
      <c r="L484" s="58">
        <f>VLOOKUP(C484, Pivot!A$2:B$999, 2, FALSE)</f>
        <v>47318</v>
      </c>
      <c r="M484" s="58">
        <f t="shared" si="56"/>
        <v>2012</v>
      </c>
      <c r="P484" s="58">
        <f t="shared" si="57"/>
        <v>2012</v>
      </c>
    </row>
    <row r="485" spans="1:16" ht="12.75" hidden="1" customHeight="1" x14ac:dyDescent="0.25">
      <c r="A485" s="27" t="s">
        <v>692</v>
      </c>
      <c r="B485" s="28" t="s">
        <v>301</v>
      </c>
      <c r="C485" s="29" t="s">
        <v>639</v>
      </c>
      <c r="D485" s="29">
        <v>1</v>
      </c>
      <c r="E485" s="90">
        <v>41106</v>
      </c>
      <c r="F485" s="57">
        <f>VLOOKUP(C485, Pivot!A$2:C$999, 3, FALSE)</f>
        <v>40863</v>
      </c>
      <c r="G485" s="30">
        <f t="shared" si="54"/>
        <v>243</v>
      </c>
      <c r="H485" s="31">
        <f>VLOOKUP(C485, Pivot!A$2:E$999, 4, FALSE)</f>
        <v>131.1</v>
      </c>
      <c r="I485" s="31">
        <f>VLOOKUP(C485, Pivot!A$2:E$999, 5, FALSE)</f>
        <v>117.8</v>
      </c>
      <c r="J485" s="55">
        <v>145.44999999999999</v>
      </c>
      <c r="K485" s="31">
        <f t="shared" si="55"/>
        <v>14.349999999999994</v>
      </c>
      <c r="L485" s="58">
        <f>VLOOKUP(C485, Pivot!A$2:B$999, 2, FALSE)</f>
        <v>47318</v>
      </c>
      <c r="M485" s="58">
        <f t="shared" si="56"/>
        <v>2012</v>
      </c>
      <c r="P485" s="58">
        <f t="shared" si="57"/>
        <v>2012</v>
      </c>
    </row>
    <row r="486" spans="1:16" ht="12.75" hidden="1" customHeight="1" x14ac:dyDescent="0.25">
      <c r="A486" s="27" t="s">
        <v>693</v>
      </c>
      <c r="B486" s="28" t="s">
        <v>301</v>
      </c>
      <c r="C486" s="29" t="s">
        <v>639</v>
      </c>
      <c r="D486" s="29">
        <v>2</v>
      </c>
      <c r="E486" s="90">
        <v>41107</v>
      </c>
      <c r="F486" s="57">
        <f>VLOOKUP(C486, Pivot!A$2:C$999, 3, FALSE)</f>
        <v>40863</v>
      </c>
      <c r="G486" s="30">
        <f t="shared" si="54"/>
        <v>244</v>
      </c>
      <c r="H486" s="31">
        <f>VLOOKUP(C486, Pivot!A$2:E$999, 4, FALSE)</f>
        <v>131.1</v>
      </c>
      <c r="I486" s="31">
        <f>VLOOKUP(C486, Pivot!A$2:E$999, 5, FALSE)</f>
        <v>117.8</v>
      </c>
      <c r="J486" s="55">
        <v>157.30000000000001</v>
      </c>
      <c r="K486" s="31">
        <f t="shared" si="55"/>
        <v>26.200000000000017</v>
      </c>
      <c r="L486" s="58">
        <f>VLOOKUP(C486, Pivot!A$2:B$999, 2, FALSE)</f>
        <v>47318</v>
      </c>
      <c r="M486" s="58">
        <f t="shared" si="56"/>
        <v>2012</v>
      </c>
      <c r="P486" s="58">
        <f t="shared" si="57"/>
        <v>2012</v>
      </c>
    </row>
    <row r="487" spans="1:16" ht="12.75" hidden="1" customHeight="1" x14ac:dyDescent="0.25">
      <c r="A487" s="27" t="s">
        <v>694</v>
      </c>
      <c r="B487" s="28" t="s">
        <v>301</v>
      </c>
      <c r="C487" s="29" t="s">
        <v>639</v>
      </c>
      <c r="D487" s="29">
        <v>1</v>
      </c>
      <c r="E487" s="90">
        <v>41111</v>
      </c>
      <c r="F487" s="57">
        <f>VLOOKUP(C487, Pivot!A$2:C$999, 3, FALSE)</f>
        <v>40863</v>
      </c>
      <c r="G487" s="30">
        <f t="shared" si="54"/>
        <v>248</v>
      </c>
      <c r="H487" s="31">
        <f>VLOOKUP(C487, Pivot!A$2:E$999, 4, FALSE)</f>
        <v>131.1</v>
      </c>
      <c r="I487" s="31">
        <f>VLOOKUP(C487, Pivot!A$2:E$999, 5, FALSE)</f>
        <v>117.8</v>
      </c>
      <c r="J487" s="55">
        <v>152.25</v>
      </c>
      <c r="K487" s="31">
        <f t="shared" si="55"/>
        <v>21.150000000000006</v>
      </c>
      <c r="L487" s="58">
        <f>VLOOKUP(C487, Pivot!A$2:B$999, 2, FALSE)</f>
        <v>47318</v>
      </c>
      <c r="M487" s="58">
        <f t="shared" si="56"/>
        <v>2012</v>
      </c>
      <c r="P487" s="58">
        <f t="shared" si="57"/>
        <v>2012</v>
      </c>
    </row>
    <row r="488" spans="1:16" ht="12.75" hidden="1" customHeight="1" x14ac:dyDescent="0.25">
      <c r="A488" s="27" t="s">
        <v>695</v>
      </c>
      <c r="B488" s="28" t="s">
        <v>301</v>
      </c>
      <c r="C488" s="29" t="s">
        <v>639</v>
      </c>
      <c r="D488" s="29">
        <v>9</v>
      </c>
      <c r="E488" s="90">
        <v>41112</v>
      </c>
      <c r="F488" s="57">
        <f>VLOOKUP(C488, Pivot!A$2:C$999, 3, FALSE)</f>
        <v>40863</v>
      </c>
      <c r="G488" s="30">
        <f t="shared" si="54"/>
        <v>249</v>
      </c>
      <c r="H488" s="31">
        <f>VLOOKUP(C488, Pivot!A$2:E$999, 4, FALSE)</f>
        <v>131.1</v>
      </c>
      <c r="I488" s="31">
        <f>VLOOKUP(C488, Pivot!A$2:E$999, 5, FALSE)</f>
        <v>117.8</v>
      </c>
      <c r="J488" s="55">
        <v>160.05000000000001</v>
      </c>
      <c r="K488" s="31">
        <f t="shared" si="55"/>
        <v>28.950000000000017</v>
      </c>
      <c r="L488" s="58">
        <f>VLOOKUP(C488, Pivot!A$2:B$999, 2, FALSE)</f>
        <v>47318</v>
      </c>
      <c r="M488" s="58">
        <f t="shared" si="56"/>
        <v>2012</v>
      </c>
      <c r="P488" s="58">
        <f t="shared" si="57"/>
        <v>2012</v>
      </c>
    </row>
    <row r="489" spans="1:16" ht="12.75" hidden="1" customHeight="1" x14ac:dyDescent="0.25">
      <c r="A489" s="27" t="s">
        <v>696</v>
      </c>
      <c r="B489" s="28" t="s">
        <v>301</v>
      </c>
      <c r="C489" s="29" t="s">
        <v>636</v>
      </c>
      <c r="D489" s="29">
        <v>9</v>
      </c>
      <c r="E489" s="90">
        <v>41113</v>
      </c>
      <c r="F489" s="57">
        <f>VLOOKUP(C489, Pivot!A$2:C$999, 3, FALSE)</f>
        <v>40862.25</v>
      </c>
      <c r="G489" s="30">
        <f t="shared" si="54"/>
        <v>250.75</v>
      </c>
      <c r="H489" s="31">
        <f>VLOOKUP(C489, Pivot!A$2:E$999, 4, FALSE)</f>
        <v>115.6</v>
      </c>
      <c r="I489" s="31">
        <f>VLOOKUP(C489, Pivot!A$2:E$999, 5, FALSE)</f>
        <v>56.3</v>
      </c>
      <c r="J489" s="55">
        <v>75.45</v>
      </c>
      <c r="K489" s="31">
        <f t="shared" si="55"/>
        <v>0</v>
      </c>
      <c r="L489" s="58">
        <f>VLOOKUP(C489, Pivot!A$2:B$999, 2, FALSE)</f>
        <v>143520</v>
      </c>
      <c r="M489" s="58">
        <f t="shared" si="56"/>
        <v>2012</v>
      </c>
      <c r="P489" s="58">
        <f t="shared" si="57"/>
        <v>2012</v>
      </c>
    </row>
    <row r="490" spans="1:16" ht="12.75" hidden="1" customHeight="1" x14ac:dyDescent="0.25">
      <c r="A490" s="27" t="s">
        <v>696</v>
      </c>
      <c r="B490" s="28" t="s">
        <v>301</v>
      </c>
      <c r="C490" s="29" t="s">
        <v>639</v>
      </c>
      <c r="D490" s="29">
        <v>1</v>
      </c>
      <c r="E490" s="90">
        <v>41113</v>
      </c>
      <c r="F490" s="57">
        <f>VLOOKUP(C490, Pivot!A$2:C$999, 3, FALSE)</f>
        <v>40863</v>
      </c>
      <c r="G490" s="30">
        <f t="shared" si="54"/>
        <v>250</v>
      </c>
      <c r="H490" s="31">
        <f>VLOOKUP(C490, Pivot!A$2:E$999, 4, FALSE)</f>
        <v>131.1</v>
      </c>
      <c r="I490" s="31">
        <f>VLOOKUP(C490, Pivot!A$2:E$999, 5, FALSE)</f>
        <v>117.8</v>
      </c>
      <c r="J490" s="55">
        <v>75.45</v>
      </c>
      <c r="K490" s="31">
        <f t="shared" si="55"/>
        <v>-42.349999999999994</v>
      </c>
      <c r="L490" s="58">
        <f>VLOOKUP(C490, Pivot!A$2:B$999, 2, FALSE)</f>
        <v>47318</v>
      </c>
      <c r="M490" s="58">
        <f t="shared" si="56"/>
        <v>2012</v>
      </c>
      <c r="P490" s="58">
        <f t="shared" si="57"/>
        <v>2012</v>
      </c>
    </row>
    <row r="491" spans="1:16" ht="12.75" hidden="1" customHeight="1" x14ac:dyDescent="0.25">
      <c r="A491" s="27" t="s">
        <v>697</v>
      </c>
      <c r="B491" s="28" t="s">
        <v>301</v>
      </c>
      <c r="C491" s="29" t="s">
        <v>639</v>
      </c>
      <c r="D491" s="29">
        <v>2</v>
      </c>
      <c r="E491" s="90">
        <v>41113</v>
      </c>
      <c r="F491" s="57">
        <f>VLOOKUP(C491, Pivot!A$2:C$999, 3, FALSE)</f>
        <v>40863</v>
      </c>
      <c r="G491" s="30">
        <f t="shared" si="54"/>
        <v>250</v>
      </c>
      <c r="H491" s="31">
        <f>VLOOKUP(C491, Pivot!A$2:E$999, 4, FALSE)</f>
        <v>131.1</v>
      </c>
      <c r="I491" s="31">
        <f>VLOOKUP(C491, Pivot!A$2:E$999, 5, FALSE)</f>
        <v>117.8</v>
      </c>
      <c r="J491" s="55">
        <v>134.64999999999998</v>
      </c>
      <c r="K491" s="31">
        <f t="shared" si="55"/>
        <v>3.5499999999999829</v>
      </c>
      <c r="L491" s="58">
        <f>VLOOKUP(C491, Pivot!A$2:B$999, 2, FALSE)</f>
        <v>47318</v>
      </c>
      <c r="M491" s="58">
        <f t="shared" si="56"/>
        <v>2012</v>
      </c>
      <c r="P491" s="58">
        <f t="shared" si="57"/>
        <v>2012</v>
      </c>
    </row>
    <row r="492" spans="1:16" ht="12.75" hidden="1" customHeight="1" x14ac:dyDescent="0.25">
      <c r="A492" s="27" t="s">
        <v>698</v>
      </c>
      <c r="B492" s="28" t="s">
        <v>301</v>
      </c>
      <c r="C492" s="29" t="s">
        <v>636</v>
      </c>
      <c r="D492" s="29">
        <v>123</v>
      </c>
      <c r="E492" s="90">
        <v>41114</v>
      </c>
      <c r="F492" s="57">
        <f>VLOOKUP(C492, Pivot!A$2:C$999, 3, FALSE)</f>
        <v>40862.25</v>
      </c>
      <c r="G492" s="30">
        <f t="shared" si="54"/>
        <v>251.75</v>
      </c>
      <c r="H492" s="31">
        <f>VLOOKUP(C492, Pivot!A$2:E$999, 4, FALSE)</f>
        <v>115.6</v>
      </c>
      <c r="I492" s="31">
        <f>VLOOKUP(C492, Pivot!A$2:E$999, 5, FALSE)</f>
        <v>56.3</v>
      </c>
      <c r="J492" s="55">
        <v>91.9</v>
      </c>
      <c r="K492" s="31">
        <f t="shared" si="55"/>
        <v>0</v>
      </c>
      <c r="L492" s="58">
        <f>VLOOKUP(C492, Pivot!A$2:B$999, 2, FALSE)</f>
        <v>143520</v>
      </c>
      <c r="M492" s="58">
        <f t="shared" si="56"/>
        <v>2012</v>
      </c>
      <c r="P492" s="58">
        <f t="shared" si="57"/>
        <v>2012</v>
      </c>
    </row>
    <row r="493" spans="1:16" ht="12.75" hidden="1" customHeight="1" x14ac:dyDescent="0.25">
      <c r="A493" s="27" t="s">
        <v>698</v>
      </c>
      <c r="B493" s="28" t="s">
        <v>301</v>
      </c>
      <c r="C493" s="29" t="s">
        <v>639</v>
      </c>
      <c r="D493" s="29">
        <v>1</v>
      </c>
      <c r="E493" s="90">
        <v>41114</v>
      </c>
      <c r="F493" s="57">
        <f>VLOOKUP(C493, Pivot!A$2:C$999, 3, FALSE)</f>
        <v>40863</v>
      </c>
      <c r="G493" s="30">
        <f t="shared" si="54"/>
        <v>251</v>
      </c>
      <c r="H493" s="31">
        <f>VLOOKUP(C493, Pivot!A$2:E$999, 4, FALSE)</f>
        <v>131.1</v>
      </c>
      <c r="I493" s="31">
        <f>VLOOKUP(C493, Pivot!A$2:E$999, 5, FALSE)</f>
        <v>117.8</v>
      </c>
      <c r="J493" s="55">
        <v>91.9</v>
      </c>
      <c r="K493" s="31">
        <f t="shared" si="55"/>
        <v>-25.899999999999991</v>
      </c>
      <c r="L493" s="58">
        <f>VLOOKUP(C493, Pivot!A$2:B$999, 2, FALSE)</f>
        <v>47318</v>
      </c>
      <c r="M493" s="58">
        <f t="shared" si="56"/>
        <v>2012</v>
      </c>
      <c r="P493" s="58">
        <f t="shared" si="57"/>
        <v>2012</v>
      </c>
    </row>
    <row r="494" spans="1:16" ht="12.75" hidden="1" customHeight="1" x14ac:dyDescent="0.25">
      <c r="A494" s="27" t="s">
        <v>699</v>
      </c>
      <c r="B494" s="28" t="s">
        <v>301</v>
      </c>
      <c r="C494" s="29" t="s">
        <v>636</v>
      </c>
      <c r="D494" s="29">
        <v>94</v>
      </c>
      <c r="E494" s="90">
        <v>41115</v>
      </c>
      <c r="F494" s="57">
        <f>VLOOKUP(C494, Pivot!A$2:C$999, 3, FALSE)</f>
        <v>40862.25</v>
      </c>
      <c r="G494" s="30">
        <f t="shared" si="54"/>
        <v>252.75</v>
      </c>
      <c r="H494" s="31">
        <f>VLOOKUP(C494, Pivot!A$2:E$999, 4, FALSE)</f>
        <v>115.6</v>
      </c>
      <c r="I494" s="31">
        <f>VLOOKUP(C494, Pivot!A$2:E$999, 5, FALSE)</f>
        <v>56.3</v>
      </c>
      <c r="J494" s="55">
        <v>98.3</v>
      </c>
      <c r="K494" s="31">
        <f t="shared" si="55"/>
        <v>0</v>
      </c>
      <c r="L494" s="58">
        <f>VLOOKUP(C494, Pivot!A$2:B$999, 2, FALSE)</f>
        <v>143520</v>
      </c>
      <c r="M494" s="58">
        <f t="shared" si="56"/>
        <v>2012</v>
      </c>
      <c r="P494" s="58">
        <f t="shared" si="57"/>
        <v>2012</v>
      </c>
    </row>
    <row r="495" spans="1:16" ht="12.75" hidden="1" customHeight="1" x14ac:dyDescent="0.25">
      <c r="A495" s="27" t="s">
        <v>699</v>
      </c>
      <c r="B495" s="28" t="s">
        <v>301</v>
      </c>
      <c r="C495" s="29" t="s">
        <v>639</v>
      </c>
      <c r="D495" s="29">
        <v>2</v>
      </c>
      <c r="E495" s="90">
        <v>41115</v>
      </c>
      <c r="F495" s="57">
        <f>VLOOKUP(C495, Pivot!A$2:C$999, 3, FALSE)</f>
        <v>40863</v>
      </c>
      <c r="G495" s="30">
        <f t="shared" si="54"/>
        <v>252</v>
      </c>
      <c r="H495" s="31">
        <f>VLOOKUP(C495, Pivot!A$2:E$999, 4, FALSE)</f>
        <v>131.1</v>
      </c>
      <c r="I495" s="31">
        <f>VLOOKUP(C495, Pivot!A$2:E$999, 5, FALSE)</f>
        <v>117.8</v>
      </c>
      <c r="J495" s="55">
        <v>98.3</v>
      </c>
      <c r="K495" s="31">
        <f t="shared" si="55"/>
        <v>-19.5</v>
      </c>
      <c r="L495" s="58">
        <f>VLOOKUP(C495, Pivot!A$2:B$999, 2, FALSE)</f>
        <v>47318</v>
      </c>
      <c r="M495" s="58">
        <f t="shared" si="56"/>
        <v>2012</v>
      </c>
      <c r="P495" s="58">
        <f t="shared" si="57"/>
        <v>2012</v>
      </c>
    </row>
    <row r="496" spans="1:16" ht="12.75" hidden="1" customHeight="1" x14ac:dyDescent="0.25">
      <c r="A496" s="27" t="s">
        <v>700</v>
      </c>
      <c r="B496" s="28" t="s">
        <v>301</v>
      </c>
      <c r="C496" s="29" t="s">
        <v>636</v>
      </c>
      <c r="D496" s="29">
        <v>27</v>
      </c>
      <c r="E496" s="90">
        <v>41116</v>
      </c>
      <c r="F496" s="57">
        <f>VLOOKUP(C496, Pivot!A$2:C$999, 3, FALSE)</f>
        <v>40862.25</v>
      </c>
      <c r="G496" s="30">
        <f t="shared" si="54"/>
        <v>253.75</v>
      </c>
      <c r="H496" s="31">
        <f>VLOOKUP(C496, Pivot!A$2:E$999, 4, FALSE)</f>
        <v>115.6</v>
      </c>
      <c r="I496" s="31">
        <f>VLOOKUP(C496, Pivot!A$2:E$999, 5, FALSE)</f>
        <v>56.3</v>
      </c>
      <c r="J496" s="55">
        <v>81.949999999999989</v>
      </c>
      <c r="K496" s="31">
        <f t="shared" si="55"/>
        <v>0</v>
      </c>
      <c r="L496" s="58">
        <f>VLOOKUP(C496, Pivot!A$2:B$999, 2, FALSE)</f>
        <v>143520</v>
      </c>
      <c r="M496" s="58">
        <f t="shared" si="56"/>
        <v>2012</v>
      </c>
      <c r="P496" s="58">
        <f t="shared" si="57"/>
        <v>2012</v>
      </c>
    </row>
    <row r="497" spans="1:16" ht="12.75" hidden="1" customHeight="1" x14ac:dyDescent="0.25">
      <c r="A497" s="27" t="s">
        <v>701</v>
      </c>
      <c r="B497" s="28" t="s">
        <v>301</v>
      </c>
      <c r="C497" s="29" t="s">
        <v>636</v>
      </c>
      <c r="D497" s="29">
        <v>3</v>
      </c>
      <c r="E497" s="90">
        <v>41117</v>
      </c>
      <c r="F497" s="57">
        <f>VLOOKUP(C497, Pivot!A$2:C$999, 3, FALSE)</f>
        <v>40862.25</v>
      </c>
      <c r="G497" s="30">
        <f t="shared" si="54"/>
        <v>254.75</v>
      </c>
      <c r="H497" s="31">
        <f>VLOOKUP(C497, Pivot!A$2:E$999, 4, FALSE)</f>
        <v>115.6</v>
      </c>
      <c r="I497" s="31">
        <f>VLOOKUP(C497, Pivot!A$2:E$999, 5, FALSE)</f>
        <v>56.3</v>
      </c>
      <c r="J497" s="55">
        <v>100.65</v>
      </c>
      <c r="K497" s="31">
        <f t="shared" si="55"/>
        <v>0</v>
      </c>
      <c r="L497" s="58">
        <f>VLOOKUP(C497, Pivot!A$2:B$999, 2, FALSE)</f>
        <v>143520</v>
      </c>
      <c r="M497" s="58">
        <f t="shared" si="56"/>
        <v>2012</v>
      </c>
      <c r="P497" s="58">
        <f t="shared" si="57"/>
        <v>2012</v>
      </c>
    </row>
    <row r="498" spans="1:16" ht="12.75" hidden="1" customHeight="1" x14ac:dyDescent="0.25">
      <c r="A498" s="27" t="s">
        <v>702</v>
      </c>
      <c r="B498" s="28" t="s">
        <v>301</v>
      </c>
      <c r="C498" s="29" t="s">
        <v>639</v>
      </c>
      <c r="D498" s="29">
        <v>1</v>
      </c>
      <c r="E498" s="90">
        <v>41119</v>
      </c>
      <c r="F498" s="57">
        <f>VLOOKUP(C498, Pivot!A$2:C$999, 3, FALSE)</f>
        <v>40863</v>
      </c>
      <c r="G498" s="30">
        <f t="shared" si="54"/>
        <v>256</v>
      </c>
      <c r="H498" s="31">
        <f>VLOOKUP(C498, Pivot!A$2:E$999, 4, FALSE)</f>
        <v>131.1</v>
      </c>
      <c r="I498" s="31">
        <f>VLOOKUP(C498, Pivot!A$2:E$999, 5, FALSE)</f>
        <v>117.8</v>
      </c>
      <c r="J498" s="55">
        <v>155.15</v>
      </c>
      <c r="K498" s="31">
        <f t="shared" si="55"/>
        <v>24.050000000000011</v>
      </c>
      <c r="L498" s="58">
        <f>VLOOKUP(C498, Pivot!A$2:B$999, 2, FALSE)</f>
        <v>47318</v>
      </c>
      <c r="M498" s="58">
        <f t="shared" si="56"/>
        <v>2012</v>
      </c>
      <c r="P498" s="58">
        <f t="shared" si="57"/>
        <v>2012</v>
      </c>
    </row>
    <row r="499" spans="1:16" ht="12.75" hidden="1" customHeight="1" x14ac:dyDescent="0.25">
      <c r="A499" s="27" t="s">
        <v>703</v>
      </c>
      <c r="B499" s="28" t="s">
        <v>301</v>
      </c>
      <c r="C499" s="29" t="s">
        <v>639</v>
      </c>
      <c r="D499" s="29">
        <v>1</v>
      </c>
      <c r="E499" s="90">
        <v>41120</v>
      </c>
      <c r="F499" s="57">
        <f>VLOOKUP(C499, Pivot!A$2:C$999, 3, FALSE)</f>
        <v>40863</v>
      </c>
      <c r="G499" s="30">
        <f t="shared" si="54"/>
        <v>257</v>
      </c>
      <c r="H499" s="31">
        <f>VLOOKUP(C499, Pivot!A$2:E$999, 4, FALSE)</f>
        <v>131.1</v>
      </c>
      <c r="I499" s="31">
        <f>VLOOKUP(C499, Pivot!A$2:E$999, 5, FALSE)</f>
        <v>117.8</v>
      </c>
      <c r="J499" s="55">
        <v>161.19999999999999</v>
      </c>
      <c r="K499" s="31">
        <f t="shared" si="55"/>
        <v>30.099999999999994</v>
      </c>
      <c r="L499" s="58">
        <f>VLOOKUP(C499, Pivot!A$2:B$999, 2, FALSE)</f>
        <v>47318</v>
      </c>
      <c r="M499" s="58">
        <f t="shared" si="56"/>
        <v>2012</v>
      </c>
      <c r="P499" s="58">
        <f t="shared" si="57"/>
        <v>2012</v>
      </c>
    </row>
    <row r="500" spans="1:16" ht="12.75" hidden="1" customHeight="1" x14ac:dyDescent="0.25">
      <c r="A500" s="27" t="s">
        <v>704</v>
      </c>
      <c r="B500" s="28" t="s">
        <v>338</v>
      </c>
      <c r="C500" s="29" t="s">
        <v>636</v>
      </c>
      <c r="D500" s="29">
        <v>1</v>
      </c>
      <c r="E500" s="90">
        <v>41122</v>
      </c>
      <c r="F500" s="57">
        <f>VLOOKUP(C500, Pivot!A$2:C$999, 3, FALSE)</f>
        <v>40862.25</v>
      </c>
      <c r="G500" s="30">
        <f t="shared" si="54"/>
        <v>259.75</v>
      </c>
      <c r="H500" s="31">
        <f>VLOOKUP(C500, Pivot!A$2:E$999, 4, FALSE)</f>
        <v>115.6</v>
      </c>
      <c r="I500" s="31">
        <f>VLOOKUP(C500, Pivot!A$2:E$999, 5, FALSE)</f>
        <v>56.3</v>
      </c>
      <c r="J500" s="55">
        <v>116.2</v>
      </c>
      <c r="K500" s="31">
        <f t="shared" si="55"/>
        <v>0.60000000000000853</v>
      </c>
      <c r="L500" s="58">
        <f>VLOOKUP(C500, Pivot!A$2:B$999, 2, FALSE)</f>
        <v>143520</v>
      </c>
      <c r="M500" s="58">
        <f t="shared" si="56"/>
        <v>2012</v>
      </c>
      <c r="P500" s="58">
        <f t="shared" si="57"/>
        <v>2012</v>
      </c>
    </row>
    <row r="501" spans="1:16" ht="12.75" hidden="1" customHeight="1" x14ac:dyDescent="0.25">
      <c r="A501" s="27" t="s">
        <v>705</v>
      </c>
      <c r="B501" s="28" t="s">
        <v>301</v>
      </c>
      <c r="C501" s="29" t="s">
        <v>639</v>
      </c>
      <c r="D501" s="29">
        <v>1</v>
      </c>
      <c r="E501" s="90">
        <v>41122</v>
      </c>
      <c r="F501" s="57">
        <f>VLOOKUP(C501, Pivot!A$2:C$999, 3, FALSE)</f>
        <v>40863</v>
      </c>
      <c r="G501" s="30">
        <f t="shared" si="54"/>
        <v>259</v>
      </c>
      <c r="H501" s="31">
        <f>VLOOKUP(C501, Pivot!A$2:E$999, 4, FALSE)</f>
        <v>131.1</v>
      </c>
      <c r="I501" s="31">
        <f>VLOOKUP(C501, Pivot!A$2:E$999, 5, FALSE)</f>
        <v>117.8</v>
      </c>
      <c r="J501" s="55">
        <v>152.15</v>
      </c>
      <c r="K501" s="31">
        <f t="shared" si="55"/>
        <v>21.050000000000011</v>
      </c>
      <c r="L501" s="58">
        <f>VLOOKUP(C501, Pivot!A$2:B$999, 2, FALSE)</f>
        <v>47318</v>
      </c>
      <c r="M501" s="58">
        <f t="shared" si="56"/>
        <v>2012</v>
      </c>
      <c r="P501" s="58">
        <f t="shared" si="57"/>
        <v>2012</v>
      </c>
    </row>
    <row r="502" spans="1:16" ht="12.75" hidden="1" customHeight="1" x14ac:dyDescent="0.25">
      <c r="A502" s="27" t="s">
        <v>706</v>
      </c>
      <c r="B502" s="28" t="s">
        <v>301</v>
      </c>
      <c r="C502" s="29" t="s">
        <v>639</v>
      </c>
      <c r="D502" s="29">
        <v>5</v>
      </c>
      <c r="E502" s="90">
        <v>41123</v>
      </c>
      <c r="F502" s="57">
        <f>VLOOKUP(C502, Pivot!A$2:C$999, 3, FALSE)</f>
        <v>40863</v>
      </c>
      <c r="G502" s="30">
        <f t="shared" si="54"/>
        <v>260</v>
      </c>
      <c r="H502" s="31">
        <f>VLOOKUP(C502, Pivot!A$2:E$999, 4, FALSE)</f>
        <v>131.1</v>
      </c>
      <c r="I502" s="31">
        <f>VLOOKUP(C502, Pivot!A$2:E$999, 5, FALSE)</f>
        <v>117.8</v>
      </c>
      <c r="J502" s="55">
        <v>165.05</v>
      </c>
      <c r="K502" s="31">
        <f t="shared" si="55"/>
        <v>33.950000000000017</v>
      </c>
      <c r="L502" s="58">
        <f>VLOOKUP(C502, Pivot!A$2:B$999, 2, FALSE)</f>
        <v>47318</v>
      </c>
      <c r="M502" s="58">
        <f t="shared" si="56"/>
        <v>2012</v>
      </c>
      <c r="P502" s="58">
        <f t="shared" si="57"/>
        <v>2012</v>
      </c>
    </row>
    <row r="503" spans="1:16" ht="12.75" hidden="1" customHeight="1" x14ac:dyDescent="0.25">
      <c r="A503" s="27" t="s">
        <v>707</v>
      </c>
      <c r="B503" s="28" t="s">
        <v>301</v>
      </c>
      <c r="C503" s="29" t="s">
        <v>639</v>
      </c>
      <c r="D503" s="29">
        <v>13</v>
      </c>
      <c r="E503" s="90">
        <v>41124</v>
      </c>
      <c r="F503" s="57">
        <f>VLOOKUP(C503, Pivot!A$2:C$999, 3, FALSE)</f>
        <v>40863</v>
      </c>
      <c r="G503" s="30">
        <f t="shared" si="54"/>
        <v>261</v>
      </c>
      <c r="H503" s="31">
        <f>VLOOKUP(C503, Pivot!A$2:E$999, 4, FALSE)</f>
        <v>131.1</v>
      </c>
      <c r="I503" s="31">
        <f>VLOOKUP(C503, Pivot!A$2:E$999, 5, FALSE)</f>
        <v>117.8</v>
      </c>
      <c r="J503" s="55">
        <v>166.05</v>
      </c>
      <c r="K503" s="31">
        <f t="shared" si="55"/>
        <v>34.950000000000017</v>
      </c>
      <c r="L503" s="58">
        <f>VLOOKUP(C503, Pivot!A$2:B$999, 2, FALSE)</f>
        <v>47318</v>
      </c>
      <c r="M503" s="58">
        <f t="shared" si="56"/>
        <v>2012</v>
      </c>
      <c r="P503" s="58">
        <f t="shared" si="57"/>
        <v>2012</v>
      </c>
    </row>
    <row r="504" spans="1:16" ht="12.75" hidden="1" customHeight="1" x14ac:dyDescent="0.25">
      <c r="A504" s="27" t="s">
        <v>708</v>
      </c>
      <c r="B504" s="28" t="s">
        <v>301</v>
      </c>
      <c r="C504" s="29" t="s">
        <v>636</v>
      </c>
      <c r="D504" s="29">
        <v>3</v>
      </c>
      <c r="E504" s="90">
        <v>41125</v>
      </c>
      <c r="F504" s="57">
        <f>VLOOKUP(C504, Pivot!A$2:C$999, 3, FALSE)</f>
        <v>40862.25</v>
      </c>
      <c r="G504" s="30">
        <f t="shared" si="54"/>
        <v>262.75</v>
      </c>
      <c r="H504" s="31">
        <f>VLOOKUP(C504, Pivot!A$2:E$999, 4, FALSE)</f>
        <v>115.6</v>
      </c>
      <c r="I504" s="31">
        <f>VLOOKUP(C504, Pivot!A$2:E$999, 5, FALSE)</f>
        <v>56.3</v>
      </c>
      <c r="J504" s="55">
        <v>92.699999999999989</v>
      </c>
      <c r="K504" s="31">
        <f t="shared" si="55"/>
        <v>0</v>
      </c>
      <c r="L504" s="58">
        <f>VLOOKUP(C504, Pivot!A$2:B$999, 2, FALSE)</f>
        <v>143520</v>
      </c>
      <c r="M504" s="58">
        <f t="shared" si="56"/>
        <v>2012</v>
      </c>
      <c r="P504" s="58">
        <f t="shared" si="57"/>
        <v>2012</v>
      </c>
    </row>
    <row r="505" spans="1:16" ht="12.75" hidden="1" customHeight="1" x14ac:dyDescent="0.25">
      <c r="A505" s="27" t="s">
        <v>709</v>
      </c>
      <c r="B505" s="28" t="s">
        <v>301</v>
      </c>
      <c r="C505" s="29" t="s">
        <v>636</v>
      </c>
      <c r="D505" s="29">
        <v>4</v>
      </c>
      <c r="E505" s="90">
        <v>41128</v>
      </c>
      <c r="F505" s="57">
        <f>VLOOKUP(C505, Pivot!A$2:C$999, 3, FALSE)</f>
        <v>40862.25</v>
      </c>
      <c r="G505" s="30">
        <f t="shared" si="54"/>
        <v>265.75</v>
      </c>
      <c r="H505" s="31">
        <f>VLOOKUP(C505, Pivot!A$2:E$999, 4, FALSE)</f>
        <v>115.6</v>
      </c>
      <c r="I505" s="31">
        <f>VLOOKUP(C505, Pivot!A$2:E$999, 5, FALSE)</f>
        <v>56.3</v>
      </c>
      <c r="J505" s="55">
        <v>83.1</v>
      </c>
      <c r="K505" s="31">
        <f t="shared" si="55"/>
        <v>0</v>
      </c>
      <c r="L505" s="58">
        <f>VLOOKUP(C505, Pivot!A$2:B$999, 2, FALSE)</f>
        <v>143520</v>
      </c>
      <c r="M505" s="58">
        <f t="shared" si="56"/>
        <v>2012</v>
      </c>
      <c r="P505" s="58">
        <f t="shared" si="57"/>
        <v>2012</v>
      </c>
    </row>
    <row r="506" spans="1:16" ht="12.75" hidden="1" customHeight="1" x14ac:dyDescent="0.25">
      <c r="A506" s="27" t="s">
        <v>710</v>
      </c>
      <c r="B506" s="28" t="s">
        <v>301</v>
      </c>
      <c r="C506" s="29" t="s">
        <v>636</v>
      </c>
      <c r="D506" s="29">
        <v>13</v>
      </c>
      <c r="E506" s="90">
        <v>41129</v>
      </c>
      <c r="F506" s="57">
        <f>VLOOKUP(C506, Pivot!A$2:C$999, 3, FALSE)</f>
        <v>40862.25</v>
      </c>
      <c r="G506" s="30">
        <f t="shared" si="54"/>
        <v>266.75</v>
      </c>
      <c r="H506" s="31">
        <f>VLOOKUP(C506, Pivot!A$2:E$999, 4, FALSE)</f>
        <v>115.6</v>
      </c>
      <c r="I506" s="31">
        <f>VLOOKUP(C506, Pivot!A$2:E$999, 5, FALSE)</f>
        <v>56.3</v>
      </c>
      <c r="J506" s="55">
        <v>99.300000000000011</v>
      </c>
      <c r="K506" s="31">
        <f t="shared" si="55"/>
        <v>0</v>
      </c>
      <c r="L506" s="58">
        <f>VLOOKUP(C506, Pivot!A$2:B$999, 2, FALSE)</f>
        <v>143520</v>
      </c>
      <c r="M506" s="58">
        <f t="shared" si="56"/>
        <v>2012</v>
      </c>
      <c r="P506" s="58">
        <f t="shared" si="57"/>
        <v>2012</v>
      </c>
    </row>
    <row r="507" spans="1:16" ht="12.75" hidden="1" customHeight="1" x14ac:dyDescent="0.25">
      <c r="A507" s="27" t="s">
        <v>711</v>
      </c>
      <c r="B507" s="28" t="s">
        <v>301</v>
      </c>
      <c r="C507" s="29" t="s">
        <v>636</v>
      </c>
      <c r="D507" s="29">
        <v>8</v>
      </c>
      <c r="E507" s="90">
        <v>41130</v>
      </c>
      <c r="F507" s="57">
        <f>VLOOKUP(C507, Pivot!A$2:C$999, 3, FALSE)</f>
        <v>40862.25</v>
      </c>
      <c r="G507" s="30">
        <f t="shared" si="54"/>
        <v>267.75</v>
      </c>
      <c r="H507" s="31">
        <f>VLOOKUP(C507, Pivot!A$2:E$999, 4, FALSE)</f>
        <v>115.6</v>
      </c>
      <c r="I507" s="31">
        <f>VLOOKUP(C507, Pivot!A$2:E$999, 5, FALSE)</f>
        <v>56.3</v>
      </c>
      <c r="J507" s="55">
        <v>91.65</v>
      </c>
      <c r="K507" s="31">
        <f t="shared" si="55"/>
        <v>0</v>
      </c>
      <c r="L507" s="58">
        <f>VLOOKUP(C507, Pivot!A$2:B$999, 2, FALSE)</f>
        <v>143520</v>
      </c>
      <c r="M507" s="58">
        <f t="shared" si="56"/>
        <v>2012</v>
      </c>
      <c r="P507" s="58">
        <f t="shared" si="57"/>
        <v>2012</v>
      </c>
    </row>
    <row r="508" spans="1:16" ht="12.75" hidden="1" customHeight="1" x14ac:dyDescent="0.25">
      <c r="A508" s="27" t="s">
        <v>712</v>
      </c>
      <c r="B508" s="28" t="s">
        <v>301</v>
      </c>
      <c r="C508" s="29" t="s">
        <v>636</v>
      </c>
      <c r="D508" s="29">
        <v>18</v>
      </c>
      <c r="E508" s="90">
        <v>41131</v>
      </c>
      <c r="F508" s="57">
        <f>VLOOKUP(C508, Pivot!A$2:C$999, 3, FALSE)</f>
        <v>40862.25</v>
      </c>
      <c r="G508" s="30">
        <f t="shared" si="54"/>
        <v>268.75</v>
      </c>
      <c r="H508" s="31">
        <f>VLOOKUP(C508, Pivot!A$2:E$999, 4, FALSE)</f>
        <v>115.6</v>
      </c>
      <c r="I508" s="31">
        <f>VLOOKUP(C508, Pivot!A$2:E$999, 5, FALSE)</f>
        <v>56.3</v>
      </c>
      <c r="J508" s="55">
        <v>104.15</v>
      </c>
      <c r="K508" s="31">
        <f t="shared" si="55"/>
        <v>0</v>
      </c>
      <c r="L508" s="58">
        <f>VLOOKUP(C508, Pivot!A$2:B$999, 2, FALSE)</f>
        <v>143520</v>
      </c>
      <c r="M508" s="58">
        <f t="shared" si="56"/>
        <v>2012</v>
      </c>
      <c r="P508" s="58">
        <f t="shared" si="57"/>
        <v>2012</v>
      </c>
    </row>
    <row r="509" spans="1:16" ht="12.75" hidden="1" customHeight="1" x14ac:dyDescent="0.25">
      <c r="A509" s="27" t="s">
        <v>713</v>
      </c>
      <c r="B509" s="28" t="s">
        <v>301</v>
      </c>
      <c r="C509" s="29" t="s">
        <v>639</v>
      </c>
      <c r="D509" s="29">
        <v>2</v>
      </c>
      <c r="E509" s="90">
        <v>41141</v>
      </c>
      <c r="F509" s="57">
        <f>VLOOKUP(C509, Pivot!A$2:C$999, 3, FALSE)</f>
        <v>40863</v>
      </c>
      <c r="G509" s="30">
        <f t="shared" si="54"/>
        <v>278</v>
      </c>
      <c r="H509" s="31">
        <f>VLOOKUP(C509, Pivot!A$2:E$999, 4, FALSE)</f>
        <v>131.1</v>
      </c>
      <c r="I509" s="31">
        <f>VLOOKUP(C509, Pivot!A$2:E$999, 5, FALSE)</f>
        <v>117.8</v>
      </c>
      <c r="J509" s="55">
        <v>158.19999999999999</v>
      </c>
      <c r="K509" s="31">
        <f t="shared" si="55"/>
        <v>27.099999999999994</v>
      </c>
      <c r="L509" s="58">
        <f>VLOOKUP(C509, Pivot!A$2:B$999, 2, FALSE)</f>
        <v>47318</v>
      </c>
      <c r="M509" s="58">
        <f t="shared" si="56"/>
        <v>2012</v>
      </c>
      <c r="P509" s="58">
        <f t="shared" si="57"/>
        <v>2012</v>
      </c>
    </row>
    <row r="510" spans="1:16" ht="12.75" hidden="1" customHeight="1" x14ac:dyDescent="0.25">
      <c r="A510" s="27" t="s">
        <v>714</v>
      </c>
      <c r="B510" s="28" t="s">
        <v>301</v>
      </c>
      <c r="C510" s="29" t="s">
        <v>636</v>
      </c>
      <c r="D510" s="29">
        <v>1</v>
      </c>
      <c r="E510" s="90">
        <v>41142</v>
      </c>
      <c r="F510" s="57">
        <f>VLOOKUP(C510, Pivot!A$2:C$999, 3, FALSE)</f>
        <v>40862.25</v>
      </c>
      <c r="G510" s="30">
        <f t="shared" si="54"/>
        <v>279.75</v>
      </c>
      <c r="H510" s="31">
        <f>VLOOKUP(C510, Pivot!A$2:E$999, 4, FALSE)</f>
        <v>115.6</v>
      </c>
      <c r="I510" s="31">
        <f>VLOOKUP(C510, Pivot!A$2:E$999, 5, FALSE)</f>
        <v>56.3</v>
      </c>
      <c r="J510" s="55">
        <v>100.1</v>
      </c>
      <c r="K510" s="31">
        <f t="shared" si="55"/>
        <v>0</v>
      </c>
      <c r="L510" s="58">
        <f>VLOOKUP(C510, Pivot!A$2:B$999, 2, FALSE)</f>
        <v>143520</v>
      </c>
      <c r="M510" s="58">
        <f t="shared" si="56"/>
        <v>2012</v>
      </c>
      <c r="P510" s="58">
        <f t="shared" si="57"/>
        <v>2012</v>
      </c>
    </row>
    <row r="511" spans="1:16" ht="12.75" hidden="1" customHeight="1" x14ac:dyDescent="0.25">
      <c r="A511" s="27" t="s">
        <v>715</v>
      </c>
      <c r="B511" s="28" t="s">
        <v>301</v>
      </c>
      <c r="C511" s="29" t="s">
        <v>636</v>
      </c>
      <c r="D511" s="29">
        <v>1</v>
      </c>
      <c r="E511" s="90">
        <v>41162</v>
      </c>
      <c r="F511" s="57">
        <f>VLOOKUP(C511, Pivot!A$2:C$999, 3, FALSE)</f>
        <v>40862.25</v>
      </c>
      <c r="G511" s="30">
        <f t="shared" si="54"/>
        <v>299.75</v>
      </c>
      <c r="H511" s="31">
        <f>VLOOKUP(C511, Pivot!A$2:E$999, 4, FALSE)</f>
        <v>115.6</v>
      </c>
      <c r="I511" s="31">
        <f>VLOOKUP(C511, Pivot!A$2:E$999, 5, FALSE)</f>
        <v>56.3</v>
      </c>
      <c r="J511" s="55">
        <v>90.5</v>
      </c>
      <c r="K511" s="31">
        <f t="shared" si="55"/>
        <v>0</v>
      </c>
      <c r="L511" s="58">
        <f>VLOOKUP(C511, Pivot!A$2:B$999, 2, FALSE)</f>
        <v>143520</v>
      </c>
      <c r="M511" s="58">
        <f t="shared" si="56"/>
        <v>2012</v>
      </c>
      <c r="P511" s="58">
        <f t="shared" si="57"/>
        <v>2012</v>
      </c>
    </row>
    <row r="512" spans="1:16" ht="12.75" hidden="1" customHeight="1" x14ac:dyDescent="0.25">
      <c r="A512" s="27" t="s">
        <v>716</v>
      </c>
      <c r="B512" s="28" t="s">
        <v>338</v>
      </c>
      <c r="C512" s="29" t="s">
        <v>717</v>
      </c>
      <c r="D512" s="29">
        <v>60</v>
      </c>
      <c r="E512" s="90">
        <v>41218</v>
      </c>
      <c r="F512" s="57">
        <v>41216</v>
      </c>
      <c r="G512" s="30">
        <f t="shared" si="54"/>
        <v>2</v>
      </c>
      <c r="H512" s="31">
        <f>VLOOKUP(C512, Pivot!A$2:E$999, 4, FALSE)</f>
        <v>115.6</v>
      </c>
      <c r="I512" s="31">
        <f>VLOOKUP(C512, Pivot!A$2:E$999, 5, FALSE)</f>
        <v>56.3</v>
      </c>
      <c r="J512" s="55">
        <v>114.60000000000011</v>
      </c>
      <c r="K512" s="31">
        <f t="shared" si="55"/>
        <v>0</v>
      </c>
      <c r="L512" s="58">
        <f>VLOOKUP(C512, Pivot!A$2:B$999, 2, FALSE)</f>
        <v>144000</v>
      </c>
      <c r="M512" s="58">
        <f t="shared" si="56"/>
        <v>2012</v>
      </c>
      <c r="P512" s="58">
        <f t="shared" si="57"/>
        <v>2012</v>
      </c>
    </row>
    <row r="513" spans="1:16" ht="12.75" hidden="1" customHeight="1" x14ac:dyDescent="0.25">
      <c r="A513" s="27" t="s">
        <v>718</v>
      </c>
      <c r="B513" s="28" t="s">
        <v>338</v>
      </c>
      <c r="C513" s="29" t="s">
        <v>717</v>
      </c>
      <c r="D513" s="29">
        <v>60</v>
      </c>
      <c r="E513" s="90">
        <v>41218</v>
      </c>
      <c r="F513" s="57">
        <v>41216</v>
      </c>
      <c r="G513" s="30">
        <f t="shared" si="54"/>
        <v>2</v>
      </c>
      <c r="H513" s="31">
        <f>VLOOKUP(C513, Pivot!A$2:E$999, 4, FALSE)</f>
        <v>115.6</v>
      </c>
      <c r="I513" s="31">
        <f>VLOOKUP(C513, Pivot!A$2:E$999, 5, FALSE)</f>
        <v>56.3</v>
      </c>
      <c r="J513" s="55">
        <v>116.19999999999987</v>
      </c>
      <c r="K513" s="31">
        <f t="shared" si="55"/>
        <v>0.59999999999988063</v>
      </c>
      <c r="L513" s="58">
        <f>VLOOKUP(C513, Pivot!A$2:B$999, 2, FALSE)</f>
        <v>144000</v>
      </c>
      <c r="M513" s="58">
        <f t="shared" si="56"/>
        <v>2012</v>
      </c>
      <c r="P513" s="58">
        <f t="shared" si="57"/>
        <v>2012</v>
      </c>
    </row>
    <row r="514" spans="1:16" ht="12.75" hidden="1" customHeight="1" x14ac:dyDescent="0.25">
      <c r="A514" s="27" t="s">
        <v>719</v>
      </c>
      <c r="B514" s="28" t="s">
        <v>338</v>
      </c>
      <c r="C514" s="29" t="s">
        <v>717</v>
      </c>
      <c r="D514" s="29">
        <v>59</v>
      </c>
      <c r="E514" s="90">
        <v>41219</v>
      </c>
      <c r="F514" s="57">
        <v>41216</v>
      </c>
      <c r="G514" s="30">
        <f t="shared" ref="G514:G577" si="58">E514-F514</f>
        <v>3</v>
      </c>
      <c r="H514" s="31">
        <f>VLOOKUP(C514, Pivot!A$2:E$999, 4, FALSE)</f>
        <v>115.6</v>
      </c>
      <c r="I514" s="31">
        <f>VLOOKUP(C514, Pivot!A$2:E$999, 5, FALSE)</f>
        <v>56.3</v>
      </c>
      <c r="J514" s="55">
        <v>114.60000000000011</v>
      </c>
      <c r="K514" s="31">
        <f t="shared" ref="K514:K577" si="59">IF(J514&gt;H514, J514-H514, IF(J514&lt;I514, J514-I514, 0))</f>
        <v>0</v>
      </c>
      <c r="L514" s="58">
        <f>VLOOKUP(C514, Pivot!A$2:B$999, 2, FALSE)</f>
        <v>144000</v>
      </c>
      <c r="M514" s="58">
        <f t="shared" ref="M514:M577" si="60">YEAR(E514)</f>
        <v>2012</v>
      </c>
      <c r="P514" s="58">
        <f t="shared" ref="P514:P577" si="61">IF(MONTH(E514) =12, M514+1, M514)</f>
        <v>2012</v>
      </c>
    </row>
    <row r="515" spans="1:16" ht="12.75" hidden="1" customHeight="1" x14ac:dyDescent="0.25">
      <c r="A515" s="27" t="s">
        <v>720</v>
      </c>
      <c r="B515" s="28" t="s">
        <v>338</v>
      </c>
      <c r="C515" s="29" t="s">
        <v>717</v>
      </c>
      <c r="D515" s="29">
        <v>10</v>
      </c>
      <c r="E515" s="90">
        <v>41219</v>
      </c>
      <c r="F515" s="57">
        <v>41216</v>
      </c>
      <c r="G515" s="30">
        <f t="shared" si="58"/>
        <v>3</v>
      </c>
      <c r="H515" s="31">
        <f>VLOOKUP(C515, Pivot!A$2:E$999, 4, FALSE)</f>
        <v>115.6</v>
      </c>
      <c r="I515" s="31">
        <f>VLOOKUP(C515, Pivot!A$2:E$999, 5, FALSE)</f>
        <v>56.3</v>
      </c>
      <c r="J515" s="55">
        <v>116.20000000000002</v>
      </c>
      <c r="K515" s="31">
        <f t="shared" si="59"/>
        <v>0.60000000000002274</v>
      </c>
      <c r="L515" s="58">
        <f>VLOOKUP(C515, Pivot!A$2:B$999, 2, FALSE)</f>
        <v>144000</v>
      </c>
      <c r="M515" s="58">
        <f t="shared" si="60"/>
        <v>2012</v>
      </c>
      <c r="P515" s="58">
        <f t="shared" si="61"/>
        <v>2012</v>
      </c>
    </row>
    <row r="516" spans="1:16" ht="12.75" hidden="1" customHeight="1" x14ac:dyDescent="0.25">
      <c r="A516" s="27" t="s">
        <v>721</v>
      </c>
      <c r="B516" s="28" t="s">
        <v>338</v>
      </c>
      <c r="C516" s="29" t="s">
        <v>722</v>
      </c>
      <c r="D516" s="29">
        <v>26</v>
      </c>
      <c r="E516" s="90">
        <v>41219</v>
      </c>
      <c r="F516" s="57">
        <f>VLOOKUP(C516, Pivot!A$2:C$999, 3, FALSE)</f>
        <v>41218.142857142855</v>
      </c>
      <c r="G516" s="30">
        <f t="shared" si="58"/>
        <v>0.85714285714493599</v>
      </c>
      <c r="H516" s="31">
        <f>VLOOKUP(C516, Pivot!A$2:E$999, 4, FALSE)</f>
        <v>161.5</v>
      </c>
      <c r="I516" s="31">
        <f>VLOOKUP(C516, Pivot!A$2:E$999, 5, FALSE)</f>
        <v>117.8</v>
      </c>
      <c r="J516" s="55">
        <v>116.80000000000004</v>
      </c>
      <c r="K516" s="31">
        <f t="shared" si="59"/>
        <v>-0.99999999999995737</v>
      </c>
      <c r="L516" s="58">
        <f>VLOOKUP(C516, Pivot!A$2:B$999, 2, FALSE)</f>
        <v>130557</v>
      </c>
      <c r="M516" s="58">
        <f t="shared" si="60"/>
        <v>2012</v>
      </c>
      <c r="P516" s="58">
        <f t="shared" si="61"/>
        <v>2012</v>
      </c>
    </row>
    <row r="517" spans="1:16" ht="12.75" hidden="1" customHeight="1" x14ac:dyDescent="0.25">
      <c r="A517" s="27" t="s">
        <v>723</v>
      </c>
      <c r="B517" s="28" t="s">
        <v>338</v>
      </c>
      <c r="C517" s="29" t="s">
        <v>717</v>
      </c>
      <c r="D517" s="29">
        <v>84</v>
      </c>
      <c r="E517" s="90">
        <v>41220</v>
      </c>
      <c r="F517" s="57">
        <v>41216</v>
      </c>
      <c r="G517" s="30">
        <f t="shared" si="58"/>
        <v>4</v>
      </c>
      <c r="H517" s="31">
        <f>VLOOKUP(C517, Pivot!A$2:E$999, 4, FALSE)</f>
        <v>115.6</v>
      </c>
      <c r="I517" s="31">
        <f>VLOOKUP(C517, Pivot!A$2:E$999, 5, FALSE)</f>
        <v>56.3</v>
      </c>
      <c r="J517" s="55">
        <v>114.60000000000016</v>
      </c>
      <c r="K517" s="31">
        <f t="shared" si="59"/>
        <v>0</v>
      </c>
      <c r="L517" s="58">
        <f>VLOOKUP(C517, Pivot!A$2:B$999, 2, FALSE)</f>
        <v>144000</v>
      </c>
      <c r="M517" s="58">
        <f t="shared" si="60"/>
        <v>2012</v>
      </c>
      <c r="P517" s="58">
        <f t="shared" si="61"/>
        <v>2012</v>
      </c>
    </row>
    <row r="518" spans="1:16" ht="12.75" hidden="1" customHeight="1" x14ac:dyDescent="0.25">
      <c r="A518" s="27" t="s">
        <v>724</v>
      </c>
      <c r="B518" s="28" t="s">
        <v>338</v>
      </c>
      <c r="C518" s="29" t="s">
        <v>717</v>
      </c>
      <c r="D518" s="29">
        <v>5</v>
      </c>
      <c r="E518" s="90">
        <v>41220</v>
      </c>
      <c r="F518" s="57">
        <v>41216</v>
      </c>
      <c r="G518" s="30">
        <f t="shared" si="58"/>
        <v>4</v>
      </c>
      <c r="H518" s="31">
        <f>VLOOKUP(C518, Pivot!A$2:E$999, 4, FALSE)</f>
        <v>115.6</v>
      </c>
      <c r="I518" s="31">
        <f>VLOOKUP(C518, Pivot!A$2:E$999, 5, FALSE)</f>
        <v>56.3</v>
      </c>
      <c r="J518" s="55">
        <v>116.2</v>
      </c>
      <c r="K518" s="31">
        <f t="shared" si="59"/>
        <v>0.60000000000000853</v>
      </c>
      <c r="L518" s="58">
        <f>VLOOKUP(C518, Pivot!A$2:B$999, 2, FALSE)</f>
        <v>144000</v>
      </c>
      <c r="M518" s="58">
        <f t="shared" si="60"/>
        <v>2012</v>
      </c>
      <c r="P518" s="58">
        <f t="shared" si="61"/>
        <v>2012</v>
      </c>
    </row>
    <row r="519" spans="1:16" ht="12.75" hidden="1" customHeight="1" x14ac:dyDescent="0.25">
      <c r="A519" s="27" t="s">
        <v>725</v>
      </c>
      <c r="B519" s="28" t="s">
        <v>338</v>
      </c>
      <c r="C519" s="29" t="s">
        <v>722</v>
      </c>
      <c r="D519" s="29">
        <v>71</v>
      </c>
      <c r="E519" s="90">
        <v>41220</v>
      </c>
      <c r="F519" s="57">
        <f>VLOOKUP(C519, Pivot!A$2:C$999, 3, FALSE)</f>
        <v>41218.142857142855</v>
      </c>
      <c r="G519" s="30">
        <f t="shared" si="58"/>
        <v>1.857142857144936</v>
      </c>
      <c r="H519" s="31">
        <f>VLOOKUP(C519, Pivot!A$2:E$999, 4, FALSE)</f>
        <v>161.5</v>
      </c>
      <c r="I519" s="31">
        <f>VLOOKUP(C519, Pivot!A$2:E$999, 5, FALSE)</f>
        <v>117.8</v>
      </c>
      <c r="J519" s="55">
        <v>116.80000000000011</v>
      </c>
      <c r="K519" s="31">
        <f t="shared" si="59"/>
        <v>-0.99999999999988631</v>
      </c>
      <c r="L519" s="58">
        <f>VLOOKUP(C519, Pivot!A$2:B$999, 2, FALSE)</f>
        <v>130557</v>
      </c>
      <c r="M519" s="58">
        <f t="shared" si="60"/>
        <v>2012</v>
      </c>
      <c r="P519" s="58">
        <f t="shared" si="61"/>
        <v>2012</v>
      </c>
    </row>
    <row r="520" spans="1:16" ht="12.75" hidden="1" customHeight="1" x14ac:dyDescent="0.25">
      <c r="A520" s="27" t="s">
        <v>726</v>
      </c>
      <c r="B520" s="28" t="s">
        <v>338</v>
      </c>
      <c r="C520" s="29" t="s">
        <v>717</v>
      </c>
      <c r="D520" s="29">
        <v>3</v>
      </c>
      <c r="E520" s="90">
        <v>41221</v>
      </c>
      <c r="F520" s="57">
        <v>41216</v>
      </c>
      <c r="G520" s="30">
        <f t="shared" si="58"/>
        <v>5</v>
      </c>
      <c r="H520" s="31">
        <f>VLOOKUP(C520, Pivot!A$2:E$999, 4, FALSE)</f>
        <v>115.6</v>
      </c>
      <c r="I520" s="31">
        <f>VLOOKUP(C520, Pivot!A$2:E$999, 5, FALSE)</f>
        <v>56.3</v>
      </c>
      <c r="J520" s="55">
        <v>58.79999999999999</v>
      </c>
      <c r="K520" s="31">
        <f t="shared" si="59"/>
        <v>0</v>
      </c>
      <c r="L520" s="58">
        <f>VLOOKUP(C520, Pivot!A$2:B$999, 2, FALSE)</f>
        <v>144000</v>
      </c>
      <c r="M520" s="58">
        <f t="shared" si="60"/>
        <v>2012</v>
      </c>
      <c r="P520" s="58">
        <f t="shared" si="61"/>
        <v>2012</v>
      </c>
    </row>
    <row r="521" spans="1:16" ht="12.75" hidden="1" customHeight="1" x14ac:dyDescent="0.25">
      <c r="A521" s="27" t="s">
        <v>727</v>
      </c>
      <c r="B521" s="28" t="s">
        <v>338</v>
      </c>
      <c r="C521" s="29" t="s">
        <v>717</v>
      </c>
      <c r="D521" s="29">
        <v>75</v>
      </c>
      <c r="E521" s="90">
        <v>41221</v>
      </c>
      <c r="F521" s="57">
        <v>41216</v>
      </c>
      <c r="G521" s="30">
        <f t="shared" si="58"/>
        <v>5</v>
      </c>
      <c r="H521" s="31">
        <f>VLOOKUP(C521, Pivot!A$2:E$999, 4, FALSE)</f>
        <v>115.6</v>
      </c>
      <c r="I521" s="31">
        <f>VLOOKUP(C521, Pivot!A$2:E$999, 5, FALSE)</f>
        <v>56.3</v>
      </c>
      <c r="J521" s="55">
        <v>60.5</v>
      </c>
      <c r="K521" s="31">
        <f t="shared" si="59"/>
        <v>0</v>
      </c>
      <c r="L521" s="58">
        <f>VLOOKUP(C521, Pivot!A$2:B$999, 2, FALSE)</f>
        <v>144000</v>
      </c>
      <c r="M521" s="58">
        <f t="shared" si="60"/>
        <v>2012</v>
      </c>
      <c r="P521" s="58">
        <f t="shared" si="61"/>
        <v>2012</v>
      </c>
    </row>
    <row r="522" spans="1:16" ht="12.75" hidden="1" customHeight="1" x14ac:dyDescent="0.25">
      <c r="A522" s="27" t="s">
        <v>728</v>
      </c>
      <c r="B522" s="28" t="s">
        <v>338</v>
      </c>
      <c r="C522" s="29" t="s">
        <v>717</v>
      </c>
      <c r="D522" s="29">
        <v>59</v>
      </c>
      <c r="E522" s="90">
        <v>41221</v>
      </c>
      <c r="F522" s="57">
        <v>41216</v>
      </c>
      <c r="G522" s="30">
        <f t="shared" si="58"/>
        <v>5</v>
      </c>
      <c r="H522" s="31">
        <f>VLOOKUP(C522, Pivot!A$2:E$999, 4, FALSE)</f>
        <v>115.6</v>
      </c>
      <c r="I522" s="31">
        <f>VLOOKUP(C522, Pivot!A$2:E$999, 5, FALSE)</f>
        <v>56.3</v>
      </c>
      <c r="J522" s="55">
        <v>68.599999999999937</v>
      </c>
      <c r="K522" s="31">
        <f t="shared" si="59"/>
        <v>0</v>
      </c>
      <c r="L522" s="58">
        <f>VLOOKUP(C522, Pivot!A$2:B$999, 2, FALSE)</f>
        <v>144000</v>
      </c>
      <c r="M522" s="58">
        <f t="shared" si="60"/>
        <v>2012</v>
      </c>
      <c r="P522" s="58">
        <f t="shared" si="61"/>
        <v>2012</v>
      </c>
    </row>
    <row r="523" spans="1:16" ht="12.75" hidden="1" customHeight="1" x14ac:dyDescent="0.25">
      <c r="A523" s="27" t="s">
        <v>729</v>
      </c>
      <c r="B523" s="28" t="s">
        <v>338</v>
      </c>
      <c r="C523" s="29" t="s">
        <v>717</v>
      </c>
      <c r="D523" s="29">
        <v>3</v>
      </c>
      <c r="E523" s="90">
        <v>41221</v>
      </c>
      <c r="F523" s="57">
        <v>41216</v>
      </c>
      <c r="G523" s="30">
        <f t="shared" si="58"/>
        <v>5</v>
      </c>
      <c r="H523" s="31">
        <f>VLOOKUP(C523, Pivot!A$2:E$999, 4, FALSE)</f>
        <v>115.6</v>
      </c>
      <c r="I523" s="31">
        <f>VLOOKUP(C523, Pivot!A$2:E$999, 5, FALSE)</f>
        <v>56.3</v>
      </c>
      <c r="J523" s="55">
        <v>91.7</v>
      </c>
      <c r="K523" s="31">
        <f t="shared" si="59"/>
        <v>0</v>
      </c>
      <c r="L523" s="58">
        <f>VLOOKUP(C523, Pivot!A$2:B$999, 2, FALSE)</f>
        <v>144000</v>
      </c>
      <c r="M523" s="58">
        <f t="shared" si="60"/>
        <v>2012</v>
      </c>
      <c r="P523" s="58">
        <f t="shared" si="61"/>
        <v>2012</v>
      </c>
    </row>
    <row r="524" spans="1:16" ht="12.75" hidden="1" customHeight="1" x14ac:dyDescent="0.25">
      <c r="A524" s="27" t="s">
        <v>730</v>
      </c>
      <c r="B524" s="28" t="s">
        <v>338</v>
      </c>
      <c r="C524" s="29" t="s">
        <v>717</v>
      </c>
      <c r="D524" s="29">
        <v>55</v>
      </c>
      <c r="E524" s="90">
        <v>41221</v>
      </c>
      <c r="F524" s="57">
        <v>41216</v>
      </c>
      <c r="G524" s="30">
        <f t="shared" si="58"/>
        <v>5</v>
      </c>
      <c r="H524" s="31">
        <f>VLOOKUP(C524, Pivot!A$2:E$999, 4, FALSE)</f>
        <v>115.6</v>
      </c>
      <c r="I524" s="31">
        <f>VLOOKUP(C524, Pivot!A$2:E$999, 5, FALSE)</f>
        <v>56.3</v>
      </c>
      <c r="J524" s="55">
        <v>114.60000000000008</v>
      </c>
      <c r="K524" s="31">
        <f t="shared" si="59"/>
        <v>0</v>
      </c>
      <c r="L524" s="58">
        <f>VLOOKUP(C524, Pivot!A$2:B$999, 2, FALSE)</f>
        <v>144000</v>
      </c>
      <c r="M524" s="58">
        <f t="shared" si="60"/>
        <v>2012</v>
      </c>
      <c r="P524" s="58">
        <f t="shared" si="61"/>
        <v>2012</v>
      </c>
    </row>
    <row r="525" spans="1:16" ht="12.75" hidden="1" customHeight="1" x14ac:dyDescent="0.25">
      <c r="A525" s="27" t="s">
        <v>731</v>
      </c>
      <c r="B525" s="28" t="s">
        <v>338</v>
      </c>
      <c r="C525" s="29" t="s">
        <v>717</v>
      </c>
      <c r="D525" s="29">
        <v>9</v>
      </c>
      <c r="E525" s="90">
        <v>41221</v>
      </c>
      <c r="F525" s="57">
        <v>41216</v>
      </c>
      <c r="G525" s="30">
        <f t="shared" si="58"/>
        <v>5</v>
      </c>
      <c r="H525" s="31">
        <f>VLOOKUP(C525, Pivot!A$2:E$999, 4, FALSE)</f>
        <v>115.6</v>
      </c>
      <c r="I525" s="31">
        <f>VLOOKUP(C525, Pivot!A$2:E$999, 5, FALSE)</f>
        <v>56.3</v>
      </c>
      <c r="J525" s="55">
        <v>116.20000000000002</v>
      </c>
      <c r="K525" s="31">
        <f t="shared" si="59"/>
        <v>0.60000000000002274</v>
      </c>
      <c r="L525" s="58">
        <f>VLOOKUP(C525, Pivot!A$2:B$999, 2, FALSE)</f>
        <v>144000</v>
      </c>
      <c r="M525" s="58">
        <f t="shared" si="60"/>
        <v>2012</v>
      </c>
      <c r="P525" s="58">
        <f t="shared" si="61"/>
        <v>2012</v>
      </c>
    </row>
    <row r="526" spans="1:16" ht="12.75" hidden="1" customHeight="1" x14ac:dyDescent="0.25">
      <c r="A526" s="27" t="s">
        <v>732</v>
      </c>
      <c r="B526" s="28" t="s">
        <v>338</v>
      </c>
      <c r="C526" s="29" t="s">
        <v>722</v>
      </c>
      <c r="D526" s="29">
        <v>26</v>
      </c>
      <c r="E526" s="90">
        <v>41221</v>
      </c>
      <c r="F526" s="57">
        <f>VLOOKUP(C526, Pivot!A$2:C$999, 3, FALSE)</f>
        <v>41218.142857142855</v>
      </c>
      <c r="G526" s="30">
        <f t="shared" si="58"/>
        <v>2.857142857144936</v>
      </c>
      <c r="H526" s="31">
        <f>VLOOKUP(C526, Pivot!A$2:E$999, 4, FALSE)</f>
        <v>161.5</v>
      </c>
      <c r="I526" s="31">
        <f>VLOOKUP(C526, Pivot!A$2:E$999, 5, FALSE)</f>
        <v>117.8</v>
      </c>
      <c r="J526" s="55">
        <v>116.80000000000004</v>
      </c>
      <c r="K526" s="31">
        <f t="shared" si="59"/>
        <v>-0.99999999999995737</v>
      </c>
      <c r="L526" s="58">
        <f>VLOOKUP(C526, Pivot!A$2:B$999, 2, FALSE)</f>
        <v>130557</v>
      </c>
      <c r="M526" s="58">
        <f t="shared" si="60"/>
        <v>2012</v>
      </c>
      <c r="P526" s="58">
        <f t="shared" si="61"/>
        <v>2012</v>
      </c>
    </row>
    <row r="527" spans="1:16" ht="12.75" hidden="1" customHeight="1" x14ac:dyDescent="0.25">
      <c r="A527" s="27" t="s">
        <v>733</v>
      </c>
      <c r="B527" s="28" t="s">
        <v>338</v>
      </c>
      <c r="C527" s="29" t="s">
        <v>722</v>
      </c>
      <c r="D527" s="29">
        <v>2</v>
      </c>
      <c r="E527" s="90">
        <v>41225</v>
      </c>
      <c r="F527" s="57">
        <f>VLOOKUP(C527, Pivot!A$2:C$999, 3, FALSE)</f>
        <v>41218.142857142855</v>
      </c>
      <c r="G527" s="30">
        <f t="shared" si="58"/>
        <v>6.857142857144936</v>
      </c>
      <c r="H527" s="31">
        <f>VLOOKUP(C527, Pivot!A$2:E$999, 4, FALSE)</f>
        <v>161.5</v>
      </c>
      <c r="I527" s="31">
        <f>VLOOKUP(C527, Pivot!A$2:E$999, 5, FALSE)</f>
        <v>117.8</v>
      </c>
      <c r="J527" s="55">
        <v>127</v>
      </c>
      <c r="K527" s="31">
        <f t="shared" si="59"/>
        <v>0</v>
      </c>
      <c r="L527" s="58">
        <f>VLOOKUP(C527, Pivot!A$2:B$999, 2, FALSE)</f>
        <v>130557</v>
      </c>
      <c r="M527" s="58">
        <f t="shared" si="60"/>
        <v>2012</v>
      </c>
      <c r="P527" s="58">
        <f t="shared" si="61"/>
        <v>2012</v>
      </c>
    </row>
    <row r="528" spans="1:16" ht="12.75" hidden="1" customHeight="1" x14ac:dyDescent="0.25">
      <c r="A528" s="27" t="s">
        <v>734</v>
      </c>
      <c r="B528" s="28" t="s">
        <v>338</v>
      </c>
      <c r="C528" s="29" t="s">
        <v>722</v>
      </c>
      <c r="D528" s="29">
        <v>6</v>
      </c>
      <c r="E528" s="90">
        <v>41225</v>
      </c>
      <c r="F528" s="57">
        <f>VLOOKUP(C528, Pivot!A$2:C$999, 3, FALSE)</f>
        <v>41218.142857142855</v>
      </c>
      <c r="G528" s="30">
        <f t="shared" si="58"/>
        <v>6.857142857144936</v>
      </c>
      <c r="H528" s="31">
        <f>VLOOKUP(C528, Pivot!A$2:E$999, 4, FALSE)</f>
        <v>161.5</v>
      </c>
      <c r="I528" s="31">
        <f>VLOOKUP(C528, Pivot!A$2:E$999, 5, FALSE)</f>
        <v>117.8</v>
      </c>
      <c r="J528" s="55">
        <v>130.6</v>
      </c>
      <c r="K528" s="31">
        <f t="shared" si="59"/>
        <v>0</v>
      </c>
      <c r="L528" s="58">
        <f>VLOOKUP(C528, Pivot!A$2:B$999, 2, FALSE)</f>
        <v>130557</v>
      </c>
      <c r="M528" s="58">
        <f t="shared" si="60"/>
        <v>2012</v>
      </c>
      <c r="P528" s="58">
        <f t="shared" si="61"/>
        <v>2012</v>
      </c>
    </row>
    <row r="529" spans="1:16" ht="12.75" hidden="1" customHeight="1" x14ac:dyDescent="0.25">
      <c r="A529" s="27" t="s">
        <v>735</v>
      </c>
      <c r="B529" s="28" t="s">
        <v>338</v>
      </c>
      <c r="C529" s="29" t="s">
        <v>722</v>
      </c>
      <c r="D529" s="29">
        <v>1</v>
      </c>
      <c r="E529" s="90">
        <v>41225</v>
      </c>
      <c r="F529" s="57">
        <f>VLOOKUP(C529, Pivot!A$2:C$999, 3, FALSE)</f>
        <v>41218.142857142855</v>
      </c>
      <c r="G529" s="30">
        <f t="shared" si="58"/>
        <v>6.857142857144936</v>
      </c>
      <c r="H529" s="31">
        <f>VLOOKUP(C529, Pivot!A$2:E$999, 4, FALSE)</f>
        <v>161.5</v>
      </c>
      <c r="I529" s="31">
        <f>VLOOKUP(C529, Pivot!A$2:E$999, 5, FALSE)</f>
        <v>117.8</v>
      </c>
      <c r="J529" s="55">
        <v>143.19999999999999</v>
      </c>
      <c r="K529" s="31">
        <f t="shared" si="59"/>
        <v>0</v>
      </c>
      <c r="L529" s="58">
        <f>VLOOKUP(C529, Pivot!A$2:B$999, 2, FALSE)</f>
        <v>130557</v>
      </c>
      <c r="M529" s="58">
        <f t="shared" si="60"/>
        <v>2012</v>
      </c>
      <c r="P529" s="58">
        <f t="shared" si="61"/>
        <v>2012</v>
      </c>
    </row>
    <row r="530" spans="1:16" ht="12.75" hidden="1" customHeight="1" x14ac:dyDescent="0.25">
      <c r="A530" s="27" t="s">
        <v>736</v>
      </c>
      <c r="B530" s="28" t="s">
        <v>338</v>
      </c>
      <c r="C530" s="29" t="s">
        <v>722</v>
      </c>
      <c r="D530" s="29">
        <v>13</v>
      </c>
      <c r="E530" s="90">
        <v>41225</v>
      </c>
      <c r="F530" s="57">
        <f>VLOOKUP(C530, Pivot!A$2:C$999, 3, FALSE)</f>
        <v>41218.142857142855</v>
      </c>
      <c r="G530" s="30">
        <f t="shared" si="58"/>
        <v>6.857142857144936</v>
      </c>
      <c r="H530" s="31">
        <f>VLOOKUP(C530, Pivot!A$2:E$999, 4, FALSE)</f>
        <v>161.5</v>
      </c>
      <c r="I530" s="31">
        <f>VLOOKUP(C530, Pivot!A$2:E$999, 5, FALSE)</f>
        <v>117.8</v>
      </c>
      <c r="J530" s="55">
        <v>151.5</v>
      </c>
      <c r="K530" s="31">
        <f t="shared" si="59"/>
        <v>0</v>
      </c>
      <c r="L530" s="58">
        <f>VLOOKUP(C530, Pivot!A$2:B$999, 2, FALSE)</f>
        <v>130557</v>
      </c>
      <c r="M530" s="58">
        <f t="shared" si="60"/>
        <v>2012</v>
      </c>
      <c r="P530" s="58">
        <f t="shared" si="61"/>
        <v>2012</v>
      </c>
    </row>
    <row r="531" spans="1:16" ht="12.75" hidden="1" customHeight="1" x14ac:dyDescent="0.25">
      <c r="A531" s="27" t="s">
        <v>737</v>
      </c>
      <c r="B531" s="28" t="s">
        <v>338</v>
      </c>
      <c r="C531" s="29" t="s">
        <v>722</v>
      </c>
      <c r="D531" s="29">
        <v>11</v>
      </c>
      <c r="E531" s="90">
        <v>41225</v>
      </c>
      <c r="F531" s="57">
        <f>VLOOKUP(C531, Pivot!A$2:C$999, 3, FALSE)</f>
        <v>41218.142857142855</v>
      </c>
      <c r="G531" s="30">
        <f t="shared" si="58"/>
        <v>6.857142857144936</v>
      </c>
      <c r="H531" s="31">
        <f>VLOOKUP(C531, Pivot!A$2:E$999, 4, FALSE)</f>
        <v>161.5</v>
      </c>
      <c r="I531" s="31">
        <f>VLOOKUP(C531, Pivot!A$2:E$999, 5, FALSE)</f>
        <v>117.8</v>
      </c>
      <c r="J531" s="55">
        <v>161.40000000000003</v>
      </c>
      <c r="K531" s="31">
        <f t="shared" si="59"/>
        <v>0</v>
      </c>
      <c r="L531" s="58">
        <f>VLOOKUP(C531, Pivot!A$2:B$999, 2, FALSE)</f>
        <v>130557</v>
      </c>
      <c r="M531" s="58">
        <f t="shared" si="60"/>
        <v>2012</v>
      </c>
      <c r="P531" s="58">
        <f t="shared" si="61"/>
        <v>2012</v>
      </c>
    </row>
    <row r="532" spans="1:16" ht="12.75" hidden="1" customHeight="1" x14ac:dyDescent="0.25">
      <c r="A532" s="27" t="s">
        <v>738</v>
      </c>
      <c r="B532" s="28" t="s">
        <v>338</v>
      </c>
      <c r="C532" s="29" t="s">
        <v>722</v>
      </c>
      <c r="D532" s="29">
        <v>1</v>
      </c>
      <c r="E532" s="90">
        <v>41226</v>
      </c>
      <c r="F532" s="57">
        <f>VLOOKUP(C532, Pivot!A$2:C$999, 3, FALSE)</f>
        <v>41218.142857142855</v>
      </c>
      <c r="G532" s="30">
        <f t="shared" si="58"/>
        <v>7.857142857144936</v>
      </c>
      <c r="H532" s="31">
        <f>VLOOKUP(C532, Pivot!A$2:E$999, 4, FALSE)</f>
        <v>161.5</v>
      </c>
      <c r="I532" s="31">
        <f>VLOOKUP(C532, Pivot!A$2:E$999, 5, FALSE)</f>
        <v>117.8</v>
      </c>
      <c r="J532" s="55">
        <v>127</v>
      </c>
      <c r="K532" s="31">
        <f t="shared" si="59"/>
        <v>0</v>
      </c>
      <c r="L532" s="58">
        <f>VLOOKUP(C532, Pivot!A$2:B$999, 2, FALSE)</f>
        <v>130557</v>
      </c>
      <c r="M532" s="58">
        <f t="shared" si="60"/>
        <v>2012</v>
      </c>
      <c r="P532" s="58">
        <f t="shared" si="61"/>
        <v>2012</v>
      </c>
    </row>
    <row r="533" spans="1:16" ht="12.75" hidden="1" customHeight="1" x14ac:dyDescent="0.25">
      <c r="A533" s="27" t="s">
        <v>739</v>
      </c>
      <c r="B533" s="28" t="s">
        <v>338</v>
      </c>
      <c r="C533" s="29" t="s">
        <v>722</v>
      </c>
      <c r="D533" s="29">
        <v>8</v>
      </c>
      <c r="E533" s="90">
        <v>41226</v>
      </c>
      <c r="F533" s="57">
        <f>VLOOKUP(C533, Pivot!A$2:C$999, 3, FALSE)</f>
        <v>41218.142857142855</v>
      </c>
      <c r="G533" s="30">
        <f t="shared" si="58"/>
        <v>7.857142857144936</v>
      </c>
      <c r="H533" s="31">
        <f>VLOOKUP(C533, Pivot!A$2:E$999, 4, FALSE)</f>
        <v>161.5</v>
      </c>
      <c r="I533" s="31">
        <f>VLOOKUP(C533, Pivot!A$2:E$999, 5, FALSE)</f>
        <v>117.8</v>
      </c>
      <c r="J533" s="55">
        <v>130.6</v>
      </c>
      <c r="K533" s="31">
        <f t="shared" si="59"/>
        <v>0</v>
      </c>
      <c r="L533" s="58">
        <f>VLOOKUP(C533, Pivot!A$2:B$999, 2, FALSE)</f>
        <v>130557</v>
      </c>
      <c r="M533" s="58">
        <f t="shared" si="60"/>
        <v>2012</v>
      </c>
      <c r="P533" s="58">
        <f t="shared" si="61"/>
        <v>2012</v>
      </c>
    </row>
    <row r="534" spans="1:16" ht="12.75" hidden="1" customHeight="1" x14ac:dyDescent="0.25">
      <c r="A534" s="27" t="s">
        <v>740</v>
      </c>
      <c r="B534" s="28" t="s">
        <v>338</v>
      </c>
      <c r="C534" s="29" t="s">
        <v>639</v>
      </c>
      <c r="D534" s="29">
        <v>1</v>
      </c>
      <c r="E534" s="90">
        <v>41226</v>
      </c>
      <c r="F534" s="57">
        <f>VLOOKUP(C534, Pivot!A$2:C$999, 3, FALSE)</f>
        <v>40863</v>
      </c>
      <c r="G534" s="30">
        <f t="shared" si="58"/>
        <v>363</v>
      </c>
      <c r="H534" s="31">
        <f>VLOOKUP(C534, Pivot!A$2:E$999, 4, FALSE)</f>
        <v>131.1</v>
      </c>
      <c r="I534" s="31">
        <f>VLOOKUP(C534, Pivot!A$2:E$999, 5, FALSE)</f>
        <v>117.8</v>
      </c>
      <c r="J534" s="55">
        <v>143.19999999999999</v>
      </c>
      <c r="K534" s="31">
        <f t="shared" si="59"/>
        <v>12.099999999999994</v>
      </c>
      <c r="L534" s="58">
        <f>VLOOKUP(C534, Pivot!A$2:B$999, 2, FALSE)</f>
        <v>47318</v>
      </c>
      <c r="M534" s="58">
        <f t="shared" si="60"/>
        <v>2012</v>
      </c>
      <c r="P534" s="58">
        <f t="shared" si="61"/>
        <v>2012</v>
      </c>
    </row>
    <row r="535" spans="1:16" ht="12.75" hidden="1" customHeight="1" x14ac:dyDescent="0.25">
      <c r="A535" s="27" t="s">
        <v>741</v>
      </c>
      <c r="B535" s="28" t="s">
        <v>338</v>
      </c>
      <c r="C535" s="29" t="s">
        <v>639</v>
      </c>
      <c r="D535" s="29">
        <v>3</v>
      </c>
      <c r="E535" s="90">
        <v>41226</v>
      </c>
      <c r="F535" s="57">
        <f>VLOOKUP(C535, Pivot!A$2:C$999, 3, FALSE)</f>
        <v>40863</v>
      </c>
      <c r="G535" s="30">
        <f t="shared" si="58"/>
        <v>363</v>
      </c>
      <c r="H535" s="31">
        <f>VLOOKUP(C535, Pivot!A$2:E$999, 4, FALSE)</f>
        <v>131.1</v>
      </c>
      <c r="I535" s="31">
        <f>VLOOKUP(C535, Pivot!A$2:E$999, 5, FALSE)</f>
        <v>117.8</v>
      </c>
      <c r="J535" s="55">
        <v>151.5</v>
      </c>
      <c r="K535" s="31">
        <f t="shared" si="59"/>
        <v>20.400000000000006</v>
      </c>
      <c r="L535" s="58">
        <f>VLOOKUP(C535, Pivot!A$2:B$999, 2, FALSE)</f>
        <v>47318</v>
      </c>
      <c r="M535" s="58">
        <f t="shared" si="60"/>
        <v>2012</v>
      </c>
      <c r="P535" s="58">
        <f t="shared" si="61"/>
        <v>2012</v>
      </c>
    </row>
    <row r="536" spans="1:16" ht="12.75" hidden="1" customHeight="1" x14ac:dyDescent="0.25">
      <c r="A536" s="27" t="s">
        <v>741</v>
      </c>
      <c r="B536" s="28" t="s">
        <v>338</v>
      </c>
      <c r="C536" s="29" t="s">
        <v>722</v>
      </c>
      <c r="D536" s="29">
        <v>9</v>
      </c>
      <c r="E536" s="90">
        <v>41226</v>
      </c>
      <c r="F536" s="57">
        <f>VLOOKUP(C536, Pivot!A$2:C$999, 3, FALSE)</f>
        <v>41218.142857142855</v>
      </c>
      <c r="G536" s="30">
        <f t="shared" si="58"/>
        <v>7.857142857144936</v>
      </c>
      <c r="H536" s="31">
        <f>VLOOKUP(C536, Pivot!A$2:E$999, 4, FALSE)</f>
        <v>161.5</v>
      </c>
      <c r="I536" s="31">
        <f>VLOOKUP(C536, Pivot!A$2:E$999, 5, FALSE)</f>
        <v>117.8</v>
      </c>
      <c r="J536" s="55">
        <v>151.5</v>
      </c>
      <c r="K536" s="31">
        <f t="shared" si="59"/>
        <v>0</v>
      </c>
      <c r="L536" s="58">
        <f>VLOOKUP(C536, Pivot!A$2:B$999, 2, FALSE)</f>
        <v>130557</v>
      </c>
      <c r="M536" s="58">
        <f t="shared" si="60"/>
        <v>2012</v>
      </c>
      <c r="P536" s="58">
        <f t="shared" si="61"/>
        <v>2012</v>
      </c>
    </row>
    <row r="537" spans="1:16" ht="12.75" hidden="1" customHeight="1" x14ac:dyDescent="0.25">
      <c r="A537" s="27" t="s">
        <v>742</v>
      </c>
      <c r="B537" s="28" t="s">
        <v>338</v>
      </c>
      <c r="C537" s="29" t="s">
        <v>722</v>
      </c>
      <c r="D537" s="29">
        <v>18</v>
      </c>
      <c r="E537" s="90">
        <v>41226</v>
      </c>
      <c r="F537" s="57">
        <f>VLOOKUP(C537, Pivot!A$2:C$999, 3, FALSE)</f>
        <v>41218.142857142855</v>
      </c>
      <c r="G537" s="30">
        <f t="shared" si="58"/>
        <v>7.857142857144936</v>
      </c>
      <c r="H537" s="31">
        <f>VLOOKUP(C537, Pivot!A$2:E$999, 4, FALSE)</f>
        <v>161.5</v>
      </c>
      <c r="I537" s="31">
        <f>VLOOKUP(C537, Pivot!A$2:E$999, 5, FALSE)</f>
        <v>117.8</v>
      </c>
      <c r="J537" s="55">
        <v>161.40000000000003</v>
      </c>
      <c r="K537" s="31">
        <f t="shared" si="59"/>
        <v>0</v>
      </c>
      <c r="L537" s="58">
        <f>VLOOKUP(C537, Pivot!A$2:B$999, 2, FALSE)</f>
        <v>130557</v>
      </c>
      <c r="M537" s="58">
        <f t="shared" si="60"/>
        <v>2012</v>
      </c>
      <c r="P537" s="58">
        <f t="shared" si="61"/>
        <v>2012</v>
      </c>
    </row>
    <row r="538" spans="1:16" ht="12.75" hidden="1" customHeight="1" x14ac:dyDescent="0.25">
      <c r="A538" s="27" t="s">
        <v>743</v>
      </c>
      <c r="B538" s="28" t="s">
        <v>338</v>
      </c>
      <c r="C538" s="29" t="s">
        <v>722</v>
      </c>
      <c r="D538" s="29">
        <v>1</v>
      </c>
      <c r="E538" s="90">
        <v>41227</v>
      </c>
      <c r="F538" s="57">
        <f>VLOOKUP(C538, Pivot!A$2:C$999, 3, FALSE)</f>
        <v>41218.142857142855</v>
      </c>
      <c r="G538" s="30">
        <f t="shared" si="58"/>
        <v>8.857142857144936</v>
      </c>
      <c r="H538" s="31">
        <f>VLOOKUP(C538, Pivot!A$2:E$999, 4, FALSE)</f>
        <v>161.5</v>
      </c>
      <c r="I538" s="31">
        <f>VLOOKUP(C538, Pivot!A$2:E$999, 5, FALSE)</f>
        <v>117.8</v>
      </c>
      <c r="J538" s="55">
        <v>127</v>
      </c>
      <c r="K538" s="31">
        <f t="shared" si="59"/>
        <v>0</v>
      </c>
      <c r="L538" s="58">
        <f>VLOOKUP(C538, Pivot!A$2:B$999, 2, FALSE)</f>
        <v>130557</v>
      </c>
      <c r="M538" s="58">
        <f t="shared" si="60"/>
        <v>2012</v>
      </c>
      <c r="P538" s="58">
        <f t="shared" si="61"/>
        <v>2012</v>
      </c>
    </row>
    <row r="539" spans="1:16" ht="12.75" hidden="1" customHeight="1" x14ac:dyDescent="0.25">
      <c r="A539" s="27" t="s">
        <v>744</v>
      </c>
      <c r="B539" s="28" t="s">
        <v>338</v>
      </c>
      <c r="C539" s="29" t="s">
        <v>722</v>
      </c>
      <c r="D539" s="29">
        <v>5</v>
      </c>
      <c r="E539" s="90">
        <v>41227</v>
      </c>
      <c r="F539" s="57">
        <f>VLOOKUP(C539, Pivot!A$2:C$999, 3, FALSE)</f>
        <v>41218.142857142855</v>
      </c>
      <c r="G539" s="30">
        <f t="shared" si="58"/>
        <v>8.857142857144936</v>
      </c>
      <c r="H539" s="31">
        <f>VLOOKUP(C539, Pivot!A$2:E$999, 4, FALSE)</f>
        <v>161.5</v>
      </c>
      <c r="I539" s="31">
        <f>VLOOKUP(C539, Pivot!A$2:E$999, 5, FALSE)</f>
        <v>117.8</v>
      </c>
      <c r="J539" s="55">
        <v>130.6</v>
      </c>
      <c r="K539" s="31">
        <f t="shared" si="59"/>
        <v>0</v>
      </c>
      <c r="L539" s="58">
        <f>VLOOKUP(C539, Pivot!A$2:B$999, 2, FALSE)</f>
        <v>130557</v>
      </c>
      <c r="M539" s="58">
        <f t="shared" si="60"/>
        <v>2012</v>
      </c>
      <c r="P539" s="58">
        <f t="shared" si="61"/>
        <v>2012</v>
      </c>
    </row>
    <row r="540" spans="1:16" ht="12.75" hidden="1" customHeight="1" x14ac:dyDescent="0.25">
      <c r="A540" s="27" t="s">
        <v>745</v>
      </c>
      <c r="B540" s="28" t="s">
        <v>338</v>
      </c>
      <c r="C540" s="29" t="s">
        <v>722</v>
      </c>
      <c r="D540" s="29">
        <v>11</v>
      </c>
      <c r="E540" s="90">
        <v>41227</v>
      </c>
      <c r="F540" s="57">
        <f>VLOOKUP(C540, Pivot!A$2:C$999, 3, FALSE)</f>
        <v>41218.142857142855</v>
      </c>
      <c r="G540" s="30">
        <f t="shared" si="58"/>
        <v>8.857142857144936</v>
      </c>
      <c r="H540" s="31">
        <f>VLOOKUP(C540, Pivot!A$2:E$999, 4, FALSE)</f>
        <v>161.5</v>
      </c>
      <c r="I540" s="31">
        <f>VLOOKUP(C540, Pivot!A$2:E$999, 5, FALSE)</f>
        <v>117.8</v>
      </c>
      <c r="J540" s="55">
        <v>151.5</v>
      </c>
      <c r="K540" s="31">
        <f t="shared" si="59"/>
        <v>0</v>
      </c>
      <c r="L540" s="58">
        <f>VLOOKUP(C540, Pivot!A$2:B$999, 2, FALSE)</f>
        <v>130557</v>
      </c>
      <c r="M540" s="58">
        <f t="shared" si="60"/>
        <v>2012</v>
      </c>
      <c r="P540" s="58">
        <f t="shared" si="61"/>
        <v>2012</v>
      </c>
    </row>
    <row r="541" spans="1:16" ht="12.75" hidden="1" customHeight="1" x14ac:dyDescent="0.25">
      <c r="A541" s="27" t="s">
        <v>746</v>
      </c>
      <c r="B541" s="28" t="s">
        <v>338</v>
      </c>
      <c r="C541" s="29" t="s">
        <v>722</v>
      </c>
      <c r="D541" s="29">
        <v>17</v>
      </c>
      <c r="E541" s="90">
        <v>41227</v>
      </c>
      <c r="F541" s="57">
        <f>VLOOKUP(C541, Pivot!A$2:C$999, 3, FALSE)</f>
        <v>41218.142857142855</v>
      </c>
      <c r="G541" s="30">
        <f t="shared" si="58"/>
        <v>8.857142857144936</v>
      </c>
      <c r="H541" s="31">
        <f>VLOOKUP(C541, Pivot!A$2:E$999, 4, FALSE)</f>
        <v>161.5</v>
      </c>
      <c r="I541" s="31">
        <f>VLOOKUP(C541, Pivot!A$2:E$999, 5, FALSE)</f>
        <v>117.8</v>
      </c>
      <c r="J541" s="55">
        <v>161.40000000000003</v>
      </c>
      <c r="K541" s="31">
        <f t="shared" si="59"/>
        <v>0</v>
      </c>
      <c r="L541" s="58">
        <f>VLOOKUP(C541, Pivot!A$2:B$999, 2, FALSE)</f>
        <v>130557</v>
      </c>
      <c r="M541" s="58">
        <f t="shared" si="60"/>
        <v>2012</v>
      </c>
      <c r="P541" s="58">
        <f t="shared" si="61"/>
        <v>2012</v>
      </c>
    </row>
    <row r="542" spans="1:16" ht="12.75" hidden="1" customHeight="1" x14ac:dyDescent="0.25">
      <c r="A542" s="27" t="s">
        <v>747</v>
      </c>
      <c r="B542" s="28" t="s">
        <v>338</v>
      </c>
      <c r="C542" s="29" t="s">
        <v>722</v>
      </c>
      <c r="D542" s="29">
        <v>6</v>
      </c>
      <c r="E542" s="90">
        <v>41228</v>
      </c>
      <c r="F542" s="57">
        <f>VLOOKUP(C542, Pivot!A$2:C$999, 3, FALSE)</f>
        <v>41218.142857142855</v>
      </c>
      <c r="G542" s="30">
        <f t="shared" si="58"/>
        <v>9.857142857144936</v>
      </c>
      <c r="H542" s="31">
        <f>VLOOKUP(C542, Pivot!A$2:E$999, 4, FALSE)</f>
        <v>161.5</v>
      </c>
      <c r="I542" s="31">
        <f>VLOOKUP(C542, Pivot!A$2:E$999, 5, FALSE)</f>
        <v>117.8</v>
      </c>
      <c r="J542" s="55">
        <v>130.6</v>
      </c>
      <c r="K542" s="31">
        <f t="shared" si="59"/>
        <v>0</v>
      </c>
      <c r="L542" s="58">
        <f>VLOOKUP(C542, Pivot!A$2:B$999, 2, FALSE)</f>
        <v>130557</v>
      </c>
      <c r="M542" s="58">
        <f t="shared" si="60"/>
        <v>2012</v>
      </c>
      <c r="P542" s="58">
        <f t="shared" si="61"/>
        <v>2012</v>
      </c>
    </row>
    <row r="543" spans="1:16" ht="12.75" hidden="1" customHeight="1" x14ac:dyDescent="0.25">
      <c r="A543" s="27" t="s">
        <v>748</v>
      </c>
      <c r="B543" s="28" t="s">
        <v>338</v>
      </c>
      <c r="C543" s="29" t="s">
        <v>722</v>
      </c>
      <c r="D543" s="29">
        <v>10</v>
      </c>
      <c r="E543" s="90">
        <v>41228</v>
      </c>
      <c r="F543" s="57">
        <f>VLOOKUP(C543, Pivot!A$2:C$999, 3, FALSE)</f>
        <v>41218.142857142855</v>
      </c>
      <c r="G543" s="30">
        <f t="shared" si="58"/>
        <v>9.857142857144936</v>
      </c>
      <c r="H543" s="31">
        <f>VLOOKUP(C543, Pivot!A$2:E$999, 4, FALSE)</f>
        <v>161.5</v>
      </c>
      <c r="I543" s="31">
        <f>VLOOKUP(C543, Pivot!A$2:E$999, 5, FALSE)</f>
        <v>117.8</v>
      </c>
      <c r="J543" s="55">
        <v>151.5</v>
      </c>
      <c r="K543" s="31">
        <f t="shared" si="59"/>
        <v>0</v>
      </c>
      <c r="L543" s="58">
        <f>VLOOKUP(C543, Pivot!A$2:B$999, 2, FALSE)</f>
        <v>130557</v>
      </c>
      <c r="M543" s="58">
        <f t="shared" si="60"/>
        <v>2012</v>
      </c>
      <c r="P543" s="58">
        <f t="shared" si="61"/>
        <v>2012</v>
      </c>
    </row>
    <row r="544" spans="1:16" ht="12.75" hidden="1" customHeight="1" x14ac:dyDescent="0.25">
      <c r="A544" s="27" t="s">
        <v>749</v>
      </c>
      <c r="B544" s="28" t="s">
        <v>338</v>
      </c>
      <c r="C544" s="29" t="s">
        <v>722</v>
      </c>
      <c r="D544" s="29">
        <v>9</v>
      </c>
      <c r="E544" s="90">
        <v>41228</v>
      </c>
      <c r="F544" s="57">
        <f>VLOOKUP(C544, Pivot!A$2:C$999, 3, FALSE)</f>
        <v>41218.142857142855</v>
      </c>
      <c r="G544" s="30">
        <f t="shared" si="58"/>
        <v>9.857142857144936</v>
      </c>
      <c r="H544" s="31">
        <f>VLOOKUP(C544, Pivot!A$2:E$999, 4, FALSE)</f>
        <v>161.5</v>
      </c>
      <c r="I544" s="31">
        <f>VLOOKUP(C544, Pivot!A$2:E$999, 5, FALSE)</f>
        <v>117.8</v>
      </c>
      <c r="J544" s="55">
        <v>161.4</v>
      </c>
      <c r="K544" s="31">
        <f t="shared" si="59"/>
        <v>0</v>
      </c>
      <c r="L544" s="58">
        <f>VLOOKUP(C544, Pivot!A$2:B$999, 2, FALSE)</f>
        <v>130557</v>
      </c>
      <c r="M544" s="58">
        <f t="shared" si="60"/>
        <v>2012</v>
      </c>
      <c r="P544" s="58">
        <f t="shared" si="61"/>
        <v>2012</v>
      </c>
    </row>
    <row r="545" spans="1:16" ht="12.75" hidden="1" customHeight="1" x14ac:dyDescent="0.25">
      <c r="A545" s="27" t="s">
        <v>644</v>
      </c>
      <c r="B545" s="28" t="s">
        <v>590</v>
      </c>
      <c r="C545" s="29" t="s">
        <v>722</v>
      </c>
      <c r="D545" s="29">
        <v>33</v>
      </c>
      <c r="E545" s="90">
        <v>41244</v>
      </c>
      <c r="F545" s="57">
        <f>VLOOKUP(C545, Pivot!A$2:C$999, 3, FALSE)</f>
        <v>41218.142857142855</v>
      </c>
      <c r="G545" s="30">
        <f t="shared" si="58"/>
        <v>25.857142857144936</v>
      </c>
      <c r="H545" s="31">
        <f>VLOOKUP(C545, Pivot!A$2:E$999, 4, FALSE)</f>
        <v>161.5</v>
      </c>
      <c r="I545" s="31">
        <f>VLOOKUP(C545, Pivot!A$2:E$999, 5, FALSE)</f>
        <v>117.8</v>
      </c>
      <c r="J545" s="55">
        <v>130.6</v>
      </c>
      <c r="K545" s="31">
        <f t="shared" si="59"/>
        <v>0</v>
      </c>
      <c r="L545" s="58">
        <f>VLOOKUP(C545, Pivot!A$2:B$999, 2, FALSE)</f>
        <v>130557</v>
      </c>
      <c r="M545" s="58">
        <f t="shared" si="60"/>
        <v>2012</v>
      </c>
      <c r="P545" s="58">
        <f t="shared" si="61"/>
        <v>2013</v>
      </c>
    </row>
    <row r="546" spans="1:16" ht="12.75" hidden="1" customHeight="1" x14ac:dyDescent="0.25">
      <c r="A546" s="27" t="s">
        <v>644</v>
      </c>
      <c r="B546" s="28" t="s">
        <v>590</v>
      </c>
      <c r="C546" s="29" t="s">
        <v>722</v>
      </c>
      <c r="D546" s="29">
        <v>7</v>
      </c>
      <c r="E546" s="90">
        <v>41244</v>
      </c>
      <c r="F546" s="57">
        <f>VLOOKUP(C546, Pivot!A$2:C$999, 3, FALSE)</f>
        <v>41218.142857142855</v>
      </c>
      <c r="G546" s="30">
        <f t="shared" si="58"/>
        <v>25.857142857144936</v>
      </c>
      <c r="H546" s="31">
        <f>VLOOKUP(C546, Pivot!A$2:E$999, 4, FALSE)</f>
        <v>161.5</v>
      </c>
      <c r="I546" s="31">
        <f>VLOOKUP(C546, Pivot!A$2:E$999, 5, FALSE)</f>
        <v>117.8</v>
      </c>
      <c r="J546" s="55">
        <v>152.6</v>
      </c>
      <c r="K546" s="31">
        <f t="shared" si="59"/>
        <v>0</v>
      </c>
      <c r="L546" s="58">
        <f>VLOOKUP(C546, Pivot!A$2:B$999, 2, FALSE)</f>
        <v>130557</v>
      </c>
      <c r="M546" s="58">
        <f t="shared" si="60"/>
        <v>2012</v>
      </c>
      <c r="P546" s="58">
        <f t="shared" si="61"/>
        <v>2013</v>
      </c>
    </row>
    <row r="547" spans="1:16" ht="12.75" hidden="1" customHeight="1" x14ac:dyDescent="0.25">
      <c r="A547" s="27" t="s">
        <v>644</v>
      </c>
      <c r="B547" s="28" t="s">
        <v>590</v>
      </c>
      <c r="C547" s="29" t="s">
        <v>722</v>
      </c>
      <c r="D547" s="29">
        <v>100</v>
      </c>
      <c r="E547" s="90">
        <v>41244</v>
      </c>
      <c r="F547" s="57">
        <f>VLOOKUP(C547, Pivot!A$2:C$999, 3, FALSE)</f>
        <v>41218.142857142855</v>
      </c>
      <c r="G547" s="30">
        <f t="shared" si="58"/>
        <v>25.857142857144936</v>
      </c>
      <c r="H547" s="31">
        <f>VLOOKUP(C547, Pivot!A$2:E$999, 4, FALSE)</f>
        <v>161.5</v>
      </c>
      <c r="I547" s="31">
        <f>VLOOKUP(C547, Pivot!A$2:E$999, 5, FALSE)</f>
        <v>117.8</v>
      </c>
      <c r="J547" s="55">
        <v>161.4</v>
      </c>
      <c r="K547" s="31">
        <f t="shared" si="59"/>
        <v>0</v>
      </c>
      <c r="L547" s="58">
        <f>VLOOKUP(C547, Pivot!A$2:B$999, 2, FALSE)</f>
        <v>130557</v>
      </c>
      <c r="M547" s="58">
        <f t="shared" si="60"/>
        <v>2012</v>
      </c>
      <c r="P547" s="58">
        <f t="shared" si="61"/>
        <v>2013</v>
      </c>
    </row>
    <row r="548" spans="1:16" ht="12.75" hidden="1" customHeight="1" x14ac:dyDescent="0.25">
      <c r="A548" s="27" t="s">
        <v>750</v>
      </c>
      <c r="B548" s="28" t="s">
        <v>338</v>
      </c>
      <c r="C548" s="29" t="s">
        <v>717</v>
      </c>
      <c r="D548" s="29">
        <v>24</v>
      </c>
      <c r="E548" s="90">
        <v>41246</v>
      </c>
      <c r="F548" s="57">
        <f>VLOOKUP(C548, Pivot!A$2:C$999, 3, FALSE)</f>
        <v>41221.111111111109</v>
      </c>
      <c r="G548" s="30">
        <f t="shared" si="58"/>
        <v>24.888888888890506</v>
      </c>
      <c r="H548" s="31">
        <f>VLOOKUP(C548, Pivot!A$2:E$999, 4, FALSE)</f>
        <v>115.6</v>
      </c>
      <c r="I548" s="31">
        <f>VLOOKUP(C548, Pivot!A$2:E$999, 5, FALSE)</f>
        <v>56.3</v>
      </c>
      <c r="J548" s="55">
        <v>60.5</v>
      </c>
      <c r="K548" s="31">
        <f t="shared" si="59"/>
        <v>0</v>
      </c>
      <c r="L548" s="58">
        <f>VLOOKUP(C548, Pivot!A$2:B$999, 2, FALSE)</f>
        <v>144000</v>
      </c>
      <c r="M548" s="58">
        <f t="shared" si="60"/>
        <v>2012</v>
      </c>
      <c r="P548" s="58">
        <f t="shared" si="61"/>
        <v>2013</v>
      </c>
    </row>
    <row r="549" spans="1:16" ht="12.75" hidden="1" customHeight="1" x14ac:dyDescent="0.25">
      <c r="A549" s="27" t="s">
        <v>751</v>
      </c>
      <c r="B549" s="28" t="s">
        <v>338</v>
      </c>
      <c r="C549" s="29" t="s">
        <v>717</v>
      </c>
      <c r="D549" s="29">
        <v>13</v>
      </c>
      <c r="E549" s="90">
        <v>41246</v>
      </c>
      <c r="F549" s="57">
        <f>VLOOKUP(C549, Pivot!A$2:C$999, 3, FALSE)</f>
        <v>41221.111111111109</v>
      </c>
      <c r="G549" s="30">
        <f t="shared" si="58"/>
        <v>24.888888888890506</v>
      </c>
      <c r="H549" s="31">
        <f>VLOOKUP(C549, Pivot!A$2:E$999, 4, FALSE)</f>
        <v>115.6</v>
      </c>
      <c r="I549" s="31">
        <f>VLOOKUP(C549, Pivot!A$2:E$999, 5, FALSE)</f>
        <v>56.3</v>
      </c>
      <c r="J549" s="55">
        <v>68.599999999999994</v>
      </c>
      <c r="K549" s="31">
        <f t="shared" si="59"/>
        <v>0</v>
      </c>
      <c r="L549" s="58">
        <f>VLOOKUP(C549, Pivot!A$2:B$999, 2, FALSE)</f>
        <v>144000</v>
      </c>
      <c r="M549" s="58">
        <f t="shared" si="60"/>
        <v>2012</v>
      </c>
      <c r="P549" s="58">
        <f t="shared" si="61"/>
        <v>2013</v>
      </c>
    </row>
    <row r="550" spans="1:16" ht="12.75" hidden="1" customHeight="1" x14ac:dyDescent="0.25">
      <c r="A550" s="27" t="s">
        <v>752</v>
      </c>
      <c r="B550" s="28" t="s">
        <v>338</v>
      </c>
      <c r="C550" s="29" t="s">
        <v>717</v>
      </c>
      <c r="D550" s="29">
        <v>12</v>
      </c>
      <c r="E550" s="90">
        <v>41246</v>
      </c>
      <c r="F550" s="57">
        <f>VLOOKUP(C550, Pivot!A$2:C$999, 3, FALSE)</f>
        <v>41221.111111111109</v>
      </c>
      <c r="G550" s="30">
        <f t="shared" si="58"/>
        <v>24.888888888890506</v>
      </c>
      <c r="H550" s="31">
        <f>VLOOKUP(C550, Pivot!A$2:E$999, 4, FALSE)</f>
        <v>115.6</v>
      </c>
      <c r="I550" s="31">
        <f>VLOOKUP(C550, Pivot!A$2:E$999, 5, FALSE)</f>
        <v>56.3</v>
      </c>
      <c r="J550" s="55">
        <v>79.099999999999994</v>
      </c>
      <c r="K550" s="31">
        <f t="shared" si="59"/>
        <v>0</v>
      </c>
      <c r="L550" s="58">
        <f>VLOOKUP(C550, Pivot!A$2:B$999, 2, FALSE)</f>
        <v>144000</v>
      </c>
      <c r="M550" s="58">
        <f t="shared" si="60"/>
        <v>2012</v>
      </c>
      <c r="P550" s="58">
        <f t="shared" si="61"/>
        <v>2013</v>
      </c>
    </row>
    <row r="551" spans="1:16" ht="12.75" hidden="1" customHeight="1" x14ac:dyDescent="0.25">
      <c r="A551" s="27" t="s">
        <v>753</v>
      </c>
      <c r="B551" s="28" t="s">
        <v>338</v>
      </c>
      <c r="C551" s="29" t="s">
        <v>717</v>
      </c>
      <c r="D551" s="29">
        <v>28</v>
      </c>
      <c r="E551" s="90">
        <v>41246</v>
      </c>
      <c r="F551" s="57">
        <f>VLOOKUP(C551, Pivot!A$2:C$999, 3, FALSE)</f>
        <v>41221.111111111109</v>
      </c>
      <c r="G551" s="30">
        <f t="shared" si="58"/>
        <v>24.888888888890506</v>
      </c>
      <c r="H551" s="31">
        <f>VLOOKUP(C551, Pivot!A$2:E$999, 4, FALSE)</f>
        <v>115.6</v>
      </c>
      <c r="I551" s="31">
        <f>VLOOKUP(C551, Pivot!A$2:E$999, 5, FALSE)</f>
        <v>56.3</v>
      </c>
      <c r="J551" s="55">
        <v>99.5</v>
      </c>
      <c r="K551" s="31">
        <f t="shared" si="59"/>
        <v>0</v>
      </c>
      <c r="L551" s="58">
        <f>VLOOKUP(C551, Pivot!A$2:B$999, 2, FALSE)</f>
        <v>144000</v>
      </c>
      <c r="M551" s="58">
        <f t="shared" si="60"/>
        <v>2012</v>
      </c>
      <c r="P551" s="58">
        <f t="shared" si="61"/>
        <v>2013</v>
      </c>
    </row>
    <row r="552" spans="1:16" ht="12.75" hidden="1" customHeight="1" x14ac:dyDescent="0.25">
      <c r="A552" s="27" t="s">
        <v>754</v>
      </c>
      <c r="B552" s="28" t="s">
        <v>338</v>
      </c>
      <c r="C552" s="29" t="s">
        <v>722</v>
      </c>
      <c r="D552" s="29">
        <v>4</v>
      </c>
      <c r="E552" s="90">
        <v>41246</v>
      </c>
      <c r="F552" s="57">
        <f>VLOOKUP(C552, Pivot!A$2:C$999, 3, FALSE)</f>
        <v>41218.142857142855</v>
      </c>
      <c r="G552" s="30">
        <f t="shared" si="58"/>
        <v>27.857142857144936</v>
      </c>
      <c r="H552" s="31">
        <f>VLOOKUP(C552, Pivot!A$2:E$999, 4, FALSE)</f>
        <v>161.5</v>
      </c>
      <c r="I552" s="31">
        <f>VLOOKUP(C552, Pivot!A$2:E$999, 5, FALSE)</f>
        <v>117.8</v>
      </c>
      <c r="J552" s="55">
        <v>114.6</v>
      </c>
      <c r="K552" s="31">
        <f t="shared" si="59"/>
        <v>-3.2000000000000028</v>
      </c>
      <c r="L552" s="58">
        <f>VLOOKUP(C552, Pivot!A$2:B$999, 2, FALSE)</f>
        <v>130557</v>
      </c>
      <c r="M552" s="58">
        <f t="shared" si="60"/>
        <v>2012</v>
      </c>
      <c r="P552" s="58">
        <f t="shared" si="61"/>
        <v>2013</v>
      </c>
    </row>
    <row r="553" spans="1:16" ht="12.75" hidden="1" customHeight="1" x14ac:dyDescent="0.25">
      <c r="A553" s="27" t="s">
        <v>754</v>
      </c>
      <c r="B553" s="28" t="s">
        <v>338</v>
      </c>
      <c r="C553" s="29" t="s">
        <v>717</v>
      </c>
      <c r="D553" s="29">
        <v>121</v>
      </c>
      <c r="E553" s="90">
        <v>41246</v>
      </c>
      <c r="F553" s="57">
        <f>VLOOKUP(C553, Pivot!A$2:C$999, 3, FALSE)</f>
        <v>41221.111111111109</v>
      </c>
      <c r="G553" s="30">
        <f t="shared" si="58"/>
        <v>24.888888888890506</v>
      </c>
      <c r="H553" s="31">
        <f>VLOOKUP(C553, Pivot!A$2:E$999, 4, FALSE)</f>
        <v>115.6</v>
      </c>
      <c r="I553" s="31">
        <f>VLOOKUP(C553, Pivot!A$2:E$999, 5, FALSE)</f>
        <v>56.3</v>
      </c>
      <c r="J553" s="55">
        <v>114.60000000000022</v>
      </c>
      <c r="K553" s="31">
        <f t="shared" si="59"/>
        <v>0</v>
      </c>
      <c r="L553" s="58">
        <f>VLOOKUP(C553, Pivot!A$2:B$999, 2, FALSE)</f>
        <v>144000</v>
      </c>
      <c r="M553" s="58">
        <f t="shared" si="60"/>
        <v>2012</v>
      </c>
      <c r="P553" s="58">
        <f t="shared" si="61"/>
        <v>2013</v>
      </c>
    </row>
    <row r="554" spans="1:16" ht="12.75" hidden="1" customHeight="1" x14ac:dyDescent="0.25">
      <c r="A554" s="27" t="s">
        <v>755</v>
      </c>
      <c r="B554" s="28" t="s">
        <v>338</v>
      </c>
      <c r="C554" s="29" t="s">
        <v>717</v>
      </c>
      <c r="D554" s="29">
        <v>16</v>
      </c>
      <c r="E554" s="90">
        <v>41246</v>
      </c>
      <c r="F554" s="57">
        <f>VLOOKUP(C554, Pivot!A$2:C$999, 3, FALSE)</f>
        <v>41221.111111111109</v>
      </c>
      <c r="G554" s="30">
        <f t="shared" si="58"/>
        <v>24.888888888890506</v>
      </c>
      <c r="H554" s="31">
        <f>VLOOKUP(C554, Pivot!A$2:E$999, 4, FALSE)</f>
        <v>115.6</v>
      </c>
      <c r="I554" s="31">
        <f>VLOOKUP(C554, Pivot!A$2:E$999, 5, FALSE)</f>
        <v>56.3</v>
      </c>
      <c r="J554" s="55">
        <v>116.2</v>
      </c>
      <c r="K554" s="31">
        <f t="shared" si="59"/>
        <v>0.60000000000000853</v>
      </c>
      <c r="L554" s="58">
        <f>VLOOKUP(C554, Pivot!A$2:B$999, 2, FALSE)</f>
        <v>144000</v>
      </c>
      <c r="M554" s="58">
        <f t="shared" si="60"/>
        <v>2012</v>
      </c>
      <c r="P554" s="58">
        <f t="shared" si="61"/>
        <v>2013</v>
      </c>
    </row>
    <row r="555" spans="1:16" ht="12.75" hidden="1" customHeight="1" x14ac:dyDescent="0.25">
      <c r="A555" s="27" t="s">
        <v>755</v>
      </c>
      <c r="B555" s="28" t="s">
        <v>338</v>
      </c>
      <c r="C555" s="29" t="s">
        <v>722</v>
      </c>
      <c r="D555" s="29">
        <v>4</v>
      </c>
      <c r="E555" s="90">
        <v>41246</v>
      </c>
      <c r="F555" s="57">
        <f>VLOOKUP(C555, Pivot!A$2:C$999, 3, FALSE)</f>
        <v>41218.142857142855</v>
      </c>
      <c r="G555" s="30">
        <f t="shared" si="58"/>
        <v>27.857142857144936</v>
      </c>
      <c r="H555" s="31">
        <f>VLOOKUP(C555, Pivot!A$2:E$999, 4, FALSE)</f>
        <v>161.5</v>
      </c>
      <c r="I555" s="31">
        <f>VLOOKUP(C555, Pivot!A$2:E$999, 5, FALSE)</f>
        <v>117.8</v>
      </c>
      <c r="J555" s="55">
        <v>116.2</v>
      </c>
      <c r="K555" s="31">
        <f t="shared" si="59"/>
        <v>-1.5999999999999943</v>
      </c>
      <c r="L555" s="58">
        <f>VLOOKUP(C555, Pivot!A$2:B$999, 2, FALSE)</f>
        <v>130557</v>
      </c>
      <c r="M555" s="58">
        <f t="shared" si="60"/>
        <v>2012</v>
      </c>
      <c r="P555" s="58">
        <f t="shared" si="61"/>
        <v>2013</v>
      </c>
    </row>
    <row r="556" spans="1:16" ht="12.75" hidden="1" customHeight="1" x14ac:dyDescent="0.25">
      <c r="A556" s="27" t="s">
        <v>756</v>
      </c>
      <c r="B556" s="28" t="s">
        <v>338</v>
      </c>
      <c r="C556" s="29" t="s">
        <v>722</v>
      </c>
      <c r="D556" s="29">
        <v>6</v>
      </c>
      <c r="E556" s="90">
        <v>41246</v>
      </c>
      <c r="F556" s="57">
        <f>VLOOKUP(C556, Pivot!A$2:C$999, 3, FALSE)</f>
        <v>41218.142857142855</v>
      </c>
      <c r="G556" s="30">
        <f t="shared" si="58"/>
        <v>27.857142857144936</v>
      </c>
      <c r="H556" s="31">
        <f>VLOOKUP(C556, Pivot!A$2:E$999, 4, FALSE)</f>
        <v>161.5</v>
      </c>
      <c r="I556" s="31">
        <f>VLOOKUP(C556, Pivot!A$2:E$999, 5, FALSE)</f>
        <v>117.8</v>
      </c>
      <c r="J556" s="55">
        <v>116.8</v>
      </c>
      <c r="K556" s="31">
        <f t="shared" si="59"/>
        <v>-1</v>
      </c>
      <c r="L556" s="58">
        <f>VLOOKUP(C556, Pivot!A$2:B$999, 2, FALSE)</f>
        <v>130557</v>
      </c>
      <c r="M556" s="58">
        <f t="shared" si="60"/>
        <v>2012</v>
      </c>
      <c r="P556" s="58">
        <f t="shared" si="61"/>
        <v>2013</v>
      </c>
    </row>
    <row r="557" spans="1:16" ht="12.75" hidden="1" customHeight="1" x14ac:dyDescent="0.25">
      <c r="A557" s="27" t="s">
        <v>757</v>
      </c>
      <c r="B557" s="28" t="s">
        <v>338</v>
      </c>
      <c r="C557" s="29" t="s">
        <v>717</v>
      </c>
      <c r="D557" s="29">
        <v>42</v>
      </c>
      <c r="E557" s="90">
        <v>41248</v>
      </c>
      <c r="F557" s="57">
        <f>VLOOKUP(C557, Pivot!A$2:C$999, 3, FALSE)</f>
        <v>41221.111111111109</v>
      </c>
      <c r="G557" s="30">
        <f t="shared" si="58"/>
        <v>26.888888888890506</v>
      </c>
      <c r="H557" s="31">
        <f>VLOOKUP(C557, Pivot!A$2:E$999, 4, FALSE)</f>
        <v>115.6</v>
      </c>
      <c r="I557" s="31">
        <f>VLOOKUP(C557, Pivot!A$2:E$999, 5, FALSE)</f>
        <v>56.3</v>
      </c>
      <c r="J557" s="55">
        <v>58.8</v>
      </c>
      <c r="K557" s="31">
        <f t="shared" si="59"/>
        <v>0</v>
      </c>
      <c r="L557" s="58">
        <f>VLOOKUP(C557, Pivot!A$2:B$999, 2, FALSE)</f>
        <v>144000</v>
      </c>
      <c r="M557" s="58">
        <f t="shared" si="60"/>
        <v>2012</v>
      </c>
      <c r="P557" s="58">
        <f t="shared" si="61"/>
        <v>2013</v>
      </c>
    </row>
    <row r="558" spans="1:16" ht="12.75" hidden="1" customHeight="1" x14ac:dyDescent="0.25">
      <c r="A558" s="27" t="s">
        <v>758</v>
      </c>
      <c r="B558" s="28" t="s">
        <v>338</v>
      </c>
      <c r="C558" s="29" t="s">
        <v>722</v>
      </c>
      <c r="D558" s="29">
        <v>7</v>
      </c>
      <c r="E558" s="90">
        <v>41248</v>
      </c>
      <c r="F558" s="57">
        <f>VLOOKUP(C558, Pivot!A$2:C$999, 3, FALSE)</f>
        <v>41218.142857142855</v>
      </c>
      <c r="G558" s="30">
        <f t="shared" si="58"/>
        <v>29.857142857144936</v>
      </c>
      <c r="H558" s="31">
        <f>VLOOKUP(C558, Pivot!A$2:E$999, 4, FALSE)</f>
        <v>161.5</v>
      </c>
      <c r="I558" s="31">
        <f>VLOOKUP(C558, Pivot!A$2:E$999, 5, FALSE)</f>
        <v>117.8</v>
      </c>
      <c r="J558" s="55">
        <v>130.6</v>
      </c>
      <c r="K558" s="31">
        <f t="shared" si="59"/>
        <v>0</v>
      </c>
      <c r="L558" s="58">
        <f>VLOOKUP(C558, Pivot!A$2:B$999, 2, FALSE)</f>
        <v>130557</v>
      </c>
      <c r="M558" s="58">
        <f t="shared" si="60"/>
        <v>2012</v>
      </c>
      <c r="P558" s="58">
        <f t="shared" si="61"/>
        <v>2013</v>
      </c>
    </row>
    <row r="559" spans="1:16" ht="12.75" hidden="1" customHeight="1" x14ac:dyDescent="0.25">
      <c r="A559" s="27" t="s">
        <v>759</v>
      </c>
      <c r="B559" s="28" t="s">
        <v>338</v>
      </c>
      <c r="C559" s="29" t="s">
        <v>722</v>
      </c>
      <c r="D559" s="29">
        <v>1</v>
      </c>
      <c r="E559" s="90">
        <v>41248</v>
      </c>
      <c r="F559" s="57">
        <f>VLOOKUP(C559, Pivot!A$2:C$999, 3, FALSE)</f>
        <v>41218.142857142855</v>
      </c>
      <c r="G559" s="30">
        <f t="shared" si="58"/>
        <v>29.857142857144936</v>
      </c>
      <c r="H559" s="31">
        <f>VLOOKUP(C559, Pivot!A$2:E$999, 4, FALSE)</f>
        <v>161.5</v>
      </c>
      <c r="I559" s="31">
        <f>VLOOKUP(C559, Pivot!A$2:E$999, 5, FALSE)</f>
        <v>117.8</v>
      </c>
      <c r="J559" s="55">
        <v>143.19999999999999</v>
      </c>
      <c r="K559" s="31">
        <f t="shared" si="59"/>
        <v>0</v>
      </c>
      <c r="L559" s="58">
        <f>VLOOKUP(C559, Pivot!A$2:B$999, 2, FALSE)</f>
        <v>130557</v>
      </c>
      <c r="M559" s="58">
        <f t="shared" si="60"/>
        <v>2012</v>
      </c>
      <c r="P559" s="58">
        <f t="shared" si="61"/>
        <v>2013</v>
      </c>
    </row>
    <row r="560" spans="1:16" ht="12.75" hidden="1" customHeight="1" x14ac:dyDescent="0.25">
      <c r="A560" s="27" t="s">
        <v>760</v>
      </c>
      <c r="B560" s="28" t="s">
        <v>338</v>
      </c>
      <c r="C560" s="29" t="s">
        <v>722</v>
      </c>
      <c r="D560" s="29">
        <v>1</v>
      </c>
      <c r="E560" s="90">
        <v>41248</v>
      </c>
      <c r="F560" s="57">
        <f>VLOOKUP(C560, Pivot!A$2:C$999, 3, FALSE)</f>
        <v>41218.142857142855</v>
      </c>
      <c r="G560" s="30">
        <f t="shared" si="58"/>
        <v>29.857142857144936</v>
      </c>
      <c r="H560" s="31">
        <f>VLOOKUP(C560, Pivot!A$2:E$999, 4, FALSE)</f>
        <v>161.5</v>
      </c>
      <c r="I560" s="31">
        <f>VLOOKUP(C560, Pivot!A$2:E$999, 5, FALSE)</f>
        <v>117.8</v>
      </c>
      <c r="J560" s="55">
        <v>151.5</v>
      </c>
      <c r="K560" s="31">
        <f t="shared" si="59"/>
        <v>0</v>
      </c>
      <c r="L560" s="58">
        <f>VLOOKUP(C560, Pivot!A$2:B$999, 2, FALSE)</f>
        <v>130557</v>
      </c>
      <c r="M560" s="58">
        <f t="shared" si="60"/>
        <v>2012</v>
      </c>
      <c r="P560" s="58">
        <f t="shared" si="61"/>
        <v>2013</v>
      </c>
    </row>
    <row r="561" spans="1:16" ht="12.75" hidden="1" customHeight="1" x14ac:dyDescent="0.25">
      <c r="A561" s="27" t="s">
        <v>761</v>
      </c>
      <c r="B561" s="28" t="s">
        <v>338</v>
      </c>
      <c r="C561" s="29" t="s">
        <v>722</v>
      </c>
      <c r="D561" s="29">
        <v>11</v>
      </c>
      <c r="E561" s="90">
        <v>41249</v>
      </c>
      <c r="F561" s="57">
        <f>VLOOKUP(C561, Pivot!A$2:C$999, 3, FALSE)</f>
        <v>41218.142857142855</v>
      </c>
      <c r="G561" s="30">
        <f t="shared" si="58"/>
        <v>30.857142857144936</v>
      </c>
      <c r="H561" s="31">
        <f>VLOOKUP(C561, Pivot!A$2:E$999, 4, FALSE)</f>
        <v>161.5</v>
      </c>
      <c r="I561" s="31">
        <f>VLOOKUP(C561, Pivot!A$2:E$999, 5, FALSE)</f>
        <v>117.8</v>
      </c>
      <c r="J561" s="55">
        <v>161.4</v>
      </c>
      <c r="K561" s="31">
        <f t="shared" si="59"/>
        <v>0</v>
      </c>
      <c r="L561" s="58">
        <f>VLOOKUP(C561, Pivot!A$2:B$999, 2, FALSE)</f>
        <v>130557</v>
      </c>
      <c r="M561" s="58">
        <f t="shared" si="60"/>
        <v>2012</v>
      </c>
      <c r="P561" s="58">
        <f t="shared" si="61"/>
        <v>2013</v>
      </c>
    </row>
    <row r="562" spans="1:16" ht="12.75" hidden="1" customHeight="1" x14ac:dyDescent="0.25">
      <c r="A562" s="27" t="s">
        <v>762</v>
      </c>
      <c r="B562" s="28" t="s">
        <v>590</v>
      </c>
      <c r="C562" s="29" t="s">
        <v>722</v>
      </c>
      <c r="D562" s="29">
        <v>33</v>
      </c>
      <c r="E562" s="90">
        <v>41264</v>
      </c>
      <c r="F562" s="57">
        <f>VLOOKUP(C562, Pivot!A$2:C$999, 3, FALSE)</f>
        <v>41218.142857142855</v>
      </c>
      <c r="G562" s="30">
        <f t="shared" si="58"/>
        <v>45.857142857144936</v>
      </c>
      <c r="H562" s="31">
        <f>VLOOKUP(C562, Pivot!A$2:E$999, 4, FALSE)</f>
        <v>161.5</v>
      </c>
      <c r="I562" s="31">
        <f>VLOOKUP(C562, Pivot!A$2:E$999, 5, FALSE)</f>
        <v>117.8</v>
      </c>
      <c r="J562" s="55">
        <v>124</v>
      </c>
      <c r="K562" s="31">
        <f t="shared" si="59"/>
        <v>0</v>
      </c>
      <c r="L562" s="58">
        <f>VLOOKUP(C562, Pivot!A$2:B$999, 2, FALSE)</f>
        <v>130557</v>
      </c>
      <c r="M562" s="58">
        <f t="shared" si="60"/>
        <v>2012</v>
      </c>
      <c r="P562" s="58">
        <f t="shared" si="61"/>
        <v>2013</v>
      </c>
    </row>
    <row r="563" spans="1:16" ht="12.75" hidden="1" customHeight="1" x14ac:dyDescent="0.25">
      <c r="A563" s="27" t="s">
        <v>763</v>
      </c>
      <c r="B563" s="28" t="s">
        <v>590</v>
      </c>
      <c r="C563" s="29" t="s">
        <v>722</v>
      </c>
      <c r="D563" s="29">
        <v>7</v>
      </c>
      <c r="E563" s="90">
        <v>41264</v>
      </c>
      <c r="F563" s="57">
        <f>VLOOKUP(C563, Pivot!A$2:C$999, 3, FALSE)</f>
        <v>41218.142857142855</v>
      </c>
      <c r="G563" s="30">
        <f t="shared" si="58"/>
        <v>45.857142857144936</v>
      </c>
      <c r="H563" s="31">
        <f>VLOOKUP(C563, Pivot!A$2:E$999, 4, FALSE)</f>
        <v>161.5</v>
      </c>
      <c r="I563" s="31">
        <f>VLOOKUP(C563, Pivot!A$2:E$999, 5, FALSE)</f>
        <v>117.8</v>
      </c>
      <c r="J563" s="55">
        <v>145.1</v>
      </c>
      <c r="K563" s="31">
        <f t="shared" si="59"/>
        <v>0</v>
      </c>
      <c r="L563" s="58">
        <f>VLOOKUP(C563, Pivot!A$2:B$999, 2, FALSE)</f>
        <v>130557</v>
      </c>
      <c r="M563" s="58">
        <f t="shared" si="60"/>
        <v>2012</v>
      </c>
      <c r="P563" s="58">
        <f t="shared" si="61"/>
        <v>2013</v>
      </c>
    </row>
    <row r="564" spans="1:16" ht="12.75" hidden="1" customHeight="1" x14ac:dyDescent="0.25">
      <c r="A564" s="27" t="s">
        <v>764</v>
      </c>
      <c r="B564" s="28" t="s">
        <v>590</v>
      </c>
      <c r="C564" s="29" t="s">
        <v>722</v>
      </c>
      <c r="D564" s="29">
        <v>100</v>
      </c>
      <c r="E564" s="90">
        <v>41264</v>
      </c>
      <c r="F564" s="57">
        <f>VLOOKUP(C564, Pivot!A$2:C$999, 3, FALSE)</f>
        <v>41218.142857142855</v>
      </c>
      <c r="G564" s="30">
        <f t="shared" si="58"/>
        <v>45.857142857144936</v>
      </c>
      <c r="H564" s="31">
        <f>VLOOKUP(C564, Pivot!A$2:E$999, 4, FALSE)</f>
        <v>161.5</v>
      </c>
      <c r="I564" s="31">
        <f>VLOOKUP(C564, Pivot!A$2:E$999, 5, FALSE)</f>
        <v>117.8</v>
      </c>
      <c r="J564" s="55">
        <v>161.80000000000001</v>
      </c>
      <c r="K564" s="31">
        <f t="shared" si="59"/>
        <v>0.30000000000001137</v>
      </c>
      <c r="L564" s="58">
        <f>VLOOKUP(C564, Pivot!A$2:B$999, 2, FALSE)</f>
        <v>130557</v>
      </c>
      <c r="M564" s="58">
        <f t="shared" si="60"/>
        <v>2012</v>
      </c>
      <c r="P564" s="58">
        <f t="shared" si="61"/>
        <v>2013</v>
      </c>
    </row>
    <row r="565" spans="1:16" ht="12.75" hidden="1" customHeight="1" x14ac:dyDescent="0.25">
      <c r="A565" s="27" t="s">
        <v>765</v>
      </c>
      <c r="B565" s="28" t="s">
        <v>301</v>
      </c>
      <c r="C565" s="29" t="s">
        <v>722</v>
      </c>
      <c r="D565" s="29">
        <v>3</v>
      </c>
      <c r="E565" s="90">
        <v>41264</v>
      </c>
      <c r="F565" s="57">
        <f>VLOOKUP(C565, Pivot!A$2:C$999, 3, FALSE)</f>
        <v>41218.142857142855</v>
      </c>
      <c r="G565" s="30">
        <f t="shared" si="58"/>
        <v>45.857142857144936</v>
      </c>
      <c r="H565" s="31">
        <f>VLOOKUP(C565, Pivot!A$2:E$999, 4, FALSE)</f>
        <v>161.5</v>
      </c>
      <c r="I565" s="31">
        <f>VLOOKUP(C565, Pivot!A$2:E$999, 5, FALSE)</f>
        <v>117.8</v>
      </c>
      <c r="J565" s="55">
        <v>166.6</v>
      </c>
      <c r="K565" s="31">
        <f t="shared" si="59"/>
        <v>5.0999999999999943</v>
      </c>
      <c r="L565" s="58">
        <f>VLOOKUP(C565, Pivot!A$2:B$999, 2, FALSE)</f>
        <v>130557</v>
      </c>
      <c r="M565" s="58">
        <f t="shared" si="60"/>
        <v>2012</v>
      </c>
      <c r="P565" s="58">
        <f t="shared" si="61"/>
        <v>2013</v>
      </c>
    </row>
    <row r="566" spans="1:16" ht="12.75" hidden="1" customHeight="1" x14ac:dyDescent="0.25">
      <c r="A566" s="27" t="s">
        <v>766</v>
      </c>
      <c r="B566" s="28" t="s">
        <v>338</v>
      </c>
      <c r="C566" s="29" t="s">
        <v>717</v>
      </c>
      <c r="D566" s="29">
        <v>43</v>
      </c>
      <c r="E566" s="90">
        <v>41309</v>
      </c>
      <c r="F566" s="57">
        <f>VLOOKUP(C566, Pivot!A$2:C$999, 3, FALSE)</f>
        <v>41221.111111111109</v>
      </c>
      <c r="G566" s="30">
        <f t="shared" si="58"/>
        <v>87.888888888890506</v>
      </c>
      <c r="H566" s="31">
        <f>VLOOKUP(C566, Pivot!A$2:E$999, 4, FALSE)</f>
        <v>115.6</v>
      </c>
      <c r="I566" s="31">
        <f>VLOOKUP(C566, Pivot!A$2:E$999, 5, FALSE)</f>
        <v>56.3</v>
      </c>
      <c r="J566" s="55">
        <v>58.8</v>
      </c>
      <c r="K566" s="31">
        <f t="shared" si="59"/>
        <v>0</v>
      </c>
      <c r="L566" s="58">
        <f>VLOOKUP(C566, Pivot!A$2:B$999, 2, FALSE)</f>
        <v>144000</v>
      </c>
      <c r="M566" s="58">
        <f t="shared" si="60"/>
        <v>2013</v>
      </c>
      <c r="P566" s="58">
        <f t="shared" si="61"/>
        <v>2013</v>
      </c>
    </row>
    <row r="567" spans="1:16" ht="12.75" hidden="1" customHeight="1" x14ac:dyDescent="0.25">
      <c r="A567" s="27" t="s">
        <v>767</v>
      </c>
      <c r="B567" s="28" t="s">
        <v>338</v>
      </c>
      <c r="C567" s="29" t="s">
        <v>717</v>
      </c>
      <c r="D567" s="29">
        <v>4</v>
      </c>
      <c r="E567" s="90">
        <v>41309</v>
      </c>
      <c r="F567" s="57">
        <f>VLOOKUP(C567, Pivot!A$2:C$999, 3, FALSE)</f>
        <v>41221.111111111109</v>
      </c>
      <c r="G567" s="30">
        <f t="shared" si="58"/>
        <v>87.888888888890506</v>
      </c>
      <c r="H567" s="31">
        <f>VLOOKUP(C567, Pivot!A$2:E$999, 4, FALSE)</f>
        <v>115.6</v>
      </c>
      <c r="I567" s="31">
        <f>VLOOKUP(C567, Pivot!A$2:E$999, 5, FALSE)</f>
        <v>56.3</v>
      </c>
      <c r="J567" s="55">
        <v>60.5</v>
      </c>
      <c r="K567" s="31">
        <f t="shared" si="59"/>
        <v>0</v>
      </c>
      <c r="L567" s="58">
        <f>VLOOKUP(C567, Pivot!A$2:B$999, 2, FALSE)</f>
        <v>144000</v>
      </c>
      <c r="M567" s="58">
        <f t="shared" si="60"/>
        <v>2013</v>
      </c>
      <c r="P567" s="58">
        <f t="shared" si="61"/>
        <v>2013</v>
      </c>
    </row>
    <row r="568" spans="1:16" ht="12.75" hidden="1" customHeight="1" x14ac:dyDescent="0.25">
      <c r="A568" s="27" t="s">
        <v>768</v>
      </c>
      <c r="B568" s="28" t="s">
        <v>338</v>
      </c>
      <c r="C568" s="29" t="s">
        <v>717</v>
      </c>
      <c r="D568" s="29">
        <v>18</v>
      </c>
      <c r="E568" s="90">
        <v>41309</v>
      </c>
      <c r="F568" s="57">
        <f>VLOOKUP(C568, Pivot!A$2:C$999, 3, FALSE)</f>
        <v>41221.111111111109</v>
      </c>
      <c r="G568" s="30">
        <f t="shared" si="58"/>
        <v>87.888888888890506</v>
      </c>
      <c r="H568" s="31">
        <f>VLOOKUP(C568, Pivot!A$2:E$999, 4, FALSE)</f>
        <v>115.6</v>
      </c>
      <c r="I568" s="31">
        <f>VLOOKUP(C568, Pivot!A$2:E$999, 5, FALSE)</f>
        <v>56.3</v>
      </c>
      <c r="J568" s="55">
        <v>68.599999999999994</v>
      </c>
      <c r="K568" s="31">
        <f t="shared" si="59"/>
        <v>0</v>
      </c>
      <c r="L568" s="58">
        <f>VLOOKUP(C568, Pivot!A$2:B$999, 2, FALSE)</f>
        <v>144000</v>
      </c>
      <c r="M568" s="58">
        <f t="shared" si="60"/>
        <v>2013</v>
      </c>
      <c r="P568" s="58">
        <f t="shared" si="61"/>
        <v>2013</v>
      </c>
    </row>
    <row r="569" spans="1:16" ht="12.75" hidden="1" customHeight="1" x14ac:dyDescent="0.25">
      <c r="A569" s="27" t="s">
        <v>769</v>
      </c>
      <c r="B569" s="28" t="s">
        <v>338</v>
      </c>
      <c r="C569" s="29" t="s">
        <v>717</v>
      </c>
      <c r="D569" s="29">
        <v>5</v>
      </c>
      <c r="E569" s="90">
        <v>41309</v>
      </c>
      <c r="F569" s="57">
        <f>VLOOKUP(C569, Pivot!A$2:C$999, 3, FALSE)</f>
        <v>41221.111111111109</v>
      </c>
      <c r="G569" s="30">
        <f t="shared" si="58"/>
        <v>87.888888888890506</v>
      </c>
      <c r="H569" s="31">
        <f>VLOOKUP(C569, Pivot!A$2:E$999, 4, FALSE)</f>
        <v>115.6</v>
      </c>
      <c r="I569" s="31">
        <f>VLOOKUP(C569, Pivot!A$2:E$999, 5, FALSE)</f>
        <v>56.3</v>
      </c>
      <c r="J569" s="55">
        <v>79.099999999999994</v>
      </c>
      <c r="K569" s="31">
        <f t="shared" si="59"/>
        <v>0</v>
      </c>
      <c r="L569" s="58">
        <f>VLOOKUP(C569, Pivot!A$2:B$999, 2, FALSE)</f>
        <v>144000</v>
      </c>
      <c r="M569" s="58">
        <f t="shared" si="60"/>
        <v>2013</v>
      </c>
      <c r="P569" s="58">
        <f t="shared" si="61"/>
        <v>2013</v>
      </c>
    </row>
    <row r="570" spans="1:16" ht="12.75" hidden="1" customHeight="1" x14ac:dyDescent="0.25">
      <c r="A570" s="27" t="s">
        <v>770</v>
      </c>
      <c r="B570" s="28" t="s">
        <v>338</v>
      </c>
      <c r="C570" s="29" t="s">
        <v>717</v>
      </c>
      <c r="D570" s="29">
        <v>2</v>
      </c>
      <c r="E570" s="90">
        <v>41309</v>
      </c>
      <c r="F570" s="57">
        <f>VLOOKUP(C570, Pivot!A$2:C$999, 3, FALSE)</f>
        <v>41221.111111111109</v>
      </c>
      <c r="G570" s="30">
        <f t="shared" si="58"/>
        <v>87.888888888890506</v>
      </c>
      <c r="H570" s="31">
        <f>VLOOKUP(C570, Pivot!A$2:E$999, 4, FALSE)</f>
        <v>115.6</v>
      </c>
      <c r="I570" s="31">
        <f>VLOOKUP(C570, Pivot!A$2:E$999, 5, FALSE)</f>
        <v>56.3</v>
      </c>
      <c r="J570" s="55">
        <v>87.1</v>
      </c>
      <c r="K570" s="31">
        <f t="shared" si="59"/>
        <v>0</v>
      </c>
      <c r="L570" s="58">
        <f>VLOOKUP(C570, Pivot!A$2:B$999, 2, FALSE)</f>
        <v>144000</v>
      </c>
      <c r="M570" s="58">
        <f t="shared" si="60"/>
        <v>2013</v>
      </c>
      <c r="P570" s="58">
        <f t="shared" si="61"/>
        <v>2013</v>
      </c>
    </row>
    <row r="571" spans="1:16" ht="12.75" hidden="1" customHeight="1" x14ac:dyDescent="0.25">
      <c r="A571" s="27" t="s">
        <v>771</v>
      </c>
      <c r="B571" s="28" t="s">
        <v>338</v>
      </c>
      <c r="C571" s="29" t="s">
        <v>717</v>
      </c>
      <c r="D571" s="29">
        <v>30</v>
      </c>
      <c r="E571" s="90">
        <v>41309</v>
      </c>
      <c r="F571" s="57">
        <f>VLOOKUP(C571, Pivot!A$2:C$999, 3, FALSE)</f>
        <v>41221.111111111109</v>
      </c>
      <c r="G571" s="30">
        <f t="shared" si="58"/>
        <v>87.888888888890506</v>
      </c>
      <c r="H571" s="31">
        <f>VLOOKUP(C571, Pivot!A$2:E$999, 4, FALSE)</f>
        <v>115.6</v>
      </c>
      <c r="I571" s="31">
        <f>VLOOKUP(C571, Pivot!A$2:E$999, 5, FALSE)</f>
        <v>56.3</v>
      </c>
      <c r="J571" s="55">
        <v>99.5</v>
      </c>
      <c r="K571" s="31">
        <f t="shared" si="59"/>
        <v>0</v>
      </c>
      <c r="L571" s="58">
        <f>VLOOKUP(C571, Pivot!A$2:B$999, 2, FALSE)</f>
        <v>144000</v>
      </c>
      <c r="M571" s="58">
        <f t="shared" si="60"/>
        <v>2013</v>
      </c>
      <c r="P571" s="58">
        <f t="shared" si="61"/>
        <v>2013</v>
      </c>
    </row>
    <row r="572" spans="1:16" ht="12.75" hidden="1" customHeight="1" x14ac:dyDescent="0.25">
      <c r="A572" s="27" t="s">
        <v>771</v>
      </c>
      <c r="B572" s="28" t="s">
        <v>338</v>
      </c>
      <c r="C572" s="29" t="s">
        <v>722</v>
      </c>
      <c r="D572" s="29">
        <v>1</v>
      </c>
      <c r="E572" s="90">
        <v>41309</v>
      </c>
      <c r="F572" s="57">
        <f>VLOOKUP(C572, Pivot!A$2:C$999, 3, FALSE)</f>
        <v>41218.142857142855</v>
      </c>
      <c r="G572" s="30">
        <f t="shared" si="58"/>
        <v>90.857142857144936</v>
      </c>
      <c r="H572" s="31">
        <f>VLOOKUP(C572, Pivot!A$2:E$999, 4, FALSE)</f>
        <v>161.5</v>
      </c>
      <c r="I572" s="31">
        <f>VLOOKUP(C572, Pivot!A$2:E$999, 5, FALSE)</f>
        <v>117.8</v>
      </c>
      <c r="J572" s="55">
        <v>99.5</v>
      </c>
      <c r="K572" s="31">
        <f t="shared" si="59"/>
        <v>-18.299999999999997</v>
      </c>
      <c r="L572" s="58">
        <f>VLOOKUP(C572, Pivot!A$2:B$999, 2, FALSE)</f>
        <v>130557</v>
      </c>
      <c r="M572" s="58">
        <f t="shared" si="60"/>
        <v>2013</v>
      </c>
      <c r="P572" s="58">
        <f t="shared" si="61"/>
        <v>2013</v>
      </c>
    </row>
    <row r="573" spans="1:16" ht="12.75" hidden="1" customHeight="1" x14ac:dyDescent="0.25">
      <c r="A573" s="27" t="s">
        <v>772</v>
      </c>
      <c r="B573" s="28" t="s">
        <v>338</v>
      </c>
      <c r="C573" s="29" t="s">
        <v>717</v>
      </c>
      <c r="D573" s="29">
        <v>13</v>
      </c>
      <c r="E573" s="90">
        <v>41309</v>
      </c>
      <c r="F573" s="57">
        <f>VLOOKUP(C573, Pivot!A$2:C$999, 3, FALSE)</f>
        <v>41221.111111111109</v>
      </c>
      <c r="G573" s="30">
        <f t="shared" si="58"/>
        <v>87.888888888890506</v>
      </c>
      <c r="H573" s="31">
        <f>VLOOKUP(C573, Pivot!A$2:E$999, 4, FALSE)</f>
        <v>115.6</v>
      </c>
      <c r="I573" s="31">
        <f>VLOOKUP(C573, Pivot!A$2:E$999, 5, FALSE)</f>
        <v>56.3</v>
      </c>
      <c r="J573" s="55">
        <v>114.6</v>
      </c>
      <c r="K573" s="31">
        <f t="shared" si="59"/>
        <v>0</v>
      </c>
      <c r="L573" s="58">
        <f>VLOOKUP(C573, Pivot!A$2:B$999, 2, FALSE)</f>
        <v>144000</v>
      </c>
      <c r="M573" s="58">
        <f t="shared" si="60"/>
        <v>2013</v>
      </c>
      <c r="P573" s="58">
        <f t="shared" si="61"/>
        <v>2013</v>
      </c>
    </row>
    <row r="574" spans="1:16" ht="12.75" hidden="1" customHeight="1" x14ac:dyDescent="0.25">
      <c r="A574" s="27" t="s">
        <v>772</v>
      </c>
      <c r="B574" s="28" t="s">
        <v>338</v>
      </c>
      <c r="C574" s="29" t="s">
        <v>722</v>
      </c>
      <c r="D574" s="29">
        <v>10</v>
      </c>
      <c r="E574" s="90">
        <v>41309</v>
      </c>
      <c r="F574" s="57">
        <f>VLOOKUP(C574, Pivot!A$2:C$999, 3, FALSE)</f>
        <v>41218.142857142855</v>
      </c>
      <c r="G574" s="30">
        <f t="shared" si="58"/>
        <v>90.857142857144936</v>
      </c>
      <c r="H574" s="31">
        <f>VLOOKUP(C574, Pivot!A$2:E$999, 4, FALSE)</f>
        <v>161.5</v>
      </c>
      <c r="I574" s="31">
        <f>VLOOKUP(C574, Pivot!A$2:E$999, 5, FALSE)</f>
        <v>117.8</v>
      </c>
      <c r="J574" s="55">
        <v>114.6</v>
      </c>
      <c r="K574" s="31">
        <f t="shared" si="59"/>
        <v>-3.2000000000000028</v>
      </c>
      <c r="L574" s="58">
        <f>VLOOKUP(C574, Pivot!A$2:B$999, 2, FALSE)</f>
        <v>130557</v>
      </c>
      <c r="M574" s="58">
        <f t="shared" si="60"/>
        <v>2013</v>
      </c>
      <c r="P574" s="58">
        <f t="shared" si="61"/>
        <v>2013</v>
      </c>
    </row>
    <row r="575" spans="1:16" ht="12.75" hidden="1" customHeight="1" x14ac:dyDescent="0.25">
      <c r="A575" s="27" t="s">
        <v>773</v>
      </c>
      <c r="B575" s="28" t="s">
        <v>338</v>
      </c>
      <c r="C575" s="29" t="s">
        <v>717</v>
      </c>
      <c r="D575" s="29">
        <v>13</v>
      </c>
      <c r="E575" s="90">
        <v>41309</v>
      </c>
      <c r="F575" s="57">
        <f>VLOOKUP(C575, Pivot!A$2:C$999, 3, FALSE)</f>
        <v>41221.111111111109</v>
      </c>
      <c r="G575" s="30">
        <f t="shared" si="58"/>
        <v>87.888888888890506</v>
      </c>
      <c r="H575" s="31">
        <f>VLOOKUP(C575, Pivot!A$2:E$999, 4, FALSE)</f>
        <v>115.6</v>
      </c>
      <c r="I575" s="31">
        <f>VLOOKUP(C575, Pivot!A$2:E$999, 5, FALSE)</f>
        <v>56.3</v>
      </c>
      <c r="J575" s="55">
        <v>116.2</v>
      </c>
      <c r="K575" s="31">
        <f t="shared" si="59"/>
        <v>0.60000000000000853</v>
      </c>
      <c r="L575" s="58">
        <f>VLOOKUP(C575, Pivot!A$2:B$999, 2, FALSE)</f>
        <v>144000</v>
      </c>
      <c r="M575" s="58">
        <f t="shared" si="60"/>
        <v>2013</v>
      </c>
      <c r="P575" s="58">
        <f t="shared" si="61"/>
        <v>2013</v>
      </c>
    </row>
    <row r="576" spans="1:16" ht="12.75" hidden="1" customHeight="1" x14ac:dyDescent="0.25">
      <c r="A576" s="27" t="s">
        <v>773</v>
      </c>
      <c r="B576" s="28" t="s">
        <v>338</v>
      </c>
      <c r="C576" s="29" t="s">
        <v>722</v>
      </c>
      <c r="D576" s="29">
        <v>44</v>
      </c>
      <c r="E576" s="90">
        <v>41309</v>
      </c>
      <c r="F576" s="57">
        <f>VLOOKUP(C576, Pivot!A$2:C$999, 3, FALSE)</f>
        <v>41218.142857142855</v>
      </c>
      <c r="G576" s="30">
        <f t="shared" si="58"/>
        <v>90.857142857144936</v>
      </c>
      <c r="H576" s="31">
        <f>VLOOKUP(C576, Pivot!A$2:E$999, 4, FALSE)</f>
        <v>161.5</v>
      </c>
      <c r="I576" s="31">
        <f>VLOOKUP(C576, Pivot!A$2:E$999, 5, FALSE)</f>
        <v>117.8</v>
      </c>
      <c r="J576" s="55">
        <v>116.2</v>
      </c>
      <c r="K576" s="31">
        <f t="shared" si="59"/>
        <v>-1.5999999999999943</v>
      </c>
      <c r="L576" s="58">
        <f>VLOOKUP(C576, Pivot!A$2:B$999, 2, FALSE)</f>
        <v>130557</v>
      </c>
      <c r="M576" s="58">
        <f t="shared" si="60"/>
        <v>2013</v>
      </c>
      <c r="P576" s="58">
        <f t="shared" si="61"/>
        <v>2013</v>
      </c>
    </row>
    <row r="577" spans="1:16" ht="12.75" hidden="1" customHeight="1" x14ac:dyDescent="0.25">
      <c r="A577" s="27" t="s">
        <v>774</v>
      </c>
      <c r="B577" s="28" t="s">
        <v>338</v>
      </c>
      <c r="C577" s="29" t="s">
        <v>722</v>
      </c>
      <c r="D577" s="29">
        <v>2</v>
      </c>
      <c r="E577" s="90">
        <v>41309</v>
      </c>
      <c r="F577" s="57">
        <f>VLOOKUP(C577, Pivot!A$2:C$999, 3, FALSE)</f>
        <v>41218.142857142855</v>
      </c>
      <c r="G577" s="30">
        <f t="shared" si="58"/>
        <v>90.857142857144936</v>
      </c>
      <c r="H577" s="31">
        <f>VLOOKUP(C577, Pivot!A$2:E$999, 4, FALSE)</f>
        <v>161.5</v>
      </c>
      <c r="I577" s="31">
        <f>VLOOKUP(C577, Pivot!A$2:E$999, 5, FALSE)</f>
        <v>117.8</v>
      </c>
      <c r="J577" s="55">
        <v>116.8</v>
      </c>
      <c r="K577" s="31">
        <f t="shared" si="59"/>
        <v>-1</v>
      </c>
      <c r="L577" s="58">
        <f>VLOOKUP(C577, Pivot!A$2:B$999, 2, FALSE)</f>
        <v>130557</v>
      </c>
      <c r="M577" s="58">
        <f t="shared" si="60"/>
        <v>2013</v>
      </c>
      <c r="P577" s="58">
        <f t="shared" si="61"/>
        <v>2013</v>
      </c>
    </row>
    <row r="578" spans="1:16" ht="12.75" hidden="1" customHeight="1" x14ac:dyDescent="0.25">
      <c r="A578" s="27" t="s">
        <v>775</v>
      </c>
      <c r="B578" s="28" t="s">
        <v>338</v>
      </c>
      <c r="C578" s="29" t="s">
        <v>722</v>
      </c>
      <c r="D578" s="29">
        <v>7</v>
      </c>
      <c r="E578" s="90">
        <v>41310</v>
      </c>
      <c r="F578" s="57">
        <f>VLOOKUP(C578, Pivot!A$2:C$999, 3, FALSE)</f>
        <v>41218.142857142855</v>
      </c>
      <c r="G578" s="30">
        <f t="shared" ref="G578:G641" si="62">E578-F578</f>
        <v>91.857142857144936</v>
      </c>
      <c r="H578" s="31">
        <f>VLOOKUP(C578, Pivot!A$2:E$999, 4, FALSE)</f>
        <v>161.5</v>
      </c>
      <c r="I578" s="31">
        <f>VLOOKUP(C578, Pivot!A$2:E$999, 5, FALSE)</f>
        <v>117.8</v>
      </c>
      <c r="J578" s="55">
        <v>127</v>
      </c>
      <c r="K578" s="31">
        <f t="shared" ref="K578:K641" si="63">IF(J578&gt;H578, J578-H578, IF(J578&lt;I578, J578-I578, 0))</f>
        <v>0</v>
      </c>
      <c r="L578" s="58">
        <f>VLOOKUP(C578, Pivot!A$2:B$999, 2, FALSE)</f>
        <v>130557</v>
      </c>
      <c r="M578" s="58">
        <f t="shared" ref="M578:M641" si="64">YEAR(E578)</f>
        <v>2013</v>
      </c>
      <c r="P578" s="58">
        <f t="shared" ref="P578:P641" si="65">IF(MONTH(E578) =12, M578+1, M578)</f>
        <v>2013</v>
      </c>
    </row>
    <row r="579" spans="1:16" ht="12.75" hidden="1" customHeight="1" x14ac:dyDescent="0.25">
      <c r="A579" s="27" t="s">
        <v>776</v>
      </c>
      <c r="B579" s="28" t="s">
        <v>338</v>
      </c>
      <c r="C579" s="29" t="s">
        <v>722</v>
      </c>
      <c r="D579" s="29">
        <v>1</v>
      </c>
      <c r="E579" s="90">
        <v>41310</v>
      </c>
      <c r="F579" s="57">
        <f>VLOOKUP(C579, Pivot!A$2:C$999, 3, FALSE)</f>
        <v>41218.142857142855</v>
      </c>
      <c r="G579" s="30">
        <f t="shared" si="62"/>
        <v>91.857142857144936</v>
      </c>
      <c r="H579" s="31">
        <f>VLOOKUP(C579, Pivot!A$2:E$999, 4, FALSE)</f>
        <v>161.5</v>
      </c>
      <c r="I579" s="31">
        <f>VLOOKUP(C579, Pivot!A$2:E$999, 5, FALSE)</f>
        <v>117.8</v>
      </c>
      <c r="J579" s="55">
        <v>130.6</v>
      </c>
      <c r="K579" s="31">
        <f t="shared" si="63"/>
        <v>0</v>
      </c>
      <c r="L579" s="58">
        <f>VLOOKUP(C579, Pivot!A$2:B$999, 2, FALSE)</f>
        <v>130557</v>
      </c>
      <c r="M579" s="58">
        <f t="shared" si="64"/>
        <v>2013</v>
      </c>
      <c r="P579" s="58">
        <f t="shared" si="65"/>
        <v>2013</v>
      </c>
    </row>
    <row r="580" spans="1:16" ht="12.75" hidden="1" customHeight="1" x14ac:dyDescent="0.25">
      <c r="A580" s="27" t="s">
        <v>777</v>
      </c>
      <c r="B580" s="28" t="s">
        <v>338</v>
      </c>
      <c r="C580" s="29" t="s">
        <v>722</v>
      </c>
      <c r="D580" s="29">
        <v>3</v>
      </c>
      <c r="E580" s="90">
        <v>41310</v>
      </c>
      <c r="F580" s="57">
        <f>VLOOKUP(C580, Pivot!A$2:C$999, 3, FALSE)</f>
        <v>41218.142857142855</v>
      </c>
      <c r="G580" s="30">
        <f t="shared" si="62"/>
        <v>91.857142857144936</v>
      </c>
      <c r="H580" s="31">
        <f>VLOOKUP(C580, Pivot!A$2:E$999, 4, FALSE)</f>
        <v>161.5</v>
      </c>
      <c r="I580" s="31">
        <f>VLOOKUP(C580, Pivot!A$2:E$999, 5, FALSE)</f>
        <v>117.8</v>
      </c>
      <c r="J580" s="55">
        <v>143.19999999999999</v>
      </c>
      <c r="K580" s="31">
        <f t="shared" si="63"/>
        <v>0</v>
      </c>
      <c r="L580" s="58">
        <f>VLOOKUP(C580, Pivot!A$2:B$999, 2, FALSE)</f>
        <v>130557</v>
      </c>
      <c r="M580" s="58">
        <f t="shared" si="64"/>
        <v>2013</v>
      </c>
      <c r="P580" s="58">
        <f t="shared" si="65"/>
        <v>2013</v>
      </c>
    </row>
    <row r="581" spans="1:16" ht="12.75" hidden="1" customHeight="1" x14ac:dyDescent="0.25">
      <c r="A581" s="27" t="s">
        <v>778</v>
      </c>
      <c r="B581" s="28" t="s">
        <v>338</v>
      </c>
      <c r="C581" s="29" t="s">
        <v>722</v>
      </c>
      <c r="D581" s="29">
        <v>4</v>
      </c>
      <c r="E581" s="90">
        <v>41310</v>
      </c>
      <c r="F581" s="57">
        <f>VLOOKUP(C581, Pivot!A$2:C$999, 3, FALSE)</f>
        <v>41218.142857142855</v>
      </c>
      <c r="G581" s="30">
        <f t="shared" si="62"/>
        <v>91.857142857144936</v>
      </c>
      <c r="H581" s="31">
        <f>VLOOKUP(C581, Pivot!A$2:E$999, 4, FALSE)</f>
        <v>161.5</v>
      </c>
      <c r="I581" s="31">
        <f>VLOOKUP(C581, Pivot!A$2:E$999, 5, FALSE)</f>
        <v>117.8</v>
      </c>
      <c r="J581" s="55">
        <v>151.5</v>
      </c>
      <c r="K581" s="31">
        <f t="shared" si="63"/>
        <v>0</v>
      </c>
      <c r="L581" s="58">
        <f>VLOOKUP(C581, Pivot!A$2:B$999, 2, FALSE)</f>
        <v>130557</v>
      </c>
      <c r="M581" s="58">
        <f t="shared" si="64"/>
        <v>2013</v>
      </c>
      <c r="P581" s="58">
        <f t="shared" si="65"/>
        <v>2013</v>
      </c>
    </row>
    <row r="582" spans="1:16" ht="12.75" hidden="1" customHeight="1" x14ac:dyDescent="0.25">
      <c r="A582" s="27" t="s">
        <v>779</v>
      </c>
      <c r="B582" s="28" t="s">
        <v>344</v>
      </c>
      <c r="C582" s="59" t="s">
        <v>717</v>
      </c>
      <c r="D582" s="29">
        <v>1</v>
      </c>
      <c r="E582" s="92">
        <v>41326</v>
      </c>
      <c r="F582" s="57">
        <f>VLOOKUP(C582, Pivot!A$2:C$999, 3, FALSE)</f>
        <v>41221.111111111109</v>
      </c>
      <c r="G582" s="30">
        <f t="shared" si="62"/>
        <v>104.88888888889051</v>
      </c>
      <c r="H582" s="31">
        <f>VLOOKUP(C582, Pivot!A$2:E$999, 4, FALSE)</f>
        <v>115.6</v>
      </c>
      <c r="I582" s="31">
        <f>VLOOKUP(C582, Pivot!A$2:E$999, 5, FALSE)</f>
        <v>56.3</v>
      </c>
      <c r="J582" s="60">
        <v>115.2</v>
      </c>
      <c r="K582" s="31">
        <f t="shared" si="63"/>
        <v>0</v>
      </c>
      <c r="L582" s="58">
        <f>VLOOKUP(C582, Pivot!A$2:B$999, 2, FALSE)</f>
        <v>144000</v>
      </c>
      <c r="M582" s="58">
        <f t="shared" si="64"/>
        <v>2013</v>
      </c>
      <c r="P582" s="58">
        <f t="shared" si="65"/>
        <v>2013</v>
      </c>
    </row>
    <row r="583" spans="1:16" ht="12.75" hidden="1" customHeight="1" x14ac:dyDescent="0.25">
      <c r="A583" s="27" t="s">
        <v>779</v>
      </c>
      <c r="B583" s="28" t="s">
        <v>344</v>
      </c>
      <c r="C583" s="59" t="s">
        <v>717</v>
      </c>
      <c r="D583" s="29">
        <v>1</v>
      </c>
      <c r="E583" s="92">
        <v>41326</v>
      </c>
      <c r="F583" s="57">
        <f>VLOOKUP(C583, Pivot!A$2:C$999, 3, FALSE)</f>
        <v>41221.111111111109</v>
      </c>
      <c r="G583" s="30">
        <f t="shared" si="62"/>
        <v>104.88888888889051</v>
      </c>
      <c r="H583" s="31">
        <f>VLOOKUP(C583, Pivot!A$2:E$999, 4, FALSE)</f>
        <v>115.6</v>
      </c>
      <c r="I583" s="31">
        <f>VLOOKUP(C583, Pivot!A$2:E$999, 5, FALSE)</f>
        <v>56.3</v>
      </c>
      <c r="J583" s="60">
        <v>115.1</v>
      </c>
      <c r="K583" s="31">
        <f t="shared" si="63"/>
        <v>0</v>
      </c>
      <c r="L583" s="58">
        <f>VLOOKUP(C583, Pivot!A$2:B$999, 2, FALSE)</f>
        <v>144000</v>
      </c>
      <c r="M583" s="58">
        <f t="shared" si="64"/>
        <v>2013</v>
      </c>
      <c r="P583" s="58">
        <f t="shared" si="65"/>
        <v>2013</v>
      </c>
    </row>
    <row r="584" spans="1:16" ht="12.75" hidden="1" customHeight="1" x14ac:dyDescent="0.25">
      <c r="A584" s="27" t="s">
        <v>779</v>
      </c>
      <c r="B584" s="28" t="s">
        <v>344</v>
      </c>
      <c r="C584" s="59" t="s">
        <v>717</v>
      </c>
      <c r="D584" s="29">
        <v>1</v>
      </c>
      <c r="E584" s="92">
        <v>41326</v>
      </c>
      <c r="F584" s="57">
        <f>VLOOKUP(C584, Pivot!A$2:C$999, 3, FALSE)</f>
        <v>41221.111111111109</v>
      </c>
      <c r="G584" s="30">
        <f t="shared" si="62"/>
        <v>104.88888888889051</v>
      </c>
      <c r="H584" s="31">
        <f>VLOOKUP(C584, Pivot!A$2:E$999, 4, FALSE)</f>
        <v>115.6</v>
      </c>
      <c r="I584" s="31">
        <f>VLOOKUP(C584, Pivot!A$2:E$999, 5, FALSE)</f>
        <v>56.3</v>
      </c>
      <c r="J584" s="60">
        <v>114.9</v>
      </c>
      <c r="K584" s="31">
        <f t="shared" si="63"/>
        <v>0</v>
      </c>
      <c r="L584" s="58">
        <f>VLOOKUP(C584, Pivot!A$2:B$999, 2, FALSE)</f>
        <v>144000</v>
      </c>
      <c r="M584" s="58">
        <f t="shared" si="64"/>
        <v>2013</v>
      </c>
      <c r="P584" s="58">
        <f t="shared" si="65"/>
        <v>2013</v>
      </c>
    </row>
    <row r="585" spans="1:16" ht="12.75" hidden="1" customHeight="1" x14ac:dyDescent="0.25">
      <c r="A585" s="27" t="s">
        <v>779</v>
      </c>
      <c r="B585" s="28" t="s">
        <v>344</v>
      </c>
      <c r="C585" s="59" t="s">
        <v>717</v>
      </c>
      <c r="D585" s="29">
        <v>1</v>
      </c>
      <c r="E585" s="92">
        <v>41326</v>
      </c>
      <c r="F585" s="57">
        <f>VLOOKUP(C585, Pivot!A$2:C$999, 3, FALSE)</f>
        <v>41221.111111111109</v>
      </c>
      <c r="G585" s="30">
        <f t="shared" si="62"/>
        <v>104.88888888889051</v>
      </c>
      <c r="H585" s="31">
        <f>VLOOKUP(C585, Pivot!A$2:E$999, 4, FALSE)</f>
        <v>115.6</v>
      </c>
      <c r="I585" s="31">
        <f>VLOOKUP(C585, Pivot!A$2:E$999, 5, FALSE)</f>
        <v>56.3</v>
      </c>
      <c r="J585" s="60">
        <v>114.9</v>
      </c>
      <c r="K585" s="31">
        <f t="shared" si="63"/>
        <v>0</v>
      </c>
      <c r="L585" s="58">
        <f>VLOOKUP(C585, Pivot!A$2:B$999, 2, FALSE)</f>
        <v>144000</v>
      </c>
      <c r="M585" s="58">
        <f t="shared" si="64"/>
        <v>2013</v>
      </c>
      <c r="P585" s="58">
        <f t="shared" si="65"/>
        <v>2013</v>
      </c>
    </row>
    <row r="586" spans="1:16" ht="12.75" hidden="1" customHeight="1" x14ac:dyDescent="0.25">
      <c r="A586" s="27" t="s">
        <v>779</v>
      </c>
      <c r="B586" s="28" t="s">
        <v>344</v>
      </c>
      <c r="C586" s="59" t="s">
        <v>717</v>
      </c>
      <c r="D586" s="29">
        <v>1</v>
      </c>
      <c r="E586" s="92">
        <v>41326</v>
      </c>
      <c r="F586" s="57">
        <f>VLOOKUP(C586, Pivot!A$2:C$999, 3, FALSE)</f>
        <v>41221.111111111109</v>
      </c>
      <c r="G586" s="30">
        <f t="shared" si="62"/>
        <v>104.88888888889051</v>
      </c>
      <c r="H586" s="31">
        <f>VLOOKUP(C586, Pivot!A$2:E$999, 4, FALSE)</f>
        <v>115.6</v>
      </c>
      <c r="I586" s="31">
        <f>VLOOKUP(C586, Pivot!A$2:E$999, 5, FALSE)</f>
        <v>56.3</v>
      </c>
      <c r="J586" s="60">
        <v>114.9</v>
      </c>
      <c r="K586" s="31">
        <f t="shared" si="63"/>
        <v>0</v>
      </c>
      <c r="L586" s="58">
        <f>VLOOKUP(C586, Pivot!A$2:B$999, 2, FALSE)</f>
        <v>144000</v>
      </c>
      <c r="M586" s="58">
        <f t="shared" si="64"/>
        <v>2013</v>
      </c>
      <c r="P586" s="58">
        <f t="shared" si="65"/>
        <v>2013</v>
      </c>
    </row>
    <row r="587" spans="1:16" ht="12.75" hidden="1" customHeight="1" x14ac:dyDescent="0.25">
      <c r="A587" s="27" t="s">
        <v>779</v>
      </c>
      <c r="B587" s="28" t="s">
        <v>344</v>
      </c>
      <c r="C587" s="59" t="s">
        <v>717</v>
      </c>
      <c r="D587" s="29">
        <v>1</v>
      </c>
      <c r="E587" s="92">
        <v>41326</v>
      </c>
      <c r="F587" s="57">
        <f>VLOOKUP(C587, Pivot!A$2:C$999, 3, FALSE)</f>
        <v>41221.111111111109</v>
      </c>
      <c r="G587" s="30">
        <f t="shared" si="62"/>
        <v>104.88888888889051</v>
      </c>
      <c r="H587" s="31">
        <f>VLOOKUP(C587, Pivot!A$2:E$999, 4, FALSE)</f>
        <v>115.6</v>
      </c>
      <c r="I587" s="31">
        <f>VLOOKUP(C587, Pivot!A$2:E$999, 5, FALSE)</f>
        <v>56.3</v>
      </c>
      <c r="J587" s="60">
        <v>114.9</v>
      </c>
      <c r="K587" s="31">
        <f t="shared" si="63"/>
        <v>0</v>
      </c>
      <c r="L587" s="58">
        <f>VLOOKUP(C587, Pivot!A$2:B$999, 2, FALSE)</f>
        <v>144000</v>
      </c>
      <c r="M587" s="58">
        <f t="shared" si="64"/>
        <v>2013</v>
      </c>
      <c r="P587" s="58">
        <f t="shared" si="65"/>
        <v>2013</v>
      </c>
    </row>
    <row r="588" spans="1:16" ht="12.75" hidden="1" customHeight="1" x14ac:dyDescent="0.25">
      <c r="A588" s="27" t="s">
        <v>779</v>
      </c>
      <c r="B588" s="28" t="s">
        <v>344</v>
      </c>
      <c r="C588" s="59" t="s">
        <v>717</v>
      </c>
      <c r="D588" s="29">
        <v>1</v>
      </c>
      <c r="E588" s="92">
        <v>41326</v>
      </c>
      <c r="F588" s="57">
        <f>VLOOKUP(C588, Pivot!A$2:C$999, 3, FALSE)</f>
        <v>41221.111111111109</v>
      </c>
      <c r="G588" s="30">
        <f t="shared" si="62"/>
        <v>104.88888888889051</v>
      </c>
      <c r="H588" s="31">
        <f>VLOOKUP(C588, Pivot!A$2:E$999, 4, FALSE)</f>
        <v>115.6</v>
      </c>
      <c r="I588" s="31">
        <f>VLOOKUP(C588, Pivot!A$2:E$999, 5, FALSE)</f>
        <v>56.3</v>
      </c>
      <c r="J588" s="60">
        <v>114.9</v>
      </c>
      <c r="K588" s="31">
        <f t="shared" si="63"/>
        <v>0</v>
      </c>
      <c r="L588" s="58">
        <f>VLOOKUP(C588, Pivot!A$2:B$999, 2, FALSE)</f>
        <v>144000</v>
      </c>
      <c r="M588" s="58">
        <f t="shared" si="64"/>
        <v>2013</v>
      </c>
      <c r="P588" s="58">
        <f t="shared" si="65"/>
        <v>2013</v>
      </c>
    </row>
    <row r="589" spans="1:16" ht="12.75" hidden="1" customHeight="1" x14ac:dyDescent="0.25">
      <c r="A589" s="27" t="s">
        <v>779</v>
      </c>
      <c r="B589" s="28" t="s">
        <v>344</v>
      </c>
      <c r="C589" s="59" t="s">
        <v>717</v>
      </c>
      <c r="D589" s="29">
        <v>1</v>
      </c>
      <c r="E589" s="92">
        <v>41326</v>
      </c>
      <c r="F589" s="57">
        <f>VLOOKUP(C589, Pivot!A$2:C$999, 3, FALSE)</f>
        <v>41221.111111111109</v>
      </c>
      <c r="G589" s="30">
        <f t="shared" si="62"/>
        <v>104.88888888889051</v>
      </c>
      <c r="H589" s="31">
        <f>VLOOKUP(C589, Pivot!A$2:E$999, 4, FALSE)</f>
        <v>115.6</v>
      </c>
      <c r="I589" s="31">
        <f>VLOOKUP(C589, Pivot!A$2:E$999, 5, FALSE)</f>
        <v>56.3</v>
      </c>
      <c r="J589" s="60">
        <v>114.8</v>
      </c>
      <c r="K589" s="31">
        <f t="shared" si="63"/>
        <v>0</v>
      </c>
      <c r="L589" s="58">
        <f>VLOOKUP(C589, Pivot!A$2:B$999, 2, FALSE)</f>
        <v>144000</v>
      </c>
      <c r="M589" s="58">
        <f t="shared" si="64"/>
        <v>2013</v>
      </c>
      <c r="P589" s="58">
        <f t="shared" si="65"/>
        <v>2013</v>
      </c>
    </row>
    <row r="590" spans="1:16" ht="12.75" hidden="1" customHeight="1" x14ac:dyDescent="0.25">
      <c r="A590" s="27" t="s">
        <v>779</v>
      </c>
      <c r="B590" s="28" t="s">
        <v>344</v>
      </c>
      <c r="C590" s="59" t="s">
        <v>717</v>
      </c>
      <c r="D590" s="29">
        <v>1</v>
      </c>
      <c r="E590" s="92">
        <v>41326</v>
      </c>
      <c r="F590" s="57">
        <f>VLOOKUP(C590, Pivot!A$2:C$999, 3, FALSE)</f>
        <v>41221.111111111109</v>
      </c>
      <c r="G590" s="30">
        <f t="shared" si="62"/>
        <v>104.88888888889051</v>
      </c>
      <c r="H590" s="31">
        <f>VLOOKUP(C590, Pivot!A$2:E$999, 4, FALSE)</f>
        <v>115.6</v>
      </c>
      <c r="I590" s="31">
        <f>VLOOKUP(C590, Pivot!A$2:E$999, 5, FALSE)</f>
        <v>56.3</v>
      </c>
      <c r="J590" s="60">
        <v>114.8</v>
      </c>
      <c r="K590" s="31">
        <f t="shared" si="63"/>
        <v>0</v>
      </c>
      <c r="L590" s="58">
        <f>VLOOKUP(C590, Pivot!A$2:B$999, 2, FALSE)</f>
        <v>144000</v>
      </c>
      <c r="M590" s="58">
        <f t="shared" si="64"/>
        <v>2013</v>
      </c>
      <c r="P590" s="58">
        <f t="shared" si="65"/>
        <v>2013</v>
      </c>
    </row>
    <row r="591" spans="1:16" ht="12.75" hidden="1" customHeight="1" x14ac:dyDescent="0.25">
      <c r="A591" s="27" t="s">
        <v>779</v>
      </c>
      <c r="B591" s="28" t="s">
        <v>344</v>
      </c>
      <c r="C591" s="59" t="s">
        <v>717</v>
      </c>
      <c r="D591" s="29">
        <v>1</v>
      </c>
      <c r="E591" s="92">
        <v>41326</v>
      </c>
      <c r="F591" s="57">
        <f>VLOOKUP(C591, Pivot!A$2:C$999, 3, FALSE)</f>
        <v>41221.111111111109</v>
      </c>
      <c r="G591" s="30">
        <f t="shared" si="62"/>
        <v>104.88888888889051</v>
      </c>
      <c r="H591" s="31">
        <f>VLOOKUP(C591, Pivot!A$2:E$999, 4, FALSE)</f>
        <v>115.6</v>
      </c>
      <c r="I591" s="31">
        <f>VLOOKUP(C591, Pivot!A$2:E$999, 5, FALSE)</f>
        <v>56.3</v>
      </c>
      <c r="J591" s="60">
        <v>114.8</v>
      </c>
      <c r="K591" s="31">
        <f t="shared" si="63"/>
        <v>0</v>
      </c>
      <c r="L591" s="58">
        <f>VLOOKUP(C591, Pivot!A$2:B$999, 2, FALSE)</f>
        <v>144000</v>
      </c>
      <c r="M591" s="58">
        <f t="shared" si="64"/>
        <v>2013</v>
      </c>
      <c r="P591" s="58">
        <f t="shared" si="65"/>
        <v>2013</v>
      </c>
    </row>
    <row r="592" spans="1:16" ht="12.75" hidden="1" customHeight="1" x14ac:dyDescent="0.25">
      <c r="A592" s="27" t="s">
        <v>779</v>
      </c>
      <c r="B592" s="28" t="s">
        <v>344</v>
      </c>
      <c r="C592" s="59" t="s">
        <v>717</v>
      </c>
      <c r="D592" s="29">
        <v>1</v>
      </c>
      <c r="E592" s="92">
        <v>41326</v>
      </c>
      <c r="F592" s="57">
        <f>VLOOKUP(C592, Pivot!A$2:C$999, 3, FALSE)</f>
        <v>41221.111111111109</v>
      </c>
      <c r="G592" s="30">
        <f t="shared" si="62"/>
        <v>104.88888888889051</v>
      </c>
      <c r="H592" s="31">
        <f>VLOOKUP(C592, Pivot!A$2:E$999, 4, FALSE)</f>
        <v>115.6</v>
      </c>
      <c r="I592" s="31">
        <f>VLOOKUP(C592, Pivot!A$2:E$999, 5, FALSE)</f>
        <v>56.3</v>
      </c>
      <c r="J592" s="60">
        <v>114.5</v>
      </c>
      <c r="K592" s="31">
        <f t="shared" si="63"/>
        <v>0</v>
      </c>
      <c r="L592" s="58">
        <f>VLOOKUP(C592, Pivot!A$2:B$999, 2, FALSE)</f>
        <v>144000</v>
      </c>
      <c r="M592" s="58">
        <f t="shared" si="64"/>
        <v>2013</v>
      </c>
      <c r="P592" s="58">
        <f t="shared" si="65"/>
        <v>2013</v>
      </c>
    </row>
    <row r="593" spans="1:16" ht="12.75" hidden="1" customHeight="1" x14ac:dyDescent="0.25">
      <c r="A593" s="27" t="s">
        <v>779</v>
      </c>
      <c r="B593" s="28" t="s">
        <v>344</v>
      </c>
      <c r="C593" s="59" t="s">
        <v>717</v>
      </c>
      <c r="D593" s="29">
        <v>1</v>
      </c>
      <c r="E593" s="92">
        <v>41326</v>
      </c>
      <c r="F593" s="57">
        <f>VLOOKUP(C593, Pivot!A$2:C$999, 3, FALSE)</f>
        <v>41221.111111111109</v>
      </c>
      <c r="G593" s="30">
        <f t="shared" si="62"/>
        <v>104.88888888889051</v>
      </c>
      <c r="H593" s="31">
        <f>VLOOKUP(C593, Pivot!A$2:E$999, 4, FALSE)</f>
        <v>115.6</v>
      </c>
      <c r="I593" s="31">
        <f>VLOOKUP(C593, Pivot!A$2:E$999, 5, FALSE)</f>
        <v>56.3</v>
      </c>
      <c r="J593" s="60">
        <v>114.5</v>
      </c>
      <c r="K593" s="31">
        <f t="shared" si="63"/>
        <v>0</v>
      </c>
      <c r="L593" s="58">
        <f>VLOOKUP(C593, Pivot!A$2:B$999, 2, FALSE)</f>
        <v>144000</v>
      </c>
      <c r="M593" s="58">
        <f t="shared" si="64"/>
        <v>2013</v>
      </c>
      <c r="P593" s="58">
        <f t="shared" si="65"/>
        <v>2013</v>
      </c>
    </row>
    <row r="594" spans="1:16" ht="12.75" hidden="1" customHeight="1" x14ac:dyDescent="0.25">
      <c r="A594" s="27" t="s">
        <v>779</v>
      </c>
      <c r="B594" s="28" t="s">
        <v>344</v>
      </c>
      <c r="C594" s="59" t="s">
        <v>717</v>
      </c>
      <c r="D594" s="29">
        <v>1</v>
      </c>
      <c r="E594" s="92">
        <v>41326</v>
      </c>
      <c r="F594" s="57">
        <f>VLOOKUP(C594, Pivot!A$2:C$999, 3, FALSE)</f>
        <v>41221.111111111109</v>
      </c>
      <c r="G594" s="30">
        <f t="shared" si="62"/>
        <v>104.88888888889051</v>
      </c>
      <c r="H594" s="31">
        <f>VLOOKUP(C594, Pivot!A$2:E$999, 4, FALSE)</f>
        <v>115.6</v>
      </c>
      <c r="I594" s="31">
        <f>VLOOKUP(C594, Pivot!A$2:E$999, 5, FALSE)</f>
        <v>56.3</v>
      </c>
      <c r="J594" s="60">
        <v>114.5</v>
      </c>
      <c r="K594" s="31">
        <f t="shared" si="63"/>
        <v>0</v>
      </c>
      <c r="L594" s="58">
        <f>VLOOKUP(C594, Pivot!A$2:B$999, 2, FALSE)</f>
        <v>144000</v>
      </c>
      <c r="M594" s="58">
        <f t="shared" si="64"/>
        <v>2013</v>
      </c>
      <c r="P594" s="58">
        <f t="shared" si="65"/>
        <v>2013</v>
      </c>
    </row>
    <row r="595" spans="1:16" ht="12.75" hidden="1" customHeight="1" x14ac:dyDescent="0.25">
      <c r="A595" s="27" t="s">
        <v>779</v>
      </c>
      <c r="B595" s="28" t="s">
        <v>344</v>
      </c>
      <c r="C595" s="59" t="s">
        <v>717</v>
      </c>
      <c r="D595" s="29">
        <v>1</v>
      </c>
      <c r="E595" s="92">
        <v>41326</v>
      </c>
      <c r="F595" s="57">
        <f>VLOOKUP(C595, Pivot!A$2:C$999, 3, FALSE)</f>
        <v>41221.111111111109</v>
      </c>
      <c r="G595" s="30">
        <f t="shared" si="62"/>
        <v>104.88888888889051</v>
      </c>
      <c r="H595" s="31">
        <f>VLOOKUP(C595, Pivot!A$2:E$999, 4, FALSE)</f>
        <v>115.6</v>
      </c>
      <c r="I595" s="31">
        <f>VLOOKUP(C595, Pivot!A$2:E$999, 5, FALSE)</f>
        <v>56.3</v>
      </c>
      <c r="J595" s="60">
        <v>114.4</v>
      </c>
      <c r="K595" s="31">
        <f t="shared" si="63"/>
        <v>0</v>
      </c>
      <c r="L595" s="58">
        <f>VLOOKUP(C595, Pivot!A$2:B$999, 2, FALSE)</f>
        <v>144000</v>
      </c>
      <c r="M595" s="58">
        <f t="shared" si="64"/>
        <v>2013</v>
      </c>
      <c r="P595" s="58">
        <f t="shared" si="65"/>
        <v>2013</v>
      </c>
    </row>
    <row r="596" spans="1:16" ht="12.75" hidden="1" customHeight="1" x14ac:dyDescent="0.25">
      <c r="A596" s="27" t="s">
        <v>779</v>
      </c>
      <c r="B596" s="28" t="s">
        <v>344</v>
      </c>
      <c r="C596" s="59" t="s">
        <v>717</v>
      </c>
      <c r="D596" s="29">
        <v>1</v>
      </c>
      <c r="E596" s="92">
        <v>41326</v>
      </c>
      <c r="F596" s="57">
        <f>VLOOKUP(C596, Pivot!A$2:C$999, 3, FALSE)</f>
        <v>41221.111111111109</v>
      </c>
      <c r="G596" s="30">
        <f t="shared" si="62"/>
        <v>104.88888888889051</v>
      </c>
      <c r="H596" s="31">
        <f>VLOOKUP(C596, Pivot!A$2:E$999, 4, FALSE)</f>
        <v>115.6</v>
      </c>
      <c r="I596" s="31">
        <f>VLOOKUP(C596, Pivot!A$2:E$999, 5, FALSE)</f>
        <v>56.3</v>
      </c>
      <c r="J596" s="60">
        <v>114.4</v>
      </c>
      <c r="K596" s="31">
        <f t="shared" si="63"/>
        <v>0</v>
      </c>
      <c r="L596" s="58">
        <f>VLOOKUP(C596, Pivot!A$2:B$999, 2, FALSE)</f>
        <v>144000</v>
      </c>
      <c r="M596" s="58">
        <f t="shared" si="64"/>
        <v>2013</v>
      </c>
      <c r="P596" s="58">
        <f t="shared" si="65"/>
        <v>2013</v>
      </c>
    </row>
    <row r="597" spans="1:16" ht="12.75" hidden="1" customHeight="1" x14ac:dyDescent="0.25">
      <c r="A597" s="27" t="s">
        <v>779</v>
      </c>
      <c r="B597" s="28" t="s">
        <v>344</v>
      </c>
      <c r="C597" s="59" t="s">
        <v>717</v>
      </c>
      <c r="D597" s="29">
        <v>1</v>
      </c>
      <c r="E597" s="92">
        <v>41326</v>
      </c>
      <c r="F597" s="57">
        <f>VLOOKUP(C597, Pivot!A$2:C$999, 3, FALSE)</f>
        <v>41221.111111111109</v>
      </c>
      <c r="G597" s="30">
        <f t="shared" si="62"/>
        <v>104.88888888889051</v>
      </c>
      <c r="H597" s="31">
        <f>VLOOKUP(C597, Pivot!A$2:E$999, 4, FALSE)</f>
        <v>115.6</v>
      </c>
      <c r="I597" s="31">
        <f>VLOOKUP(C597, Pivot!A$2:E$999, 5, FALSE)</f>
        <v>56.3</v>
      </c>
      <c r="J597" s="60">
        <v>114.4</v>
      </c>
      <c r="K597" s="31">
        <f t="shared" si="63"/>
        <v>0</v>
      </c>
      <c r="L597" s="58">
        <f>VLOOKUP(C597, Pivot!A$2:B$999, 2, FALSE)</f>
        <v>144000</v>
      </c>
      <c r="M597" s="58">
        <f t="shared" si="64"/>
        <v>2013</v>
      </c>
      <c r="P597" s="58">
        <f t="shared" si="65"/>
        <v>2013</v>
      </c>
    </row>
    <row r="598" spans="1:16" ht="12.75" hidden="1" customHeight="1" x14ac:dyDescent="0.25">
      <c r="A598" s="27" t="s">
        <v>779</v>
      </c>
      <c r="B598" s="28" t="s">
        <v>344</v>
      </c>
      <c r="C598" s="59" t="s">
        <v>717</v>
      </c>
      <c r="D598" s="29">
        <v>1</v>
      </c>
      <c r="E598" s="92">
        <v>41326</v>
      </c>
      <c r="F598" s="57">
        <f>VLOOKUP(C598, Pivot!A$2:C$999, 3, FALSE)</f>
        <v>41221.111111111109</v>
      </c>
      <c r="G598" s="30">
        <f t="shared" si="62"/>
        <v>104.88888888889051</v>
      </c>
      <c r="H598" s="31">
        <f>VLOOKUP(C598, Pivot!A$2:E$999, 4, FALSE)</f>
        <v>115.6</v>
      </c>
      <c r="I598" s="31">
        <f>VLOOKUP(C598, Pivot!A$2:E$999, 5, FALSE)</f>
        <v>56.3</v>
      </c>
      <c r="J598" s="60">
        <v>114.4</v>
      </c>
      <c r="K598" s="31">
        <f t="shared" si="63"/>
        <v>0</v>
      </c>
      <c r="L598" s="58">
        <f>VLOOKUP(C598, Pivot!A$2:B$999, 2, FALSE)</f>
        <v>144000</v>
      </c>
      <c r="M598" s="58">
        <f t="shared" si="64"/>
        <v>2013</v>
      </c>
      <c r="P598" s="58">
        <f t="shared" si="65"/>
        <v>2013</v>
      </c>
    </row>
    <row r="599" spans="1:16" ht="12.75" hidden="1" customHeight="1" x14ac:dyDescent="0.25">
      <c r="A599" s="27" t="s">
        <v>779</v>
      </c>
      <c r="B599" s="28" t="s">
        <v>344</v>
      </c>
      <c r="C599" s="59" t="s">
        <v>717</v>
      </c>
      <c r="D599" s="29">
        <v>1</v>
      </c>
      <c r="E599" s="92">
        <v>41326</v>
      </c>
      <c r="F599" s="57">
        <f>VLOOKUP(C599, Pivot!A$2:C$999, 3, FALSE)</f>
        <v>41221.111111111109</v>
      </c>
      <c r="G599" s="30">
        <f t="shared" si="62"/>
        <v>104.88888888889051</v>
      </c>
      <c r="H599" s="31">
        <f>VLOOKUP(C599, Pivot!A$2:E$999, 4, FALSE)</f>
        <v>115.6</v>
      </c>
      <c r="I599" s="31">
        <f>VLOOKUP(C599, Pivot!A$2:E$999, 5, FALSE)</f>
        <v>56.3</v>
      </c>
      <c r="J599" s="60">
        <v>114.4</v>
      </c>
      <c r="K599" s="31">
        <f t="shared" si="63"/>
        <v>0</v>
      </c>
      <c r="L599" s="58">
        <f>VLOOKUP(C599, Pivot!A$2:B$999, 2, FALSE)</f>
        <v>144000</v>
      </c>
      <c r="M599" s="58">
        <f t="shared" si="64"/>
        <v>2013</v>
      </c>
      <c r="P599" s="58">
        <f t="shared" si="65"/>
        <v>2013</v>
      </c>
    </row>
    <row r="600" spans="1:16" ht="12.75" hidden="1" customHeight="1" x14ac:dyDescent="0.25">
      <c r="A600" s="27" t="s">
        <v>779</v>
      </c>
      <c r="B600" s="28" t="s">
        <v>344</v>
      </c>
      <c r="C600" s="59" t="s">
        <v>722</v>
      </c>
      <c r="D600" s="29">
        <v>1</v>
      </c>
      <c r="E600" s="92">
        <v>41326</v>
      </c>
      <c r="F600" s="57">
        <f>VLOOKUP(C600, Pivot!A$2:C$999, 3, FALSE)</f>
        <v>41218.142857142855</v>
      </c>
      <c r="G600" s="30">
        <f t="shared" si="62"/>
        <v>107.85714285714494</v>
      </c>
      <c r="H600" s="31">
        <f>VLOOKUP(C600, Pivot!A$2:E$999, 4, FALSE)</f>
        <v>161.5</v>
      </c>
      <c r="I600" s="31">
        <f>VLOOKUP(C600, Pivot!A$2:E$999, 5, FALSE)</f>
        <v>117.8</v>
      </c>
      <c r="J600" s="60">
        <v>114.4</v>
      </c>
      <c r="K600" s="31">
        <f t="shared" si="63"/>
        <v>-3.3999999999999915</v>
      </c>
      <c r="L600" s="58">
        <f>VLOOKUP(C600, Pivot!A$2:B$999, 2, FALSE)</f>
        <v>130557</v>
      </c>
      <c r="M600" s="58">
        <f t="shared" si="64"/>
        <v>2013</v>
      </c>
      <c r="P600" s="58">
        <f t="shared" si="65"/>
        <v>2013</v>
      </c>
    </row>
    <row r="601" spans="1:16" ht="12.75" hidden="1" customHeight="1" x14ac:dyDescent="0.25">
      <c r="A601" s="27" t="s">
        <v>779</v>
      </c>
      <c r="B601" s="28" t="s">
        <v>344</v>
      </c>
      <c r="C601" s="59" t="s">
        <v>722</v>
      </c>
      <c r="D601" s="29">
        <v>1</v>
      </c>
      <c r="E601" s="92">
        <v>41326</v>
      </c>
      <c r="F601" s="57">
        <f>VLOOKUP(C601, Pivot!A$2:C$999, 3, FALSE)</f>
        <v>41218.142857142855</v>
      </c>
      <c r="G601" s="30">
        <f t="shared" si="62"/>
        <v>107.85714285714494</v>
      </c>
      <c r="H601" s="31">
        <f>VLOOKUP(C601, Pivot!A$2:E$999, 4, FALSE)</f>
        <v>161.5</v>
      </c>
      <c r="I601" s="31">
        <f>VLOOKUP(C601, Pivot!A$2:E$999, 5, FALSE)</f>
        <v>117.8</v>
      </c>
      <c r="J601" s="60">
        <v>114.2</v>
      </c>
      <c r="K601" s="31">
        <f t="shared" si="63"/>
        <v>-3.5999999999999943</v>
      </c>
      <c r="L601" s="58">
        <f>VLOOKUP(C601, Pivot!A$2:B$999, 2, FALSE)</f>
        <v>130557</v>
      </c>
      <c r="M601" s="58">
        <f t="shared" si="64"/>
        <v>2013</v>
      </c>
      <c r="P601" s="58">
        <f t="shared" si="65"/>
        <v>2013</v>
      </c>
    </row>
    <row r="602" spans="1:16" ht="12.75" hidden="1" customHeight="1" x14ac:dyDescent="0.25">
      <c r="A602" s="27" t="s">
        <v>779</v>
      </c>
      <c r="B602" s="28" t="s">
        <v>344</v>
      </c>
      <c r="C602" s="59" t="s">
        <v>717</v>
      </c>
      <c r="D602" s="29">
        <v>1</v>
      </c>
      <c r="E602" s="92">
        <v>41326</v>
      </c>
      <c r="F602" s="57">
        <f>VLOOKUP(C602, Pivot!A$2:C$999, 3, FALSE)</f>
        <v>41221.111111111109</v>
      </c>
      <c r="G602" s="30">
        <f t="shared" si="62"/>
        <v>104.88888888889051</v>
      </c>
      <c r="H602" s="31">
        <f>VLOOKUP(C602, Pivot!A$2:E$999, 4, FALSE)</f>
        <v>115.6</v>
      </c>
      <c r="I602" s="31">
        <f>VLOOKUP(C602, Pivot!A$2:E$999, 5, FALSE)</f>
        <v>56.3</v>
      </c>
      <c r="J602" s="60">
        <v>114.1</v>
      </c>
      <c r="K602" s="31">
        <f t="shared" si="63"/>
        <v>0</v>
      </c>
      <c r="L602" s="58">
        <f>VLOOKUP(C602, Pivot!A$2:B$999, 2, FALSE)</f>
        <v>144000</v>
      </c>
      <c r="M602" s="58">
        <f t="shared" si="64"/>
        <v>2013</v>
      </c>
      <c r="P602" s="58">
        <f t="shared" si="65"/>
        <v>2013</v>
      </c>
    </row>
    <row r="603" spans="1:16" ht="12.75" hidden="1" customHeight="1" x14ac:dyDescent="0.25">
      <c r="A603" s="27" t="s">
        <v>779</v>
      </c>
      <c r="B603" s="28" t="s">
        <v>344</v>
      </c>
      <c r="C603" s="59" t="s">
        <v>717</v>
      </c>
      <c r="D603" s="29">
        <v>1</v>
      </c>
      <c r="E603" s="92">
        <v>41326</v>
      </c>
      <c r="F603" s="57">
        <f>VLOOKUP(C603, Pivot!A$2:C$999, 3, FALSE)</f>
        <v>41221.111111111109</v>
      </c>
      <c r="G603" s="30">
        <f t="shared" si="62"/>
        <v>104.88888888889051</v>
      </c>
      <c r="H603" s="31">
        <f>VLOOKUP(C603, Pivot!A$2:E$999, 4, FALSE)</f>
        <v>115.6</v>
      </c>
      <c r="I603" s="31">
        <f>VLOOKUP(C603, Pivot!A$2:E$999, 5, FALSE)</f>
        <v>56.3</v>
      </c>
      <c r="J603" s="60">
        <v>114.1</v>
      </c>
      <c r="K603" s="31">
        <f t="shared" si="63"/>
        <v>0</v>
      </c>
      <c r="L603" s="58">
        <f>VLOOKUP(C603, Pivot!A$2:B$999, 2, FALSE)</f>
        <v>144000</v>
      </c>
      <c r="M603" s="58">
        <f t="shared" si="64"/>
        <v>2013</v>
      </c>
      <c r="P603" s="58">
        <f t="shared" si="65"/>
        <v>2013</v>
      </c>
    </row>
    <row r="604" spans="1:16" ht="12.75" hidden="1" customHeight="1" x14ac:dyDescent="0.25">
      <c r="A604" s="27" t="s">
        <v>779</v>
      </c>
      <c r="B604" s="28" t="s">
        <v>344</v>
      </c>
      <c r="C604" s="59" t="s">
        <v>717</v>
      </c>
      <c r="D604" s="29">
        <v>1</v>
      </c>
      <c r="E604" s="92">
        <v>41326</v>
      </c>
      <c r="F604" s="57">
        <f>VLOOKUP(C604, Pivot!A$2:C$999, 3, FALSE)</f>
        <v>41221.111111111109</v>
      </c>
      <c r="G604" s="30">
        <f t="shared" si="62"/>
        <v>104.88888888889051</v>
      </c>
      <c r="H604" s="31">
        <f>VLOOKUP(C604, Pivot!A$2:E$999, 4, FALSE)</f>
        <v>115.6</v>
      </c>
      <c r="I604" s="31">
        <f>VLOOKUP(C604, Pivot!A$2:E$999, 5, FALSE)</f>
        <v>56.3</v>
      </c>
      <c r="J604" s="60">
        <v>114</v>
      </c>
      <c r="K604" s="31">
        <f t="shared" si="63"/>
        <v>0</v>
      </c>
      <c r="L604" s="58">
        <f>VLOOKUP(C604, Pivot!A$2:B$999, 2, FALSE)</f>
        <v>144000</v>
      </c>
      <c r="M604" s="58">
        <f t="shared" si="64"/>
        <v>2013</v>
      </c>
      <c r="P604" s="58">
        <f t="shared" si="65"/>
        <v>2013</v>
      </c>
    </row>
    <row r="605" spans="1:16" ht="12.75" hidden="1" customHeight="1" x14ac:dyDescent="0.25">
      <c r="A605" s="27" t="s">
        <v>779</v>
      </c>
      <c r="B605" s="28" t="s">
        <v>344</v>
      </c>
      <c r="C605" s="59" t="s">
        <v>717</v>
      </c>
      <c r="D605" s="29">
        <v>1</v>
      </c>
      <c r="E605" s="92">
        <v>41326</v>
      </c>
      <c r="F605" s="57">
        <f>VLOOKUP(C605, Pivot!A$2:C$999, 3, FALSE)</f>
        <v>41221.111111111109</v>
      </c>
      <c r="G605" s="30">
        <f t="shared" si="62"/>
        <v>104.88888888889051</v>
      </c>
      <c r="H605" s="31">
        <f>VLOOKUP(C605, Pivot!A$2:E$999, 4, FALSE)</f>
        <v>115.6</v>
      </c>
      <c r="I605" s="31">
        <f>VLOOKUP(C605, Pivot!A$2:E$999, 5, FALSE)</f>
        <v>56.3</v>
      </c>
      <c r="J605" s="60">
        <v>114</v>
      </c>
      <c r="K605" s="31">
        <f t="shared" si="63"/>
        <v>0</v>
      </c>
      <c r="L605" s="58">
        <f>VLOOKUP(C605, Pivot!A$2:B$999, 2, FALSE)</f>
        <v>144000</v>
      </c>
      <c r="M605" s="58">
        <f t="shared" si="64"/>
        <v>2013</v>
      </c>
      <c r="P605" s="58">
        <f t="shared" si="65"/>
        <v>2013</v>
      </c>
    </row>
    <row r="606" spans="1:16" ht="12.75" hidden="1" customHeight="1" x14ac:dyDescent="0.25">
      <c r="A606" s="27" t="s">
        <v>779</v>
      </c>
      <c r="B606" s="28" t="s">
        <v>344</v>
      </c>
      <c r="C606" s="59" t="s">
        <v>717</v>
      </c>
      <c r="D606" s="29">
        <v>1</v>
      </c>
      <c r="E606" s="92">
        <v>41326</v>
      </c>
      <c r="F606" s="57">
        <f>VLOOKUP(C606, Pivot!A$2:C$999, 3, FALSE)</f>
        <v>41221.111111111109</v>
      </c>
      <c r="G606" s="30">
        <f t="shared" si="62"/>
        <v>104.88888888889051</v>
      </c>
      <c r="H606" s="31">
        <f>VLOOKUP(C606, Pivot!A$2:E$999, 4, FALSE)</f>
        <v>115.6</v>
      </c>
      <c r="I606" s="31">
        <f>VLOOKUP(C606, Pivot!A$2:E$999, 5, FALSE)</f>
        <v>56.3</v>
      </c>
      <c r="J606" s="60">
        <v>114</v>
      </c>
      <c r="K606" s="31">
        <f t="shared" si="63"/>
        <v>0</v>
      </c>
      <c r="L606" s="58">
        <f>VLOOKUP(C606, Pivot!A$2:B$999, 2, FALSE)</f>
        <v>144000</v>
      </c>
      <c r="M606" s="58">
        <f t="shared" si="64"/>
        <v>2013</v>
      </c>
      <c r="P606" s="58">
        <f t="shared" si="65"/>
        <v>2013</v>
      </c>
    </row>
    <row r="607" spans="1:16" ht="12.75" hidden="1" customHeight="1" x14ac:dyDescent="0.25">
      <c r="A607" s="27" t="s">
        <v>779</v>
      </c>
      <c r="B607" s="28" t="s">
        <v>344</v>
      </c>
      <c r="C607" s="59" t="s">
        <v>717</v>
      </c>
      <c r="D607" s="29">
        <v>1</v>
      </c>
      <c r="E607" s="92">
        <v>41326</v>
      </c>
      <c r="F607" s="57">
        <f>VLOOKUP(C607, Pivot!A$2:C$999, 3, FALSE)</f>
        <v>41221.111111111109</v>
      </c>
      <c r="G607" s="30">
        <f t="shared" si="62"/>
        <v>104.88888888889051</v>
      </c>
      <c r="H607" s="31">
        <f>VLOOKUP(C607, Pivot!A$2:E$999, 4, FALSE)</f>
        <v>115.6</v>
      </c>
      <c r="I607" s="31">
        <f>VLOOKUP(C607, Pivot!A$2:E$999, 5, FALSE)</f>
        <v>56.3</v>
      </c>
      <c r="J607" s="60">
        <v>112.9</v>
      </c>
      <c r="K607" s="31">
        <f t="shared" si="63"/>
        <v>0</v>
      </c>
      <c r="L607" s="58">
        <f>VLOOKUP(C607, Pivot!A$2:B$999, 2, FALSE)</f>
        <v>144000</v>
      </c>
      <c r="M607" s="58">
        <f t="shared" si="64"/>
        <v>2013</v>
      </c>
      <c r="P607" s="58">
        <f t="shared" si="65"/>
        <v>2013</v>
      </c>
    </row>
    <row r="608" spans="1:16" ht="12.75" hidden="1" customHeight="1" x14ac:dyDescent="0.25">
      <c r="A608" s="27" t="s">
        <v>780</v>
      </c>
      <c r="B608" s="28" t="s">
        <v>301</v>
      </c>
      <c r="C608" s="29" t="s">
        <v>722</v>
      </c>
      <c r="D608" s="29">
        <v>2</v>
      </c>
      <c r="E608" s="90">
        <v>41327</v>
      </c>
      <c r="F608" s="57">
        <f>VLOOKUP(C608, Pivot!A$2:C$999, 3, FALSE)</f>
        <v>41218.142857142855</v>
      </c>
      <c r="G608" s="30">
        <f t="shared" si="62"/>
        <v>108.85714285714494</v>
      </c>
      <c r="H608" s="31">
        <f>VLOOKUP(C608, Pivot!A$2:E$999, 4, FALSE)</f>
        <v>161.5</v>
      </c>
      <c r="I608" s="31">
        <f>VLOOKUP(C608, Pivot!A$2:E$999, 5, FALSE)</f>
        <v>117.8</v>
      </c>
      <c r="J608" s="55">
        <v>169.1</v>
      </c>
      <c r="K608" s="31">
        <f t="shared" si="63"/>
        <v>7.5999999999999943</v>
      </c>
      <c r="L608" s="58">
        <f>VLOOKUP(C608, Pivot!A$2:B$999, 2, FALSE)</f>
        <v>130557</v>
      </c>
      <c r="M608" s="58">
        <f t="shared" si="64"/>
        <v>2013</v>
      </c>
      <c r="P608" s="58">
        <f t="shared" si="65"/>
        <v>2013</v>
      </c>
    </row>
    <row r="609" spans="1:16" ht="12.75" hidden="1" customHeight="1" x14ac:dyDescent="0.25">
      <c r="A609" s="27" t="s">
        <v>781</v>
      </c>
      <c r="B609" s="28" t="s">
        <v>344</v>
      </c>
      <c r="C609" s="59" t="s">
        <v>639</v>
      </c>
      <c r="D609" s="29">
        <v>1</v>
      </c>
      <c r="E609" s="92">
        <v>41327</v>
      </c>
      <c r="F609" s="57">
        <f>VLOOKUP(C609, Pivot!A$2:C$999, 3, FALSE)</f>
        <v>40863</v>
      </c>
      <c r="G609" s="30">
        <f t="shared" si="62"/>
        <v>464</v>
      </c>
      <c r="H609" s="31">
        <f>VLOOKUP(C609, Pivot!A$2:E$999, 4, FALSE)</f>
        <v>131.1</v>
      </c>
      <c r="I609" s="31">
        <f>VLOOKUP(C609, Pivot!A$2:E$999, 5, FALSE)</f>
        <v>117.8</v>
      </c>
      <c r="J609" s="60">
        <v>160.19999999999999</v>
      </c>
      <c r="K609" s="31">
        <f t="shared" si="63"/>
        <v>29.099999999999994</v>
      </c>
      <c r="L609" s="58">
        <f>VLOOKUP(C609, Pivot!A$2:B$999, 2, FALSE)</f>
        <v>47318</v>
      </c>
      <c r="M609" s="58">
        <f t="shared" si="64"/>
        <v>2013</v>
      </c>
      <c r="P609" s="58">
        <f t="shared" si="65"/>
        <v>2013</v>
      </c>
    </row>
    <row r="610" spans="1:16" ht="12.75" hidden="1" customHeight="1" x14ac:dyDescent="0.25">
      <c r="A610" s="27" t="s">
        <v>781</v>
      </c>
      <c r="B610" s="28" t="s">
        <v>344</v>
      </c>
      <c r="C610" s="59" t="s">
        <v>722</v>
      </c>
      <c r="D610" s="29">
        <v>1</v>
      </c>
      <c r="E610" s="92">
        <v>41327</v>
      </c>
      <c r="F610" s="57">
        <f>VLOOKUP(C610, Pivot!A$2:C$999, 3, FALSE)</f>
        <v>41218.142857142855</v>
      </c>
      <c r="G610" s="30">
        <f t="shared" si="62"/>
        <v>108.85714285714494</v>
      </c>
      <c r="H610" s="31">
        <f>VLOOKUP(C610, Pivot!A$2:E$999, 4, FALSE)</f>
        <v>161.5</v>
      </c>
      <c r="I610" s="31">
        <f>VLOOKUP(C610, Pivot!A$2:E$999, 5, FALSE)</f>
        <v>117.8</v>
      </c>
      <c r="J610" s="60">
        <v>158.30000000000001</v>
      </c>
      <c r="K610" s="31">
        <f t="shared" si="63"/>
        <v>0</v>
      </c>
      <c r="L610" s="58">
        <f>VLOOKUP(C610, Pivot!A$2:B$999, 2, FALSE)</f>
        <v>130557</v>
      </c>
      <c r="M610" s="58">
        <f t="shared" si="64"/>
        <v>2013</v>
      </c>
      <c r="P610" s="58">
        <f t="shared" si="65"/>
        <v>2013</v>
      </c>
    </row>
    <row r="611" spans="1:16" ht="12.75" hidden="1" customHeight="1" x14ac:dyDescent="0.25">
      <c r="A611" s="27" t="s">
        <v>781</v>
      </c>
      <c r="B611" s="28" t="s">
        <v>344</v>
      </c>
      <c r="C611" s="59" t="s">
        <v>639</v>
      </c>
      <c r="D611" s="29">
        <v>1</v>
      </c>
      <c r="E611" s="92">
        <v>41327</v>
      </c>
      <c r="F611" s="57">
        <f>VLOOKUP(C611, Pivot!A$2:C$999, 3, FALSE)</f>
        <v>40863</v>
      </c>
      <c r="G611" s="30">
        <f t="shared" si="62"/>
        <v>464</v>
      </c>
      <c r="H611" s="31">
        <f>VLOOKUP(C611, Pivot!A$2:E$999, 4, FALSE)</f>
        <v>131.1</v>
      </c>
      <c r="I611" s="31">
        <f>VLOOKUP(C611, Pivot!A$2:E$999, 5, FALSE)</f>
        <v>117.8</v>
      </c>
      <c r="J611" s="60">
        <v>157.9</v>
      </c>
      <c r="K611" s="31">
        <f t="shared" si="63"/>
        <v>26.800000000000011</v>
      </c>
      <c r="L611" s="58">
        <f>VLOOKUP(C611, Pivot!A$2:B$999, 2, FALSE)</f>
        <v>47318</v>
      </c>
      <c r="M611" s="58">
        <f t="shared" si="64"/>
        <v>2013</v>
      </c>
      <c r="P611" s="58">
        <f t="shared" si="65"/>
        <v>2013</v>
      </c>
    </row>
    <row r="612" spans="1:16" ht="12.75" hidden="1" customHeight="1" x14ac:dyDescent="0.25">
      <c r="A612" s="27" t="s">
        <v>782</v>
      </c>
      <c r="B612" s="28" t="s">
        <v>344</v>
      </c>
      <c r="C612" s="59" t="s">
        <v>717</v>
      </c>
      <c r="D612" s="29">
        <v>1</v>
      </c>
      <c r="E612" s="92">
        <v>41332</v>
      </c>
      <c r="F612" s="57">
        <f>VLOOKUP(C612, Pivot!A$2:C$999, 3, FALSE)</f>
        <v>41221.111111111109</v>
      </c>
      <c r="G612" s="30">
        <f t="shared" si="62"/>
        <v>110.88888888889051</v>
      </c>
      <c r="H612" s="31">
        <f>VLOOKUP(C612, Pivot!A$2:E$999, 4, FALSE)</f>
        <v>115.6</v>
      </c>
      <c r="I612" s="31">
        <f>VLOOKUP(C612, Pivot!A$2:E$999, 5, FALSE)</f>
        <v>56.3</v>
      </c>
      <c r="J612" s="60">
        <v>81.5</v>
      </c>
      <c r="K612" s="31">
        <f t="shared" si="63"/>
        <v>0</v>
      </c>
      <c r="L612" s="58">
        <f>VLOOKUP(C612, Pivot!A$2:B$999, 2, FALSE)</f>
        <v>144000</v>
      </c>
      <c r="M612" s="58">
        <f t="shared" si="64"/>
        <v>2013</v>
      </c>
      <c r="P612" s="58">
        <f t="shared" si="65"/>
        <v>2013</v>
      </c>
    </row>
    <row r="613" spans="1:16" ht="12.75" hidden="1" customHeight="1" x14ac:dyDescent="0.25">
      <c r="A613" s="27" t="s">
        <v>782</v>
      </c>
      <c r="B613" s="28" t="s">
        <v>344</v>
      </c>
      <c r="C613" s="59" t="s">
        <v>717</v>
      </c>
      <c r="D613" s="29">
        <v>1</v>
      </c>
      <c r="E613" s="92">
        <v>41332</v>
      </c>
      <c r="F613" s="57">
        <f>VLOOKUP(C613, Pivot!A$2:C$999, 3, FALSE)</f>
        <v>41221.111111111109</v>
      </c>
      <c r="G613" s="30">
        <f t="shared" si="62"/>
        <v>110.88888888889051</v>
      </c>
      <c r="H613" s="31">
        <f>VLOOKUP(C613, Pivot!A$2:E$999, 4, FALSE)</f>
        <v>115.6</v>
      </c>
      <c r="I613" s="31">
        <f>VLOOKUP(C613, Pivot!A$2:E$999, 5, FALSE)</f>
        <v>56.3</v>
      </c>
      <c r="J613" s="60">
        <v>80.2</v>
      </c>
      <c r="K613" s="31">
        <f t="shared" si="63"/>
        <v>0</v>
      </c>
      <c r="L613" s="58">
        <f>VLOOKUP(C613, Pivot!A$2:B$999, 2, FALSE)</f>
        <v>144000</v>
      </c>
      <c r="M613" s="58">
        <f t="shared" si="64"/>
        <v>2013</v>
      </c>
      <c r="P613" s="58">
        <f t="shared" si="65"/>
        <v>2013</v>
      </c>
    </row>
    <row r="614" spans="1:16" ht="12.75" hidden="1" customHeight="1" x14ac:dyDescent="0.25">
      <c r="A614" s="27" t="s">
        <v>782</v>
      </c>
      <c r="B614" s="28" t="s">
        <v>344</v>
      </c>
      <c r="C614" s="59" t="s">
        <v>717</v>
      </c>
      <c r="D614" s="29">
        <v>1</v>
      </c>
      <c r="E614" s="92">
        <v>41332</v>
      </c>
      <c r="F614" s="57">
        <f>VLOOKUP(C614, Pivot!A$2:C$999, 3, FALSE)</f>
        <v>41221.111111111109</v>
      </c>
      <c r="G614" s="30">
        <f t="shared" si="62"/>
        <v>110.88888888889051</v>
      </c>
      <c r="H614" s="31">
        <f>VLOOKUP(C614, Pivot!A$2:E$999, 4, FALSE)</f>
        <v>115.6</v>
      </c>
      <c r="I614" s="31">
        <f>VLOOKUP(C614, Pivot!A$2:E$999, 5, FALSE)</f>
        <v>56.3</v>
      </c>
      <c r="J614" s="60">
        <v>80</v>
      </c>
      <c r="K614" s="31">
        <f t="shared" si="63"/>
        <v>0</v>
      </c>
      <c r="L614" s="58">
        <f>VLOOKUP(C614, Pivot!A$2:B$999, 2, FALSE)</f>
        <v>144000</v>
      </c>
      <c r="M614" s="58">
        <f t="shared" si="64"/>
        <v>2013</v>
      </c>
      <c r="P614" s="58">
        <f t="shared" si="65"/>
        <v>2013</v>
      </c>
    </row>
    <row r="615" spans="1:16" ht="12.75" hidden="1" customHeight="1" x14ac:dyDescent="0.25">
      <c r="A615" s="27" t="s">
        <v>783</v>
      </c>
      <c r="B615" s="28" t="s">
        <v>338</v>
      </c>
      <c r="C615" s="29" t="s">
        <v>717</v>
      </c>
      <c r="D615" s="29">
        <v>1</v>
      </c>
      <c r="E615" s="90">
        <v>41334</v>
      </c>
      <c r="F615" s="57">
        <f>VLOOKUP(C615, Pivot!A$2:C$999, 3, FALSE)</f>
        <v>41221.111111111109</v>
      </c>
      <c r="G615" s="30">
        <f t="shared" si="62"/>
        <v>112.88888888889051</v>
      </c>
      <c r="H615" s="31">
        <f>VLOOKUP(C615, Pivot!A$2:E$999, 4, FALSE)</f>
        <v>115.6</v>
      </c>
      <c r="I615" s="31">
        <f>VLOOKUP(C615, Pivot!A$2:E$999, 5, FALSE)</f>
        <v>56.3</v>
      </c>
      <c r="J615" s="55">
        <v>58.8</v>
      </c>
      <c r="K615" s="31">
        <f t="shared" si="63"/>
        <v>0</v>
      </c>
      <c r="L615" s="58">
        <f>VLOOKUP(C615, Pivot!A$2:B$999, 2, FALSE)</f>
        <v>144000</v>
      </c>
      <c r="M615" s="58">
        <f t="shared" si="64"/>
        <v>2013</v>
      </c>
      <c r="P615" s="58">
        <f t="shared" si="65"/>
        <v>2013</v>
      </c>
    </row>
    <row r="616" spans="1:16" ht="12.75" hidden="1" customHeight="1" x14ac:dyDescent="0.25">
      <c r="A616" s="27" t="s">
        <v>784</v>
      </c>
      <c r="B616" s="28" t="s">
        <v>338</v>
      </c>
      <c r="C616" s="29" t="s">
        <v>717</v>
      </c>
      <c r="D616" s="29">
        <v>7</v>
      </c>
      <c r="E616" s="90">
        <v>41334</v>
      </c>
      <c r="F616" s="57">
        <f>VLOOKUP(C616, Pivot!A$2:C$999, 3, FALSE)</f>
        <v>41221.111111111109</v>
      </c>
      <c r="G616" s="30">
        <f t="shared" si="62"/>
        <v>112.88888888889051</v>
      </c>
      <c r="H616" s="31">
        <f>VLOOKUP(C616, Pivot!A$2:E$999, 4, FALSE)</f>
        <v>115.6</v>
      </c>
      <c r="I616" s="31">
        <f>VLOOKUP(C616, Pivot!A$2:E$999, 5, FALSE)</f>
        <v>56.3</v>
      </c>
      <c r="J616" s="55">
        <v>79.099999999999994</v>
      </c>
      <c r="K616" s="31">
        <f t="shared" si="63"/>
        <v>0</v>
      </c>
      <c r="L616" s="58">
        <f>VLOOKUP(C616, Pivot!A$2:B$999, 2, FALSE)</f>
        <v>144000</v>
      </c>
      <c r="M616" s="58">
        <f t="shared" si="64"/>
        <v>2013</v>
      </c>
      <c r="P616" s="58">
        <f t="shared" si="65"/>
        <v>2013</v>
      </c>
    </row>
    <row r="617" spans="1:16" ht="12.75" hidden="1" customHeight="1" x14ac:dyDescent="0.25">
      <c r="A617" s="27" t="s">
        <v>785</v>
      </c>
      <c r="B617" s="28" t="s">
        <v>338</v>
      </c>
      <c r="C617" s="29" t="s">
        <v>717</v>
      </c>
      <c r="D617" s="29">
        <v>1</v>
      </c>
      <c r="E617" s="90">
        <v>41334</v>
      </c>
      <c r="F617" s="57">
        <f>VLOOKUP(C617, Pivot!A$2:C$999, 3, FALSE)</f>
        <v>41221.111111111109</v>
      </c>
      <c r="G617" s="30">
        <f t="shared" si="62"/>
        <v>112.88888888889051</v>
      </c>
      <c r="H617" s="31">
        <f>VLOOKUP(C617, Pivot!A$2:E$999, 4, FALSE)</f>
        <v>115.6</v>
      </c>
      <c r="I617" s="31">
        <f>VLOOKUP(C617, Pivot!A$2:E$999, 5, FALSE)</f>
        <v>56.3</v>
      </c>
      <c r="J617" s="55">
        <v>87.1</v>
      </c>
      <c r="K617" s="31">
        <f t="shared" si="63"/>
        <v>0</v>
      </c>
      <c r="L617" s="58">
        <f>VLOOKUP(C617, Pivot!A$2:B$999, 2, FALSE)</f>
        <v>144000</v>
      </c>
      <c r="M617" s="58">
        <f t="shared" si="64"/>
        <v>2013</v>
      </c>
      <c r="P617" s="58">
        <f t="shared" si="65"/>
        <v>2013</v>
      </c>
    </row>
    <row r="618" spans="1:16" ht="12.75" hidden="1" customHeight="1" x14ac:dyDescent="0.25">
      <c r="A618" s="27" t="s">
        <v>786</v>
      </c>
      <c r="B618" s="28" t="s">
        <v>338</v>
      </c>
      <c r="C618" s="29" t="s">
        <v>717</v>
      </c>
      <c r="D618" s="29">
        <v>3</v>
      </c>
      <c r="E618" s="90">
        <v>41335</v>
      </c>
      <c r="F618" s="57">
        <f>VLOOKUP(C618, Pivot!A$2:C$999, 3, FALSE)</f>
        <v>41221.111111111109</v>
      </c>
      <c r="G618" s="30">
        <f t="shared" si="62"/>
        <v>113.88888888889051</v>
      </c>
      <c r="H618" s="31">
        <f>VLOOKUP(C618, Pivot!A$2:E$999, 4, FALSE)</f>
        <v>115.6</v>
      </c>
      <c r="I618" s="31">
        <f>VLOOKUP(C618, Pivot!A$2:E$999, 5, FALSE)</f>
        <v>56.3</v>
      </c>
      <c r="J618" s="55">
        <v>91.7</v>
      </c>
      <c r="K618" s="31">
        <f t="shared" si="63"/>
        <v>0</v>
      </c>
      <c r="L618" s="58">
        <f>VLOOKUP(C618, Pivot!A$2:B$999, 2, FALSE)</f>
        <v>144000</v>
      </c>
      <c r="M618" s="58">
        <f t="shared" si="64"/>
        <v>2013</v>
      </c>
      <c r="P618" s="58">
        <f t="shared" si="65"/>
        <v>2013</v>
      </c>
    </row>
    <row r="619" spans="1:16" ht="12.75" hidden="1" customHeight="1" x14ac:dyDescent="0.25">
      <c r="A619" s="27" t="s">
        <v>787</v>
      </c>
      <c r="B619" s="28" t="s">
        <v>338</v>
      </c>
      <c r="C619" s="29" t="s">
        <v>717</v>
      </c>
      <c r="D619" s="29">
        <v>5</v>
      </c>
      <c r="E619" s="90">
        <v>41335</v>
      </c>
      <c r="F619" s="57">
        <f>VLOOKUP(C619, Pivot!A$2:C$999, 3, FALSE)</f>
        <v>41221.111111111109</v>
      </c>
      <c r="G619" s="30">
        <f t="shared" si="62"/>
        <v>113.88888888889051</v>
      </c>
      <c r="H619" s="31">
        <f>VLOOKUP(C619, Pivot!A$2:E$999, 4, FALSE)</f>
        <v>115.6</v>
      </c>
      <c r="I619" s="31">
        <f>VLOOKUP(C619, Pivot!A$2:E$999, 5, FALSE)</f>
        <v>56.3</v>
      </c>
      <c r="J619" s="55">
        <v>116.2</v>
      </c>
      <c r="K619" s="31">
        <f t="shared" si="63"/>
        <v>0.60000000000000853</v>
      </c>
      <c r="L619" s="58">
        <f>VLOOKUP(C619, Pivot!A$2:B$999, 2, FALSE)</f>
        <v>144000</v>
      </c>
      <c r="M619" s="58">
        <f t="shared" si="64"/>
        <v>2013</v>
      </c>
      <c r="P619" s="58">
        <f t="shared" si="65"/>
        <v>2013</v>
      </c>
    </row>
    <row r="620" spans="1:16" ht="12.75" hidden="1" customHeight="1" x14ac:dyDescent="0.25">
      <c r="A620" s="27" t="s">
        <v>787</v>
      </c>
      <c r="B620" s="28" t="s">
        <v>338</v>
      </c>
      <c r="C620" s="29" t="s">
        <v>722</v>
      </c>
      <c r="D620" s="29">
        <v>1</v>
      </c>
      <c r="E620" s="90">
        <v>41335</v>
      </c>
      <c r="F620" s="57">
        <f>VLOOKUP(C620, Pivot!A$2:C$999, 3, FALSE)</f>
        <v>41218.142857142855</v>
      </c>
      <c r="G620" s="30">
        <f t="shared" si="62"/>
        <v>116.85714285714494</v>
      </c>
      <c r="H620" s="31">
        <f>VLOOKUP(C620, Pivot!A$2:E$999, 4, FALSE)</f>
        <v>161.5</v>
      </c>
      <c r="I620" s="31">
        <f>VLOOKUP(C620, Pivot!A$2:E$999, 5, FALSE)</f>
        <v>117.8</v>
      </c>
      <c r="J620" s="55">
        <v>116.2</v>
      </c>
      <c r="K620" s="31">
        <f t="shared" si="63"/>
        <v>-1.5999999999999943</v>
      </c>
      <c r="L620" s="58">
        <f>VLOOKUP(C620, Pivot!A$2:B$999, 2, FALSE)</f>
        <v>130557</v>
      </c>
      <c r="M620" s="58">
        <f t="shared" si="64"/>
        <v>2013</v>
      </c>
      <c r="P620" s="58">
        <f t="shared" si="65"/>
        <v>2013</v>
      </c>
    </row>
    <row r="621" spans="1:16" ht="12.75" hidden="1" customHeight="1" x14ac:dyDescent="0.25">
      <c r="A621" s="27" t="s">
        <v>788</v>
      </c>
      <c r="B621" s="28" t="s">
        <v>338</v>
      </c>
      <c r="C621" s="29" t="s">
        <v>722</v>
      </c>
      <c r="D621" s="29">
        <v>1</v>
      </c>
      <c r="E621" s="90">
        <v>41337</v>
      </c>
      <c r="F621" s="57">
        <f>VLOOKUP(C621, Pivot!A$2:C$999, 3, FALSE)</f>
        <v>41218.142857142855</v>
      </c>
      <c r="G621" s="30">
        <f t="shared" si="62"/>
        <v>118.85714285714494</v>
      </c>
      <c r="H621" s="31">
        <f>VLOOKUP(C621, Pivot!A$2:E$999, 4, FALSE)</f>
        <v>161.5</v>
      </c>
      <c r="I621" s="31">
        <f>VLOOKUP(C621, Pivot!A$2:E$999, 5, FALSE)</f>
        <v>117.8</v>
      </c>
      <c r="J621" s="55">
        <v>151.5</v>
      </c>
      <c r="K621" s="31">
        <f t="shared" si="63"/>
        <v>0</v>
      </c>
      <c r="L621" s="58">
        <f>VLOOKUP(C621, Pivot!A$2:B$999, 2, FALSE)</f>
        <v>130557</v>
      </c>
      <c r="M621" s="58">
        <f t="shared" si="64"/>
        <v>2013</v>
      </c>
      <c r="P621" s="58">
        <f t="shared" si="65"/>
        <v>2013</v>
      </c>
    </row>
    <row r="622" spans="1:16" ht="12.75" hidden="1" customHeight="1" x14ac:dyDescent="0.25">
      <c r="A622" s="27" t="s">
        <v>789</v>
      </c>
      <c r="B622" s="28" t="s">
        <v>338</v>
      </c>
      <c r="C622" s="29" t="s">
        <v>722</v>
      </c>
      <c r="D622" s="29">
        <v>5</v>
      </c>
      <c r="E622" s="90">
        <v>41337</v>
      </c>
      <c r="F622" s="57">
        <f>VLOOKUP(C622, Pivot!A$2:C$999, 3, FALSE)</f>
        <v>41218.142857142855</v>
      </c>
      <c r="G622" s="30">
        <f t="shared" si="62"/>
        <v>118.85714285714494</v>
      </c>
      <c r="H622" s="31">
        <f>VLOOKUP(C622, Pivot!A$2:E$999, 4, FALSE)</f>
        <v>161.5</v>
      </c>
      <c r="I622" s="31">
        <f>VLOOKUP(C622, Pivot!A$2:E$999, 5, FALSE)</f>
        <v>117.8</v>
      </c>
      <c r="J622" s="55">
        <v>161.4</v>
      </c>
      <c r="K622" s="31">
        <f t="shared" si="63"/>
        <v>0</v>
      </c>
      <c r="L622" s="58">
        <f>VLOOKUP(C622, Pivot!A$2:B$999, 2, FALSE)</f>
        <v>130557</v>
      </c>
      <c r="M622" s="58">
        <f t="shared" si="64"/>
        <v>2013</v>
      </c>
      <c r="P622" s="58">
        <f t="shared" si="65"/>
        <v>2013</v>
      </c>
    </row>
    <row r="623" spans="1:16" ht="12.75" hidden="1" customHeight="1" x14ac:dyDescent="0.25">
      <c r="A623" s="27" t="s">
        <v>790</v>
      </c>
      <c r="B623" s="28" t="s">
        <v>301</v>
      </c>
      <c r="C623" s="29" t="s">
        <v>722</v>
      </c>
      <c r="D623" s="29">
        <v>2</v>
      </c>
      <c r="E623" s="90">
        <v>41362</v>
      </c>
      <c r="F623" s="57">
        <f>VLOOKUP(C623, Pivot!A$2:C$999, 3, FALSE)</f>
        <v>41218.142857142855</v>
      </c>
      <c r="G623" s="30">
        <f t="shared" si="62"/>
        <v>143.85714285714494</v>
      </c>
      <c r="H623" s="31">
        <f>VLOOKUP(C623, Pivot!A$2:E$999, 4, FALSE)</f>
        <v>161.5</v>
      </c>
      <c r="I623" s="31">
        <f>VLOOKUP(C623, Pivot!A$2:E$999, 5, FALSE)</f>
        <v>117.8</v>
      </c>
      <c r="J623" s="55">
        <v>166.3</v>
      </c>
      <c r="K623" s="31">
        <f t="shared" si="63"/>
        <v>4.8000000000000114</v>
      </c>
      <c r="L623" s="58">
        <f>VLOOKUP(C623, Pivot!A$2:B$999, 2, FALSE)</f>
        <v>130557</v>
      </c>
      <c r="M623" s="58">
        <f t="shared" si="64"/>
        <v>2013</v>
      </c>
      <c r="P623" s="58">
        <f t="shared" si="65"/>
        <v>2013</v>
      </c>
    </row>
    <row r="624" spans="1:16" ht="12.75" hidden="1" customHeight="1" x14ac:dyDescent="0.25">
      <c r="A624" s="27" t="s">
        <v>791</v>
      </c>
      <c r="B624" s="28" t="s">
        <v>301</v>
      </c>
      <c r="C624" s="29" t="s">
        <v>722</v>
      </c>
      <c r="D624" s="29">
        <v>18</v>
      </c>
      <c r="E624" s="90">
        <v>41362</v>
      </c>
      <c r="F624" s="57">
        <f>VLOOKUP(C624, Pivot!A$2:C$999, 3, FALSE)</f>
        <v>41218.142857142855</v>
      </c>
      <c r="G624" s="30">
        <f t="shared" si="62"/>
        <v>143.85714285714494</v>
      </c>
      <c r="H624" s="31">
        <f>VLOOKUP(C624, Pivot!A$2:E$999, 4, FALSE)</f>
        <v>161.5</v>
      </c>
      <c r="I624" s="31">
        <f>VLOOKUP(C624, Pivot!A$2:E$999, 5, FALSE)</f>
        <v>117.8</v>
      </c>
      <c r="J624" s="55">
        <v>169.1</v>
      </c>
      <c r="K624" s="31">
        <f t="shared" si="63"/>
        <v>7.5999999999999943</v>
      </c>
      <c r="L624" s="58">
        <f>VLOOKUP(C624, Pivot!A$2:B$999, 2, FALSE)</f>
        <v>130557</v>
      </c>
      <c r="M624" s="58">
        <f t="shared" si="64"/>
        <v>2013</v>
      </c>
      <c r="P624" s="58">
        <f t="shared" si="65"/>
        <v>2013</v>
      </c>
    </row>
    <row r="625" spans="1:16" ht="12.75" hidden="1" customHeight="1" x14ac:dyDescent="0.25">
      <c r="A625" s="27" t="s">
        <v>792</v>
      </c>
      <c r="B625" s="28" t="s">
        <v>590</v>
      </c>
      <c r="C625" s="29" t="s">
        <v>717</v>
      </c>
      <c r="D625" s="29">
        <v>1</v>
      </c>
      <c r="E625" s="90">
        <v>41390</v>
      </c>
      <c r="F625" s="57">
        <f>VLOOKUP(C625, Pivot!A$2:C$999, 3, FALSE)</f>
        <v>41221.111111111109</v>
      </c>
      <c r="G625" s="30">
        <f t="shared" si="62"/>
        <v>168.88888888889051</v>
      </c>
      <c r="H625" s="31">
        <f>VLOOKUP(C625, Pivot!A$2:E$999, 4, FALSE)</f>
        <v>115.6</v>
      </c>
      <c r="I625" s="31">
        <f>VLOOKUP(C625, Pivot!A$2:E$999, 5, FALSE)</f>
        <v>56.3</v>
      </c>
      <c r="J625" s="55">
        <v>87.1</v>
      </c>
      <c r="K625" s="31">
        <f t="shared" si="63"/>
        <v>0</v>
      </c>
      <c r="L625" s="58">
        <f>VLOOKUP(C625, Pivot!A$2:B$999, 2, FALSE)</f>
        <v>144000</v>
      </c>
      <c r="M625" s="58">
        <f t="shared" si="64"/>
        <v>2013</v>
      </c>
      <c r="P625" s="58">
        <f t="shared" si="65"/>
        <v>2013</v>
      </c>
    </row>
    <row r="626" spans="1:16" ht="12.75" hidden="1" customHeight="1" x14ac:dyDescent="0.25">
      <c r="A626" s="27" t="s">
        <v>793</v>
      </c>
      <c r="B626" s="28" t="s">
        <v>590</v>
      </c>
      <c r="C626" s="29" t="s">
        <v>717</v>
      </c>
      <c r="D626" s="29">
        <v>1</v>
      </c>
      <c r="E626" s="90">
        <v>41390</v>
      </c>
      <c r="F626" s="57">
        <f>VLOOKUP(C626, Pivot!A$2:C$999, 3, FALSE)</f>
        <v>41221.111111111109</v>
      </c>
      <c r="G626" s="30">
        <f t="shared" si="62"/>
        <v>168.88888888889051</v>
      </c>
      <c r="H626" s="31">
        <f>VLOOKUP(C626, Pivot!A$2:E$999, 4, FALSE)</f>
        <v>115.6</v>
      </c>
      <c r="I626" s="31">
        <f>VLOOKUP(C626, Pivot!A$2:E$999, 5, FALSE)</f>
        <v>56.3</v>
      </c>
      <c r="J626" s="55">
        <v>114.1</v>
      </c>
      <c r="K626" s="31">
        <f t="shared" si="63"/>
        <v>0</v>
      </c>
      <c r="L626" s="58">
        <f>VLOOKUP(C626, Pivot!A$2:B$999, 2, FALSE)</f>
        <v>144000</v>
      </c>
      <c r="M626" s="58">
        <f t="shared" si="64"/>
        <v>2013</v>
      </c>
      <c r="P626" s="58">
        <f t="shared" si="65"/>
        <v>2013</v>
      </c>
    </row>
    <row r="627" spans="1:16" ht="12.75" hidden="1" customHeight="1" x14ac:dyDescent="0.25">
      <c r="A627" s="27" t="s">
        <v>794</v>
      </c>
      <c r="B627" s="28" t="s">
        <v>301</v>
      </c>
      <c r="C627" s="29" t="s">
        <v>722</v>
      </c>
      <c r="D627" s="29">
        <v>2</v>
      </c>
      <c r="E627" s="90">
        <v>41390</v>
      </c>
      <c r="F627" s="57">
        <f>VLOOKUP(C627, Pivot!A$2:C$999, 3, FALSE)</f>
        <v>41218.142857142855</v>
      </c>
      <c r="G627" s="30">
        <f t="shared" si="62"/>
        <v>171.85714285714494</v>
      </c>
      <c r="H627" s="31">
        <f>VLOOKUP(C627, Pivot!A$2:E$999, 4, FALSE)</f>
        <v>161.5</v>
      </c>
      <c r="I627" s="31">
        <f>VLOOKUP(C627, Pivot!A$2:E$999, 5, FALSE)</f>
        <v>117.8</v>
      </c>
      <c r="J627" s="55">
        <v>166.3</v>
      </c>
      <c r="K627" s="31">
        <f t="shared" si="63"/>
        <v>4.8000000000000114</v>
      </c>
      <c r="L627" s="58">
        <f>VLOOKUP(C627, Pivot!A$2:B$999, 2, FALSE)</f>
        <v>130557</v>
      </c>
      <c r="M627" s="58">
        <f t="shared" si="64"/>
        <v>2013</v>
      </c>
      <c r="P627" s="58">
        <f t="shared" si="65"/>
        <v>2013</v>
      </c>
    </row>
    <row r="628" spans="1:16" ht="12.75" hidden="1" customHeight="1" x14ac:dyDescent="0.25">
      <c r="A628" s="27" t="s">
        <v>795</v>
      </c>
      <c r="B628" s="28" t="s">
        <v>301</v>
      </c>
      <c r="C628" s="29" t="s">
        <v>722</v>
      </c>
      <c r="D628" s="29">
        <v>3</v>
      </c>
      <c r="E628" s="90">
        <v>41390</v>
      </c>
      <c r="F628" s="57">
        <f>VLOOKUP(C628, Pivot!A$2:C$999, 3, FALSE)</f>
        <v>41218.142857142855</v>
      </c>
      <c r="G628" s="30">
        <f t="shared" si="62"/>
        <v>171.85714285714494</v>
      </c>
      <c r="H628" s="31">
        <f>VLOOKUP(C628, Pivot!A$2:E$999, 4, FALSE)</f>
        <v>161.5</v>
      </c>
      <c r="I628" s="31">
        <f>VLOOKUP(C628, Pivot!A$2:E$999, 5, FALSE)</f>
        <v>117.8</v>
      </c>
      <c r="J628" s="55">
        <v>169.1</v>
      </c>
      <c r="K628" s="31">
        <f t="shared" si="63"/>
        <v>7.5999999999999943</v>
      </c>
      <c r="L628" s="58">
        <f>VLOOKUP(C628, Pivot!A$2:B$999, 2, FALSE)</f>
        <v>130557</v>
      </c>
      <c r="M628" s="58">
        <f t="shared" si="64"/>
        <v>2013</v>
      </c>
      <c r="P628" s="58">
        <f t="shared" si="65"/>
        <v>2013</v>
      </c>
    </row>
    <row r="629" spans="1:16" ht="12.75" hidden="1" customHeight="1" x14ac:dyDescent="0.25">
      <c r="A629" s="27" t="s">
        <v>796</v>
      </c>
      <c r="B629" s="28" t="s">
        <v>338</v>
      </c>
      <c r="C629" s="29" t="s">
        <v>717</v>
      </c>
      <c r="D629" s="29">
        <v>1</v>
      </c>
      <c r="E629" s="90">
        <v>41396</v>
      </c>
      <c r="F629" s="57">
        <f>VLOOKUP(C629, Pivot!A$2:C$999, 3, FALSE)</f>
        <v>41221.111111111109</v>
      </c>
      <c r="G629" s="30">
        <f t="shared" si="62"/>
        <v>174.88888888889051</v>
      </c>
      <c r="H629" s="31">
        <f>VLOOKUP(C629, Pivot!A$2:E$999, 4, FALSE)</f>
        <v>115.6</v>
      </c>
      <c r="I629" s="31">
        <f>VLOOKUP(C629, Pivot!A$2:E$999, 5, FALSE)</f>
        <v>56.3</v>
      </c>
      <c r="J629" s="55">
        <v>68.599999999999994</v>
      </c>
      <c r="K629" s="31">
        <f t="shared" si="63"/>
        <v>0</v>
      </c>
      <c r="L629" s="58">
        <f>VLOOKUP(C629, Pivot!A$2:B$999, 2, FALSE)</f>
        <v>144000</v>
      </c>
      <c r="M629" s="58">
        <f t="shared" si="64"/>
        <v>2013</v>
      </c>
      <c r="P629" s="58">
        <f t="shared" si="65"/>
        <v>2013</v>
      </c>
    </row>
    <row r="630" spans="1:16" ht="12.75" hidden="1" customHeight="1" x14ac:dyDescent="0.25">
      <c r="A630" s="27" t="s">
        <v>797</v>
      </c>
      <c r="B630" s="28" t="s">
        <v>338</v>
      </c>
      <c r="C630" s="29" t="s">
        <v>717</v>
      </c>
      <c r="D630" s="29">
        <v>1</v>
      </c>
      <c r="E630" s="90">
        <v>41397</v>
      </c>
      <c r="F630" s="57">
        <f>VLOOKUP(C630, Pivot!A$2:C$999, 3, FALSE)</f>
        <v>41221.111111111109</v>
      </c>
      <c r="G630" s="30">
        <f t="shared" si="62"/>
        <v>175.88888888889051</v>
      </c>
      <c r="H630" s="31">
        <f>VLOOKUP(C630, Pivot!A$2:E$999, 4, FALSE)</f>
        <v>115.6</v>
      </c>
      <c r="I630" s="31">
        <f>VLOOKUP(C630, Pivot!A$2:E$999, 5, FALSE)</f>
        <v>56.3</v>
      </c>
      <c r="J630" s="55">
        <v>91.7</v>
      </c>
      <c r="K630" s="31">
        <f t="shared" si="63"/>
        <v>0</v>
      </c>
      <c r="L630" s="58">
        <f>VLOOKUP(C630, Pivot!A$2:B$999, 2, FALSE)</f>
        <v>144000</v>
      </c>
      <c r="M630" s="58">
        <f t="shared" si="64"/>
        <v>2013</v>
      </c>
      <c r="P630" s="58">
        <f t="shared" si="65"/>
        <v>2013</v>
      </c>
    </row>
    <row r="631" spans="1:16" ht="12.75" hidden="1" customHeight="1" x14ac:dyDescent="0.25">
      <c r="A631" s="27" t="s">
        <v>798</v>
      </c>
      <c r="B631" s="28" t="s">
        <v>338</v>
      </c>
      <c r="C631" s="29" t="s">
        <v>717</v>
      </c>
      <c r="D631" s="29">
        <v>7</v>
      </c>
      <c r="E631" s="90">
        <v>41397</v>
      </c>
      <c r="F631" s="57">
        <f>VLOOKUP(C631, Pivot!A$2:C$999, 3, FALSE)</f>
        <v>41221.111111111109</v>
      </c>
      <c r="G631" s="30">
        <f t="shared" si="62"/>
        <v>175.88888888889051</v>
      </c>
      <c r="H631" s="31">
        <f>VLOOKUP(C631, Pivot!A$2:E$999, 4, FALSE)</f>
        <v>115.6</v>
      </c>
      <c r="I631" s="31">
        <f>VLOOKUP(C631, Pivot!A$2:E$999, 5, FALSE)</f>
        <v>56.3</v>
      </c>
      <c r="J631" s="55">
        <v>116.2</v>
      </c>
      <c r="K631" s="31">
        <f t="shared" si="63"/>
        <v>0.60000000000000853</v>
      </c>
      <c r="L631" s="58">
        <f>VLOOKUP(C631, Pivot!A$2:B$999, 2, FALSE)</f>
        <v>144000</v>
      </c>
      <c r="M631" s="58">
        <f t="shared" si="64"/>
        <v>2013</v>
      </c>
      <c r="P631" s="58">
        <f t="shared" si="65"/>
        <v>2013</v>
      </c>
    </row>
    <row r="632" spans="1:16" ht="12.75" hidden="1" customHeight="1" x14ac:dyDescent="0.25">
      <c r="A632" s="27" t="s">
        <v>799</v>
      </c>
      <c r="B632" s="28" t="s">
        <v>338</v>
      </c>
      <c r="C632" s="29" t="s">
        <v>722</v>
      </c>
      <c r="D632" s="29">
        <v>2</v>
      </c>
      <c r="E632" s="90">
        <v>41397</v>
      </c>
      <c r="F632" s="57">
        <f>VLOOKUP(C632, Pivot!A$2:C$999, 3, FALSE)</f>
        <v>41218.142857142855</v>
      </c>
      <c r="G632" s="30">
        <f t="shared" si="62"/>
        <v>178.85714285714494</v>
      </c>
      <c r="H632" s="31">
        <f>VLOOKUP(C632, Pivot!A$2:E$999, 4, FALSE)</f>
        <v>161.5</v>
      </c>
      <c r="I632" s="31">
        <f>VLOOKUP(C632, Pivot!A$2:E$999, 5, FALSE)</f>
        <v>117.8</v>
      </c>
      <c r="J632" s="55">
        <v>116.8</v>
      </c>
      <c r="K632" s="31">
        <f t="shared" si="63"/>
        <v>-1</v>
      </c>
      <c r="L632" s="58">
        <f>VLOOKUP(C632, Pivot!A$2:B$999, 2, FALSE)</f>
        <v>130557</v>
      </c>
      <c r="M632" s="58">
        <f t="shared" si="64"/>
        <v>2013</v>
      </c>
      <c r="P632" s="58">
        <f t="shared" si="65"/>
        <v>2013</v>
      </c>
    </row>
    <row r="633" spans="1:16" ht="12.75" hidden="1" customHeight="1" x14ac:dyDescent="0.25">
      <c r="A633" s="27" t="s">
        <v>800</v>
      </c>
      <c r="B633" s="28" t="s">
        <v>338</v>
      </c>
      <c r="C633" s="29" t="s">
        <v>717</v>
      </c>
      <c r="D633" s="29">
        <v>1</v>
      </c>
      <c r="E633" s="90">
        <v>41428</v>
      </c>
      <c r="F633" s="57">
        <f>VLOOKUP(C633, Pivot!A$2:C$999, 3, FALSE)</f>
        <v>41221.111111111109</v>
      </c>
      <c r="G633" s="30">
        <f t="shared" si="62"/>
        <v>206.88888888889051</v>
      </c>
      <c r="H633" s="31">
        <f>VLOOKUP(C633, Pivot!A$2:E$999, 4, FALSE)</f>
        <v>115.6</v>
      </c>
      <c r="I633" s="31">
        <f>VLOOKUP(C633, Pivot!A$2:E$999, 5, FALSE)</f>
        <v>56.3</v>
      </c>
      <c r="J633" s="55">
        <v>114.6</v>
      </c>
      <c r="K633" s="31">
        <f t="shared" si="63"/>
        <v>0</v>
      </c>
      <c r="L633" s="58">
        <f>VLOOKUP(C633, Pivot!A$2:B$999, 2, FALSE)</f>
        <v>144000</v>
      </c>
      <c r="M633" s="58">
        <f t="shared" si="64"/>
        <v>2013</v>
      </c>
      <c r="P633" s="58">
        <f t="shared" si="65"/>
        <v>2013</v>
      </c>
    </row>
    <row r="634" spans="1:16" ht="12.75" hidden="1" customHeight="1" x14ac:dyDescent="0.25">
      <c r="A634" s="27" t="s">
        <v>801</v>
      </c>
      <c r="B634" s="28" t="s">
        <v>338</v>
      </c>
      <c r="C634" s="29" t="s">
        <v>717</v>
      </c>
      <c r="D634" s="29">
        <v>3</v>
      </c>
      <c r="E634" s="90">
        <v>41428</v>
      </c>
      <c r="F634" s="57">
        <f>VLOOKUP(C634, Pivot!A$2:C$999, 3, FALSE)</f>
        <v>41221.111111111109</v>
      </c>
      <c r="G634" s="30">
        <f t="shared" si="62"/>
        <v>206.88888888889051</v>
      </c>
      <c r="H634" s="31">
        <f>VLOOKUP(C634, Pivot!A$2:E$999, 4, FALSE)</f>
        <v>115.6</v>
      </c>
      <c r="I634" s="31">
        <f>VLOOKUP(C634, Pivot!A$2:E$999, 5, FALSE)</f>
        <v>56.3</v>
      </c>
      <c r="J634" s="55">
        <v>116.2</v>
      </c>
      <c r="K634" s="31">
        <f t="shared" si="63"/>
        <v>0.60000000000000853</v>
      </c>
      <c r="L634" s="58">
        <f>VLOOKUP(C634, Pivot!A$2:B$999, 2, FALSE)</f>
        <v>144000</v>
      </c>
      <c r="M634" s="58">
        <f t="shared" si="64"/>
        <v>2013</v>
      </c>
      <c r="P634" s="58">
        <f t="shared" si="65"/>
        <v>2013</v>
      </c>
    </row>
    <row r="635" spans="1:16" ht="12.75" hidden="1" customHeight="1" x14ac:dyDescent="0.25">
      <c r="A635" s="27" t="s">
        <v>801</v>
      </c>
      <c r="B635" s="28" t="s">
        <v>338</v>
      </c>
      <c r="C635" s="29" t="s">
        <v>722</v>
      </c>
      <c r="D635" s="29">
        <v>1</v>
      </c>
      <c r="E635" s="90">
        <v>41428</v>
      </c>
      <c r="F635" s="57">
        <f>VLOOKUP(C635, Pivot!A$2:C$999, 3, FALSE)</f>
        <v>41218.142857142855</v>
      </c>
      <c r="G635" s="30">
        <f t="shared" si="62"/>
        <v>209.85714285714494</v>
      </c>
      <c r="H635" s="31">
        <f>VLOOKUP(C635, Pivot!A$2:E$999, 4, FALSE)</f>
        <v>161.5</v>
      </c>
      <c r="I635" s="31">
        <f>VLOOKUP(C635, Pivot!A$2:E$999, 5, FALSE)</f>
        <v>117.8</v>
      </c>
      <c r="J635" s="55">
        <v>116.2</v>
      </c>
      <c r="K635" s="31">
        <f t="shared" si="63"/>
        <v>-1.5999999999999943</v>
      </c>
      <c r="L635" s="58">
        <f>VLOOKUP(C635, Pivot!A$2:B$999, 2, FALSE)</f>
        <v>130557</v>
      </c>
      <c r="M635" s="58">
        <f t="shared" si="64"/>
        <v>2013</v>
      </c>
      <c r="P635" s="58">
        <f t="shared" si="65"/>
        <v>2013</v>
      </c>
    </row>
    <row r="636" spans="1:16" ht="12.75" hidden="1" customHeight="1" x14ac:dyDescent="0.25">
      <c r="A636" s="27" t="s">
        <v>802</v>
      </c>
      <c r="B636" s="28" t="s">
        <v>301</v>
      </c>
      <c r="C636" s="29" t="s">
        <v>717</v>
      </c>
      <c r="D636" s="29">
        <v>52</v>
      </c>
      <c r="E636" s="90">
        <v>41428</v>
      </c>
      <c r="F636" s="57">
        <f>VLOOKUP(C636, Pivot!A$2:C$999, 3, FALSE)</f>
        <v>41221.111111111109</v>
      </c>
      <c r="G636" s="30">
        <f t="shared" si="62"/>
        <v>206.88888888889051</v>
      </c>
      <c r="H636" s="31">
        <f>VLOOKUP(C636, Pivot!A$2:E$999, 4, FALSE)</f>
        <v>115.6</v>
      </c>
      <c r="I636" s="31">
        <f>VLOOKUP(C636, Pivot!A$2:E$999, 5, FALSE)</f>
        <v>56.3</v>
      </c>
      <c r="J636" s="55">
        <v>74.099999999999994</v>
      </c>
      <c r="K636" s="31">
        <f t="shared" si="63"/>
        <v>0</v>
      </c>
      <c r="L636" s="58">
        <f>VLOOKUP(C636, Pivot!A$2:B$999, 2, FALSE)</f>
        <v>144000</v>
      </c>
      <c r="M636" s="58">
        <f t="shared" si="64"/>
        <v>2013</v>
      </c>
      <c r="P636" s="58">
        <f t="shared" si="65"/>
        <v>2013</v>
      </c>
    </row>
    <row r="637" spans="1:16" ht="12.75" hidden="1" customHeight="1" x14ac:dyDescent="0.25">
      <c r="A637" s="27" t="s">
        <v>802</v>
      </c>
      <c r="B637" s="28" t="s">
        <v>301</v>
      </c>
      <c r="C637" s="29" t="s">
        <v>722</v>
      </c>
      <c r="D637" s="29">
        <v>1</v>
      </c>
      <c r="E637" s="90">
        <v>41428</v>
      </c>
      <c r="F637" s="57">
        <f>VLOOKUP(C637, Pivot!A$2:C$999, 3, FALSE)</f>
        <v>41218.142857142855</v>
      </c>
      <c r="G637" s="30">
        <f t="shared" si="62"/>
        <v>209.85714285714494</v>
      </c>
      <c r="H637" s="31">
        <f>VLOOKUP(C637, Pivot!A$2:E$999, 4, FALSE)</f>
        <v>161.5</v>
      </c>
      <c r="I637" s="31">
        <f>VLOOKUP(C637, Pivot!A$2:E$999, 5, FALSE)</f>
        <v>117.8</v>
      </c>
      <c r="J637" s="55">
        <v>74.099999999999994</v>
      </c>
      <c r="K637" s="31">
        <f t="shared" si="63"/>
        <v>-43.7</v>
      </c>
      <c r="L637" s="58">
        <f>VLOOKUP(C637, Pivot!A$2:B$999, 2, FALSE)</f>
        <v>130557</v>
      </c>
      <c r="M637" s="58">
        <f t="shared" si="64"/>
        <v>2013</v>
      </c>
      <c r="P637" s="58">
        <f t="shared" si="65"/>
        <v>2013</v>
      </c>
    </row>
    <row r="638" spans="1:16" ht="12.75" hidden="1" customHeight="1" x14ac:dyDescent="0.25">
      <c r="A638" s="27" t="s">
        <v>803</v>
      </c>
      <c r="B638" s="28" t="s">
        <v>301</v>
      </c>
      <c r="C638" s="29" t="s">
        <v>717</v>
      </c>
      <c r="D638" s="29">
        <v>42</v>
      </c>
      <c r="E638" s="90">
        <v>41429</v>
      </c>
      <c r="F638" s="57">
        <f>VLOOKUP(C638, Pivot!A$2:C$999, 3, FALSE)</f>
        <v>41221.111111111109</v>
      </c>
      <c r="G638" s="30">
        <f t="shared" si="62"/>
        <v>207.88888888889051</v>
      </c>
      <c r="H638" s="31">
        <f>VLOOKUP(C638, Pivot!A$2:E$999, 4, FALSE)</f>
        <v>115.6</v>
      </c>
      <c r="I638" s="31">
        <f>VLOOKUP(C638, Pivot!A$2:E$999, 5, FALSE)</f>
        <v>56.3</v>
      </c>
      <c r="J638" s="55">
        <v>77.3</v>
      </c>
      <c r="K638" s="31">
        <f t="shared" si="63"/>
        <v>0</v>
      </c>
      <c r="L638" s="58">
        <f>VLOOKUP(C638, Pivot!A$2:B$999, 2, FALSE)</f>
        <v>144000</v>
      </c>
      <c r="M638" s="58">
        <f t="shared" si="64"/>
        <v>2013</v>
      </c>
      <c r="P638" s="58">
        <f t="shared" si="65"/>
        <v>2013</v>
      </c>
    </row>
    <row r="639" spans="1:16" ht="12.75" hidden="1" customHeight="1" x14ac:dyDescent="0.25">
      <c r="A639" s="27" t="s">
        <v>804</v>
      </c>
      <c r="B639" s="28" t="s">
        <v>301</v>
      </c>
      <c r="C639" s="29" t="s">
        <v>717</v>
      </c>
      <c r="D639" s="29">
        <v>149</v>
      </c>
      <c r="E639" s="90">
        <v>41430</v>
      </c>
      <c r="F639" s="57">
        <f>VLOOKUP(C639, Pivot!A$2:C$999, 3, FALSE)</f>
        <v>41221.111111111109</v>
      </c>
      <c r="G639" s="30">
        <f t="shared" si="62"/>
        <v>208.88888888889051</v>
      </c>
      <c r="H639" s="31">
        <f>VLOOKUP(C639, Pivot!A$2:E$999, 4, FALSE)</f>
        <v>115.6</v>
      </c>
      <c r="I639" s="31">
        <f>VLOOKUP(C639, Pivot!A$2:E$999, 5, FALSE)</f>
        <v>56.3</v>
      </c>
      <c r="J639" s="55">
        <v>78.2</v>
      </c>
      <c r="K639" s="31">
        <f t="shared" si="63"/>
        <v>0</v>
      </c>
      <c r="L639" s="58">
        <f>VLOOKUP(C639, Pivot!A$2:B$999, 2, FALSE)</f>
        <v>144000</v>
      </c>
      <c r="M639" s="58">
        <f t="shared" si="64"/>
        <v>2013</v>
      </c>
      <c r="P639" s="58">
        <f t="shared" si="65"/>
        <v>2013</v>
      </c>
    </row>
    <row r="640" spans="1:16" ht="12.75" hidden="1" customHeight="1" x14ac:dyDescent="0.25">
      <c r="A640" s="27" t="s">
        <v>804</v>
      </c>
      <c r="B640" s="28" t="s">
        <v>301</v>
      </c>
      <c r="C640" s="29" t="s">
        <v>210</v>
      </c>
      <c r="D640" s="29">
        <v>2</v>
      </c>
      <c r="E640" s="90">
        <v>41430</v>
      </c>
      <c r="F640" s="57">
        <f>VLOOKUP(C640, Pivot!A$2:C$999, 3, FALSE)</f>
        <v>41360</v>
      </c>
      <c r="G640" s="30">
        <f t="shared" si="62"/>
        <v>70</v>
      </c>
      <c r="H640" s="31">
        <f>VLOOKUP(C640, Pivot!A$2:E$999, 4, FALSE)</f>
        <v>86.5</v>
      </c>
      <c r="I640" s="31">
        <f>VLOOKUP(C640, Pivot!A$2:E$999, 5, FALSE)</f>
        <v>86.5</v>
      </c>
      <c r="J640" s="55">
        <v>78.2</v>
      </c>
      <c r="K640" s="31">
        <f t="shared" si="63"/>
        <v>-8.2999999999999972</v>
      </c>
      <c r="L640" s="58">
        <f>VLOOKUP(C640, Pivot!A$2:B$999, 2, FALSE)</f>
        <v>142</v>
      </c>
      <c r="M640" s="58">
        <f t="shared" si="64"/>
        <v>2013</v>
      </c>
      <c r="P640" s="58">
        <f t="shared" si="65"/>
        <v>2013</v>
      </c>
    </row>
    <row r="641" spans="1:16" ht="12.75" hidden="1" customHeight="1" x14ac:dyDescent="0.25">
      <c r="A641" s="27" t="s">
        <v>805</v>
      </c>
      <c r="B641" s="28" t="s">
        <v>301</v>
      </c>
      <c r="C641" s="29" t="s">
        <v>717</v>
      </c>
      <c r="D641" s="29">
        <v>195</v>
      </c>
      <c r="E641" s="90">
        <v>41431</v>
      </c>
      <c r="F641" s="57">
        <f>VLOOKUP(C641, Pivot!A$2:C$999, 3, FALSE)</f>
        <v>41221.111111111109</v>
      </c>
      <c r="G641" s="30">
        <f t="shared" si="62"/>
        <v>209.88888888889051</v>
      </c>
      <c r="H641" s="31">
        <f>VLOOKUP(C641, Pivot!A$2:E$999, 4, FALSE)</f>
        <v>115.6</v>
      </c>
      <c r="I641" s="31">
        <f>VLOOKUP(C641, Pivot!A$2:E$999, 5, FALSE)</f>
        <v>56.3</v>
      </c>
      <c r="J641" s="55">
        <v>81.8</v>
      </c>
      <c r="K641" s="31">
        <f t="shared" si="63"/>
        <v>0</v>
      </c>
      <c r="L641" s="58">
        <f>VLOOKUP(C641, Pivot!A$2:B$999, 2, FALSE)</f>
        <v>144000</v>
      </c>
      <c r="M641" s="58">
        <f t="shared" si="64"/>
        <v>2013</v>
      </c>
      <c r="P641" s="58">
        <f t="shared" si="65"/>
        <v>2013</v>
      </c>
    </row>
    <row r="642" spans="1:16" ht="12.75" hidden="1" customHeight="1" x14ac:dyDescent="0.25">
      <c r="A642" s="27" t="s">
        <v>805</v>
      </c>
      <c r="B642" s="28" t="s">
        <v>301</v>
      </c>
      <c r="C642" s="29" t="s">
        <v>210</v>
      </c>
      <c r="D642" s="29">
        <v>2</v>
      </c>
      <c r="E642" s="90">
        <v>41431</v>
      </c>
      <c r="F642" s="57">
        <f>VLOOKUP(C642, Pivot!A$2:C$999, 3, FALSE)</f>
        <v>41360</v>
      </c>
      <c r="G642" s="30">
        <f t="shared" ref="G642:G705" si="66">E642-F642</f>
        <v>71</v>
      </c>
      <c r="H642" s="31">
        <f>VLOOKUP(C642, Pivot!A$2:E$999, 4, FALSE)</f>
        <v>86.5</v>
      </c>
      <c r="I642" s="31">
        <f>VLOOKUP(C642, Pivot!A$2:E$999, 5, FALSE)</f>
        <v>86.5</v>
      </c>
      <c r="J642" s="55">
        <v>81.8</v>
      </c>
      <c r="K642" s="31">
        <f t="shared" ref="K642:K705" si="67">IF(J642&gt;H642, J642-H642, IF(J642&lt;I642, J642-I642, 0))</f>
        <v>-4.7000000000000028</v>
      </c>
      <c r="L642" s="58">
        <f>VLOOKUP(C642, Pivot!A$2:B$999, 2, FALSE)</f>
        <v>142</v>
      </c>
      <c r="M642" s="58">
        <f t="shared" ref="M642:M705" si="68">YEAR(E642)</f>
        <v>2013</v>
      </c>
      <c r="P642" s="58">
        <f t="shared" ref="P642:P705" si="69">IF(MONTH(E642) =12, M642+1, M642)</f>
        <v>2013</v>
      </c>
    </row>
    <row r="643" spans="1:16" ht="12.75" hidden="1" customHeight="1" x14ac:dyDescent="0.25">
      <c r="A643" s="27" t="s">
        <v>806</v>
      </c>
      <c r="B643" s="28" t="s">
        <v>301</v>
      </c>
      <c r="C643" s="29" t="s">
        <v>717</v>
      </c>
      <c r="D643" s="29">
        <v>45</v>
      </c>
      <c r="E643" s="90">
        <v>41433</v>
      </c>
      <c r="F643" s="57">
        <f>VLOOKUP(C643, Pivot!A$2:C$999, 3, FALSE)</f>
        <v>41221.111111111109</v>
      </c>
      <c r="G643" s="30">
        <f t="shared" si="66"/>
        <v>211.88888888889051</v>
      </c>
      <c r="H643" s="31">
        <f>VLOOKUP(C643, Pivot!A$2:E$999, 4, FALSE)</f>
        <v>115.6</v>
      </c>
      <c r="I643" s="31">
        <f>VLOOKUP(C643, Pivot!A$2:E$999, 5, FALSE)</f>
        <v>56.3</v>
      </c>
      <c r="J643" s="55">
        <v>84</v>
      </c>
      <c r="K643" s="31">
        <f t="shared" si="67"/>
        <v>0</v>
      </c>
      <c r="L643" s="58">
        <f>VLOOKUP(C643, Pivot!A$2:B$999, 2, FALSE)</f>
        <v>144000</v>
      </c>
      <c r="M643" s="58">
        <f t="shared" si="68"/>
        <v>2013</v>
      </c>
      <c r="P643" s="58">
        <f t="shared" si="69"/>
        <v>2013</v>
      </c>
    </row>
    <row r="644" spans="1:16" ht="12.75" hidden="1" customHeight="1" x14ac:dyDescent="0.25">
      <c r="A644" s="27" t="s">
        <v>806</v>
      </c>
      <c r="B644" s="28" t="s">
        <v>301</v>
      </c>
      <c r="C644" s="29" t="s">
        <v>210</v>
      </c>
      <c r="D644" s="29">
        <v>2</v>
      </c>
      <c r="E644" s="90">
        <v>41433</v>
      </c>
      <c r="F644" s="57">
        <f>VLOOKUP(C644, Pivot!A$2:C$999, 3, FALSE)</f>
        <v>41360</v>
      </c>
      <c r="G644" s="30">
        <f t="shared" si="66"/>
        <v>73</v>
      </c>
      <c r="H644" s="31">
        <f>VLOOKUP(C644, Pivot!A$2:E$999, 4, FALSE)</f>
        <v>86.5</v>
      </c>
      <c r="I644" s="31">
        <f>VLOOKUP(C644, Pivot!A$2:E$999, 5, FALSE)</f>
        <v>86.5</v>
      </c>
      <c r="J644" s="55">
        <v>84</v>
      </c>
      <c r="K644" s="31">
        <f t="shared" si="67"/>
        <v>-2.5</v>
      </c>
      <c r="L644" s="58">
        <f>VLOOKUP(C644, Pivot!A$2:B$999, 2, FALSE)</f>
        <v>142</v>
      </c>
      <c r="M644" s="58">
        <f t="shared" si="68"/>
        <v>2013</v>
      </c>
      <c r="P644" s="58">
        <f t="shared" si="69"/>
        <v>2013</v>
      </c>
    </row>
    <row r="645" spans="1:16" ht="12.75" hidden="1" customHeight="1" x14ac:dyDescent="0.25">
      <c r="A645" s="27" t="s">
        <v>807</v>
      </c>
      <c r="B645" s="28" t="s">
        <v>301</v>
      </c>
      <c r="C645" s="29" t="s">
        <v>717</v>
      </c>
      <c r="D645" s="29">
        <v>4</v>
      </c>
      <c r="E645" s="90">
        <v>41435</v>
      </c>
      <c r="F645" s="57">
        <f>VLOOKUP(C645, Pivot!A$2:C$999, 3, FALSE)</f>
        <v>41221.111111111109</v>
      </c>
      <c r="G645" s="30">
        <f t="shared" si="66"/>
        <v>213.88888888889051</v>
      </c>
      <c r="H645" s="31">
        <f>VLOOKUP(C645, Pivot!A$2:E$999, 4, FALSE)</f>
        <v>115.6</v>
      </c>
      <c r="I645" s="31">
        <f>VLOOKUP(C645, Pivot!A$2:E$999, 5, FALSE)</f>
        <v>56.3</v>
      </c>
      <c r="J645" s="55">
        <v>86.1</v>
      </c>
      <c r="K645" s="31">
        <f t="shared" si="67"/>
        <v>0</v>
      </c>
      <c r="L645" s="58">
        <f>VLOOKUP(C645, Pivot!A$2:B$999, 2, FALSE)</f>
        <v>144000</v>
      </c>
      <c r="M645" s="58">
        <f t="shared" si="68"/>
        <v>2013</v>
      </c>
      <c r="P645" s="58">
        <f t="shared" si="69"/>
        <v>2013</v>
      </c>
    </row>
    <row r="646" spans="1:16" ht="12.75" hidden="1" customHeight="1" x14ac:dyDescent="0.25">
      <c r="A646" s="27" t="s">
        <v>807</v>
      </c>
      <c r="B646" s="28" t="s">
        <v>301</v>
      </c>
      <c r="C646" s="29" t="s">
        <v>210</v>
      </c>
      <c r="D646" s="29">
        <v>2</v>
      </c>
      <c r="E646" s="90">
        <v>41435</v>
      </c>
      <c r="F646" s="57">
        <f>VLOOKUP(C646, Pivot!A$2:C$999, 3, FALSE)</f>
        <v>41360</v>
      </c>
      <c r="G646" s="30">
        <f t="shared" si="66"/>
        <v>75</v>
      </c>
      <c r="H646" s="31">
        <f>VLOOKUP(C646, Pivot!A$2:E$999, 4, FALSE)</f>
        <v>86.5</v>
      </c>
      <c r="I646" s="31">
        <f>VLOOKUP(C646, Pivot!A$2:E$999, 5, FALSE)</f>
        <v>86.5</v>
      </c>
      <c r="J646" s="55">
        <v>86.1</v>
      </c>
      <c r="K646" s="31">
        <f t="shared" si="67"/>
        <v>-0.40000000000000568</v>
      </c>
      <c r="L646" s="58">
        <f>VLOOKUP(C646, Pivot!A$2:B$999, 2, FALSE)</f>
        <v>142</v>
      </c>
      <c r="M646" s="58">
        <f t="shared" si="68"/>
        <v>2013</v>
      </c>
      <c r="P646" s="58">
        <f t="shared" si="69"/>
        <v>2013</v>
      </c>
    </row>
    <row r="647" spans="1:16" ht="12.75" hidden="1" customHeight="1" x14ac:dyDescent="0.25">
      <c r="A647" s="27" t="s">
        <v>808</v>
      </c>
      <c r="B647" s="28" t="s">
        <v>301</v>
      </c>
      <c r="C647" s="29" t="s">
        <v>717</v>
      </c>
      <c r="D647" s="29">
        <v>2</v>
      </c>
      <c r="E647" s="90">
        <v>41436</v>
      </c>
      <c r="F647" s="57">
        <f>VLOOKUP(C647, Pivot!A$2:C$999, 3, FALSE)</f>
        <v>41221.111111111109</v>
      </c>
      <c r="G647" s="30">
        <f t="shared" si="66"/>
        <v>214.88888888889051</v>
      </c>
      <c r="H647" s="31">
        <f>VLOOKUP(C647, Pivot!A$2:E$999, 4, FALSE)</f>
        <v>115.6</v>
      </c>
      <c r="I647" s="31">
        <f>VLOOKUP(C647, Pivot!A$2:E$999, 5, FALSE)</f>
        <v>56.3</v>
      </c>
      <c r="J647" s="55">
        <v>88.3</v>
      </c>
      <c r="K647" s="31">
        <f t="shared" si="67"/>
        <v>0</v>
      </c>
      <c r="L647" s="58">
        <f>VLOOKUP(C647, Pivot!A$2:B$999, 2, FALSE)</f>
        <v>144000</v>
      </c>
      <c r="M647" s="58">
        <f t="shared" si="68"/>
        <v>2013</v>
      </c>
      <c r="P647" s="58">
        <f t="shared" si="69"/>
        <v>2013</v>
      </c>
    </row>
    <row r="648" spans="1:16" ht="12.75" hidden="1" customHeight="1" x14ac:dyDescent="0.25">
      <c r="A648" s="27" t="s">
        <v>809</v>
      </c>
      <c r="B648" s="28" t="s">
        <v>301</v>
      </c>
      <c r="C648" s="29" t="s">
        <v>717</v>
      </c>
      <c r="D648" s="29">
        <v>11</v>
      </c>
      <c r="E648" s="90">
        <v>41438</v>
      </c>
      <c r="F648" s="57">
        <f>VLOOKUP(C648, Pivot!A$2:C$999, 3, FALSE)</f>
        <v>41221.111111111109</v>
      </c>
      <c r="G648" s="30">
        <f t="shared" si="66"/>
        <v>216.88888888889051</v>
      </c>
      <c r="H648" s="31">
        <f>VLOOKUP(C648, Pivot!A$2:E$999, 4, FALSE)</f>
        <v>115.6</v>
      </c>
      <c r="I648" s="31">
        <f>VLOOKUP(C648, Pivot!A$2:E$999, 5, FALSE)</f>
        <v>56.3</v>
      </c>
      <c r="J648" s="55">
        <v>88.9</v>
      </c>
      <c r="K648" s="31">
        <f t="shared" si="67"/>
        <v>0</v>
      </c>
      <c r="L648" s="58">
        <f>VLOOKUP(C648, Pivot!A$2:B$999, 2, FALSE)</f>
        <v>144000</v>
      </c>
      <c r="M648" s="58">
        <f t="shared" si="68"/>
        <v>2013</v>
      </c>
      <c r="P648" s="58">
        <f t="shared" si="69"/>
        <v>2013</v>
      </c>
    </row>
    <row r="649" spans="1:16" ht="12.75" hidden="1" customHeight="1" x14ac:dyDescent="0.25">
      <c r="A649" s="27" t="s">
        <v>810</v>
      </c>
      <c r="B649" s="28" t="s">
        <v>301</v>
      </c>
      <c r="C649" s="29" t="s">
        <v>717</v>
      </c>
      <c r="D649" s="29">
        <v>3</v>
      </c>
      <c r="E649" s="90">
        <v>41439</v>
      </c>
      <c r="F649" s="57">
        <f>VLOOKUP(C649, Pivot!A$2:C$999, 3, FALSE)</f>
        <v>41221.111111111109</v>
      </c>
      <c r="G649" s="30">
        <f t="shared" si="66"/>
        <v>217.88888888889051</v>
      </c>
      <c r="H649" s="31">
        <f>VLOOKUP(C649, Pivot!A$2:E$999, 4, FALSE)</f>
        <v>115.6</v>
      </c>
      <c r="I649" s="31">
        <f>VLOOKUP(C649, Pivot!A$2:E$999, 5, FALSE)</f>
        <v>56.3</v>
      </c>
      <c r="J649" s="55">
        <v>90.2</v>
      </c>
      <c r="K649" s="31">
        <f t="shared" si="67"/>
        <v>0</v>
      </c>
      <c r="L649" s="58">
        <f>VLOOKUP(C649, Pivot!A$2:B$999, 2, FALSE)</f>
        <v>144000</v>
      </c>
      <c r="M649" s="58">
        <f t="shared" si="68"/>
        <v>2013</v>
      </c>
      <c r="P649" s="58">
        <f t="shared" si="69"/>
        <v>2013</v>
      </c>
    </row>
    <row r="650" spans="1:16" ht="12.75" hidden="1" customHeight="1" x14ac:dyDescent="0.25">
      <c r="A650" s="27" t="s">
        <v>811</v>
      </c>
      <c r="B650" s="28" t="s">
        <v>301</v>
      </c>
      <c r="C650" s="29" t="s">
        <v>717</v>
      </c>
      <c r="D650" s="29">
        <v>9</v>
      </c>
      <c r="E650" s="90">
        <v>41440</v>
      </c>
      <c r="F650" s="57">
        <f>VLOOKUP(C650, Pivot!A$2:C$999, 3, FALSE)</f>
        <v>41221.111111111109</v>
      </c>
      <c r="G650" s="30">
        <f t="shared" si="66"/>
        <v>218.88888888889051</v>
      </c>
      <c r="H650" s="31">
        <f>VLOOKUP(C650, Pivot!A$2:E$999, 4, FALSE)</f>
        <v>115.6</v>
      </c>
      <c r="I650" s="31">
        <f>VLOOKUP(C650, Pivot!A$2:E$999, 5, FALSE)</f>
        <v>56.3</v>
      </c>
      <c r="J650" s="55">
        <v>91.1</v>
      </c>
      <c r="K650" s="31">
        <f t="shared" si="67"/>
        <v>0</v>
      </c>
      <c r="L650" s="58">
        <f>VLOOKUP(C650, Pivot!A$2:B$999, 2, FALSE)</f>
        <v>144000</v>
      </c>
      <c r="M650" s="58">
        <f t="shared" si="68"/>
        <v>2013</v>
      </c>
      <c r="P650" s="58">
        <f t="shared" si="69"/>
        <v>2013</v>
      </c>
    </row>
    <row r="651" spans="1:16" ht="12.75" hidden="1" customHeight="1" x14ac:dyDescent="0.25">
      <c r="A651" s="27" t="s">
        <v>812</v>
      </c>
      <c r="B651" s="28" t="s">
        <v>301</v>
      </c>
      <c r="C651" s="29" t="s">
        <v>717</v>
      </c>
      <c r="D651" s="29">
        <v>44</v>
      </c>
      <c r="E651" s="90">
        <v>41441</v>
      </c>
      <c r="F651" s="57">
        <f>VLOOKUP(C651, Pivot!A$2:C$999, 3, FALSE)</f>
        <v>41221.111111111109</v>
      </c>
      <c r="G651" s="30">
        <f t="shared" si="66"/>
        <v>219.88888888889051</v>
      </c>
      <c r="H651" s="31">
        <f>VLOOKUP(C651, Pivot!A$2:E$999, 4, FALSE)</f>
        <v>115.6</v>
      </c>
      <c r="I651" s="31">
        <f>VLOOKUP(C651, Pivot!A$2:E$999, 5, FALSE)</f>
        <v>56.3</v>
      </c>
      <c r="J651" s="55">
        <v>91.9</v>
      </c>
      <c r="K651" s="31">
        <f t="shared" si="67"/>
        <v>0</v>
      </c>
      <c r="L651" s="58">
        <f>VLOOKUP(C651, Pivot!A$2:B$999, 2, FALSE)</f>
        <v>144000</v>
      </c>
      <c r="M651" s="58">
        <f t="shared" si="68"/>
        <v>2013</v>
      </c>
      <c r="P651" s="58">
        <f t="shared" si="69"/>
        <v>2013</v>
      </c>
    </row>
    <row r="652" spans="1:16" ht="12.75" hidden="1" customHeight="1" x14ac:dyDescent="0.25">
      <c r="A652" s="27" t="s">
        <v>812</v>
      </c>
      <c r="B652" s="28" t="s">
        <v>301</v>
      </c>
      <c r="C652" s="29" t="s">
        <v>722</v>
      </c>
      <c r="D652" s="29">
        <v>3</v>
      </c>
      <c r="E652" s="90">
        <v>41441</v>
      </c>
      <c r="F652" s="57">
        <f>VLOOKUP(C652, Pivot!A$2:C$999, 3, FALSE)</f>
        <v>41218.142857142855</v>
      </c>
      <c r="G652" s="30">
        <f t="shared" si="66"/>
        <v>222.85714285714494</v>
      </c>
      <c r="H652" s="31">
        <f>VLOOKUP(C652, Pivot!A$2:E$999, 4, FALSE)</f>
        <v>161.5</v>
      </c>
      <c r="I652" s="31">
        <f>VLOOKUP(C652, Pivot!A$2:E$999, 5, FALSE)</f>
        <v>117.8</v>
      </c>
      <c r="J652" s="55">
        <v>91.9</v>
      </c>
      <c r="K652" s="31">
        <f t="shared" si="67"/>
        <v>-25.899999999999991</v>
      </c>
      <c r="L652" s="58">
        <f>VLOOKUP(C652, Pivot!A$2:B$999, 2, FALSE)</f>
        <v>130557</v>
      </c>
      <c r="M652" s="58">
        <f t="shared" si="68"/>
        <v>2013</v>
      </c>
      <c r="P652" s="58">
        <f t="shared" si="69"/>
        <v>2013</v>
      </c>
    </row>
    <row r="653" spans="1:16" ht="12.75" hidden="1" customHeight="1" x14ac:dyDescent="0.25">
      <c r="A653" s="27" t="s">
        <v>813</v>
      </c>
      <c r="B653" s="28" t="s">
        <v>301</v>
      </c>
      <c r="C653" s="29" t="s">
        <v>717</v>
      </c>
      <c r="D653" s="29">
        <v>33</v>
      </c>
      <c r="E653" s="90">
        <v>41444</v>
      </c>
      <c r="F653" s="57">
        <f>VLOOKUP(C653, Pivot!A$2:C$999, 3, FALSE)</f>
        <v>41221.111111111109</v>
      </c>
      <c r="G653" s="30">
        <f t="shared" si="66"/>
        <v>222.88888888889051</v>
      </c>
      <c r="H653" s="31">
        <f>VLOOKUP(C653, Pivot!A$2:E$999, 4, FALSE)</f>
        <v>115.6</v>
      </c>
      <c r="I653" s="31">
        <f>VLOOKUP(C653, Pivot!A$2:E$999, 5, FALSE)</f>
        <v>56.3</v>
      </c>
      <c r="J653" s="55">
        <v>93.6</v>
      </c>
      <c r="K653" s="31">
        <f t="shared" si="67"/>
        <v>0</v>
      </c>
      <c r="L653" s="58">
        <f>VLOOKUP(C653, Pivot!A$2:B$999, 2, FALSE)</f>
        <v>144000</v>
      </c>
      <c r="M653" s="58">
        <f t="shared" si="68"/>
        <v>2013</v>
      </c>
      <c r="P653" s="58">
        <f t="shared" si="69"/>
        <v>2013</v>
      </c>
    </row>
    <row r="654" spans="1:16" ht="12.75" hidden="1" customHeight="1" x14ac:dyDescent="0.25">
      <c r="A654" s="27" t="s">
        <v>813</v>
      </c>
      <c r="B654" s="28" t="s">
        <v>301</v>
      </c>
      <c r="C654" s="29" t="s">
        <v>722</v>
      </c>
      <c r="D654" s="29">
        <v>1</v>
      </c>
      <c r="E654" s="90">
        <v>41444</v>
      </c>
      <c r="F654" s="57">
        <f>VLOOKUP(C654, Pivot!A$2:C$999, 3, FALSE)</f>
        <v>41218.142857142855</v>
      </c>
      <c r="G654" s="30">
        <f t="shared" si="66"/>
        <v>225.85714285714494</v>
      </c>
      <c r="H654" s="31">
        <f>VLOOKUP(C654, Pivot!A$2:E$999, 4, FALSE)</f>
        <v>161.5</v>
      </c>
      <c r="I654" s="31">
        <f>VLOOKUP(C654, Pivot!A$2:E$999, 5, FALSE)</f>
        <v>117.8</v>
      </c>
      <c r="J654" s="55">
        <v>93.6</v>
      </c>
      <c r="K654" s="31">
        <f t="shared" si="67"/>
        <v>-24.200000000000003</v>
      </c>
      <c r="L654" s="58">
        <f>VLOOKUP(C654, Pivot!A$2:B$999, 2, FALSE)</f>
        <v>130557</v>
      </c>
      <c r="M654" s="58">
        <f t="shared" si="68"/>
        <v>2013</v>
      </c>
      <c r="P654" s="58">
        <f t="shared" si="69"/>
        <v>2013</v>
      </c>
    </row>
    <row r="655" spans="1:16" ht="12.75" hidden="1" customHeight="1" x14ac:dyDescent="0.25">
      <c r="A655" s="27" t="s">
        <v>814</v>
      </c>
      <c r="B655" s="28" t="s">
        <v>301</v>
      </c>
      <c r="C655" s="29" t="s">
        <v>717</v>
      </c>
      <c r="D655" s="29">
        <v>38</v>
      </c>
      <c r="E655" s="90">
        <v>41445</v>
      </c>
      <c r="F655" s="57">
        <f>VLOOKUP(C655, Pivot!A$2:C$999, 3, FALSE)</f>
        <v>41221.111111111109</v>
      </c>
      <c r="G655" s="30">
        <f t="shared" si="66"/>
        <v>223.88888888889051</v>
      </c>
      <c r="H655" s="31">
        <f>VLOOKUP(C655, Pivot!A$2:E$999, 4, FALSE)</f>
        <v>115.6</v>
      </c>
      <c r="I655" s="31">
        <f>VLOOKUP(C655, Pivot!A$2:E$999, 5, FALSE)</f>
        <v>56.3</v>
      </c>
      <c r="J655" s="55">
        <v>95.4</v>
      </c>
      <c r="K655" s="31">
        <f t="shared" si="67"/>
        <v>0</v>
      </c>
      <c r="L655" s="58">
        <f>VLOOKUP(C655, Pivot!A$2:B$999, 2, FALSE)</f>
        <v>144000</v>
      </c>
      <c r="M655" s="58">
        <f t="shared" si="68"/>
        <v>2013</v>
      </c>
      <c r="P655" s="58">
        <f t="shared" si="69"/>
        <v>2013</v>
      </c>
    </row>
    <row r="656" spans="1:16" ht="12.75" hidden="1" customHeight="1" x14ac:dyDescent="0.25">
      <c r="A656" s="27" t="s">
        <v>814</v>
      </c>
      <c r="B656" s="28" t="s">
        <v>301</v>
      </c>
      <c r="C656" s="29" t="s">
        <v>722</v>
      </c>
      <c r="D656" s="29">
        <v>1</v>
      </c>
      <c r="E656" s="90">
        <v>41445</v>
      </c>
      <c r="F656" s="57">
        <f>VLOOKUP(C656, Pivot!A$2:C$999, 3, FALSE)</f>
        <v>41218.142857142855</v>
      </c>
      <c r="G656" s="30">
        <f t="shared" si="66"/>
        <v>226.85714285714494</v>
      </c>
      <c r="H656" s="31">
        <f>VLOOKUP(C656, Pivot!A$2:E$999, 4, FALSE)</f>
        <v>161.5</v>
      </c>
      <c r="I656" s="31">
        <f>VLOOKUP(C656, Pivot!A$2:E$999, 5, FALSE)</f>
        <v>117.8</v>
      </c>
      <c r="J656" s="55">
        <v>95.4</v>
      </c>
      <c r="K656" s="31">
        <f t="shared" si="67"/>
        <v>-22.399999999999991</v>
      </c>
      <c r="L656" s="58">
        <f>VLOOKUP(C656, Pivot!A$2:B$999, 2, FALSE)</f>
        <v>130557</v>
      </c>
      <c r="M656" s="58">
        <f t="shared" si="68"/>
        <v>2013</v>
      </c>
      <c r="P656" s="58">
        <f t="shared" si="69"/>
        <v>2013</v>
      </c>
    </row>
    <row r="657" spans="1:16" ht="12.75" hidden="1" customHeight="1" x14ac:dyDescent="0.25">
      <c r="A657" s="27" t="s">
        <v>815</v>
      </c>
      <c r="B657" s="28" t="s">
        <v>301</v>
      </c>
      <c r="C657" s="29" t="s">
        <v>717</v>
      </c>
      <c r="D657" s="29">
        <v>92</v>
      </c>
      <c r="E657" s="90">
        <v>41446</v>
      </c>
      <c r="F657" s="57">
        <f>VLOOKUP(C657, Pivot!A$2:C$999, 3, FALSE)</f>
        <v>41221.111111111109</v>
      </c>
      <c r="G657" s="30">
        <f t="shared" si="66"/>
        <v>224.88888888889051</v>
      </c>
      <c r="H657" s="31">
        <f>VLOOKUP(C657, Pivot!A$2:E$999, 4, FALSE)</f>
        <v>115.6</v>
      </c>
      <c r="I657" s="31">
        <f>VLOOKUP(C657, Pivot!A$2:E$999, 5, FALSE)</f>
        <v>56.3</v>
      </c>
      <c r="J657" s="55">
        <v>95.8</v>
      </c>
      <c r="K657" s="31">
        <f t="shared" si="67"/>
        <v>0</v>
      </c>
      <c r="L657" s="58">
        <f>VLOOKUP(C657, Pivot!A$2:B$999, 2, FALSE)</f>
        <v>144000</v>
      </c>
      <c r="M657" s="58">
        <f t="shared" si="68"/>
        <v>2013</v>
      </c>
      <c r="P657" s="58">
        <f t="shared" si="69"/>
        <v>2013</v>
      </c>
    </row>
    <row r="658" spans="1:16" ht="12.75" hidden="1" customHeight="1" x14ac:dyDescent="0.25">
      <c r="A658" s="27" t="s">
        <v>815</v>
      </c>
      <c r="B658" s="28" t="s">
        <v>301</v>
      </c>
      <c r="C658" s="29" t="s">
        <v>722</v>
      </c>
      <c r="D658" s="29">
        <v>1</v>
      </c>
      <c r="E658" s="90">
        <v>41446</v>
      </c>
      <c r="F658" s="57">
        <f>VLOOKUP(C658, Pivot!A$2:C$999, 3, FALSE)</f>
        <v>41218.142857142855</v>
      </c>
      <c r="G658" s="30">
        <f t="shared" si="66"/>
        <v>227.85714285714494</v>
      </c>
      <c r="H658" s="31">
        <f>VLOOKUP(C658, Pivot!A$2:E$999, 4, FALSE)</f>
        <v>161.5</v>
      </c>
      <c r="I658" s="31">
        <f>VLOOKUP(C658, Pivot!A$2:E$999, 5, FALSE)</f>
        <v>117.8</v>
      </c>
      <c r="J658" s="55">
        <v>95.8</v>
      </c>
      <c r="K658" s="31">
        <f t="shared" si="67"/>
        <v>-22</v>
      </c>
      <c r="L658" s="58">
        <f>VLOOKUP(C658, Pivot!A$2:B$999, 2, FALSE)</f>
        <v>130557</v>
      </c>
      <c r="M658" s="58">
        <f t="shared" si="68"/>
        <v>2013</v>
      </c>
      <c r="P658" s="58">
        <f t="shared" si="69"/>
        <v>2013</v>
      </c>
    </row>
    <row r="659" spans="1:16" ht="12.75" hidden="1" customHeight="1" x14ac:dyDescent="0.25">
      <c r="A659" s="27" t="s">
        <v>815</v>
      </c>
      <c r="B659" s="28" t="s">
        <v>301</v>
      </c>
      <c r="C659" s="29" t="s">
        <v>210</v>
      </c>
      <c r="D659" s="29">
        <v>1</v>
      </c>
      <c r="E659" s="90">
        <v>41446</v>
      </c>
      <c r="F659" s="57">
        <f>VLOOKUP(C659, Pivot!A$2:C$999, 3, FALSE)</f>
        <v>41360</v>
      </c>
      <c r="G659" s="30">
        <f t="shared" si="66"/>
        <v>86</v>
      </c>
      <c r="H659" s="31">
        <f>VLOOKUP(C659, Pivot!A$2:E$999, 4, FALSE)</f>
        <v>86.5</v>
      </c>
      <c r="I659" s="31">
        <f>VLOOKUP(C659, Pivot!A$2:E$999, 5, FALSE)</f>
        <v>86.5</v>
      </c>
      <c r="J659" s="55">
        <v>96</v>
      </c>
      <c r="K659" s="31">
        <f t="shared" si="67"/>
        <v>9.5</v>
      </c>
      <c r="L659" s="58">
        <f>VLOOKUP(C659, Pivot!A$2:B$999, 2, FALSE)</f>
        <v>142</v>
      </c>
      <c r="M659" s="58">
        <f t="shared" si="68"/>
        <v>2013</v>
      </c>
      <c r="P659" s="58">
        <f t="shared" si="69"/>
        <v>2013</v>
      </c>
    </row>
    <row r="660" spans="1:16" ht="12.75" hidden="1" customHeight="1" x14ac:dyDescent="0.25">
      <c r="A660" s="27" t="s">
        <v>816</v>
      </c>
      <c r="B660" s="28" t="s">
        <v>301</v>
      </c>
      <c r="C660" s="29" t="s">
        <v>722</v>
      </c>
      <c r="D660" s="29">
        <v>49</v>
      </c>
      <c r="E660" s="90">
        <v>41447</v>
      </c>
      <c r="F660" s="57">
        <f>VLOOKUP(C660, Pivot!A$2:C$999, 3, FALSE)</f>
        <v>41218.142857142855</v>
      </c>
      <c r="G660" s="30">
        <f t="shared" si="66"/>
        <v>228.85714285714494</v>
      </c>
      <c r="H660" s="31">
        <f>VLOOKUP(C660, Pivot!A$2:E$999, 4, FALSE)</f>
        <v>161.5</v>
      </c>
      <c r="I660" s="31">
        <f>VLOOKUP(C660, Pivot!A$2:E$999, 5, FALSE)</f>
        <v>117.8</v>
      </c>
      <c r="J660" s="55">
        <v>152.4</v>
      </c>
      <c r="K660" s="31">
        <f t="shared" si="67"/>
        <v>0</v>
      </c>
      <c r="L660" s="58">
        <f>VLOOKUP(C660, Pivot!A$2:B$999, 2, FALSE)</f>
        <v>130557</v>
      </c>
      <c r="M660" s="58">
        <f t="shared" si="68"/>
        <v>2013</v>
      </c>
      <c r="P660" s="58">
        <f t="shared" si="69"/>
        <v>2013</v>
      </c>
    </row>
    <row r="661" spans="1:16" ht="12.75" hidden="1" customHeight="1" x14ac:dyDescent="0.25">
      <c r="A661" s="27" t="s">
        <v>817</v>
      </c>
      <c r="B661" s="28" t="s">
        <v>301</v>
      </c>
      <c r="C661" s="29" t="s">
        <v>717</v>
      </c>
      <c r="D661" s="29">
        <v>10</v>
      </c>
      <c r="E661" s="90">
        <v>41448</v>
      </c>
      <c r="F661" s="57">
        <f>VLOOKUP(C661, Pivot!A$2:C$999, 3, FALSE)</f>
        <v>41221.111111111109</v>
      </c>
      <c r="G661" s="30">
        <f t="shared" si="66"/>
        <v>226.88888888889051</v>
      </c>
      <c r="H661" s="31">
        <f>VLOOKUP(C661, Pivot!A$2:E$999, 4, FALSE)</f>
        <v>115.6</v>
      </c>
      <c r="I661" s="31">
        <f>VLOOKUP(C661, Pivot!A$2:E$999, 5, FALSE)</f>
        <v>56.3</v>
      </c>
      <c r="J661" s="55">
        <v>96.6</v>
      </c>
      <c r="K661" s="31">
        <f t="shared" si="67"/>
        <v>0</v>
      </c>
      <c r="L661" s="58">
        <f>VLOOKUP(C661, Pivot!A$2:B$999, 2, FALSE)</f>
        <v>144000</v>
      </c>
      <c r="M661" s="58">
        <f t="shared" si="68"/>
        <v>2013</v>
      </c>
      <c r="P661" s="58">
        <f t="shared" si="69"/>
        <v>2013</v>
      </c>
    </row>
    <row r="662" spans="1:16" ht="12.75" hidden="1" customHeight="1" x14ac:dyDescent="0.25">
      <c r="A662" s="27" t="s">
        <v>818</v>
      </c>
      <c r="B662" s="28" t="s">
        <v>301</v>
      </c>
      <c r="C662" s="29" t="s">
        <v>722</v>
      </c>
      <c r="D662" s="29">
        <v>3</v>
      </c>
      <c r="E662" s="90">
        <v>41448</v>
      </c>
      <c r="F662" s="57">
        <f>VLOOKUP(C662, Pivot!A$2:C$999, 3, FALSE)</f>
        <v>41218.142857142855</v>
      </c>
      <c r="G662" s="30">
        <f t="shared" si="66"/>
        <v>229.85714285714494</v>
      </c>
      <c r="H662" s="31">
        <f>VLOOKUP(C662, Pivot!A$2:E$999, 4, FALSE)</f>
        <v>161.5</v>
      </c>
      <c r="I662" s="31">
        <f>VLOOKUP(C662, Pivot!A$2:E$999, 5, FALSE)</f>
        <v>117.8</v>
      </c>
      <c r="J662" s="55">
        <v>133.4</v>
      </c>
      <c r="K662" s="31">
        <f t="shared" si="67"/>
        <v>0</v>
      </c>
      <c r="L662" s="58">
        <f>VLOOKUP(C662, Pivot!A$2:B$999, 2, FALSE)</f>
        <v>130557</v>
      </c>
      <c r="M662" s="58">
        <f t="shared" si="68"/>
        <v>2013</v>
      </c>
      <c r="P662" s="58">
        <f t="shared" si="69"/>
        <v>2013</v>
      </c>
    </row>
    <row r="663" spans="1:16" ht="12.75" hidden="1" customHeight="1" x14ac:dyDescent="0.25">
      <c r="A663" s="27" t="s">
        <v>819</v>
      </c>
      <c r="B663" s="28" t="s">
        <v>301</v>
      </c>
      <c r="C663" s="29" t="s">
        <v>717</v>
      </c>
      <c r="D663" s="29">
        <v>17</v>
      </c>
      <c r="E663" s="90">
        <v>41451</v>
      </c>
      <c r="F663" s="57">
        <f>VLOOKUP(C663, Pivot!A$2:C$999, 3, FALSE)</f>
        <v>41221.111111111109</v>
      </c>
      <c r="G663" s="30">
        <f t="shared" si="66"/>
        <v>229.88888888889051</v>
      </c>
      <c r="H663" s="31">
        <f>VLOOKUP(C663, Pivot!A$2:E$999, 4, FALSE)</f>
        <v>115.6</v>
      </c>
      <c r="I663" s="31">
        <f>VLOOKUP(C663, Pivot!A$2:E$999, 5, FALSE)</f>
        <v>56.3</v>
      </c>
      <c r="J663" s="55">
        <v>97.4</v>
      </c>
      <c r="K663" s="31">
        <f t="shared" si="67"/>
        <v>0</v>
      </c>
      <c r="L663" s="58">
        <f>VLOOKUP(C663, Pivot!A$2:B$999, 2, FALSE)</f>
        <v>144000</v>
      </c>
      <c r="M663" s="58">
        <f t="shared" si="68"/>
        <v>2013</v>
      </c>
      <c r="P663" s="58">
        <f t="shared" si="69"/>
        <v>2013</v>
      </c>
    </row>
    <row r="664" spans="1:16" ht="12.75" hidden="1" customHeight="1" x14ac:dyDescent="0.25">
      <c r="A664" s="27" t="s">
        <v>820</v>
      </c>
      <c r="B664" s="28" t="s">
        <v>301</v>
      </c>
      <c r="C664" s="29" t="s">
        <v>722</v>
      </c>
      <c r="D664" s="29">
        <v>3</v>
      </c>
      <c r="E664" s="90">
        <v>41452</v>
      </c>
      <c r="F664" s="57">
        <f>VLOOKUP(C664, Pivot!A$2:C$999, 3, FALSE)</f>
        <v>41218.142857142855</v>
      </c>
      <c r="G664" s="30">
        <f t="shared" si="66"/>
        <v>233.85714285714494</v>
      </c>
      <c r="H664" s="31">
        <f>VLOOKUP(C664, Pivot!A$2:E$999, 4, FALSE)</f>
        <v>161.5</v>
      </c>
      <c r="I664" s="31">
        <f>VLOOKUP(C664, Pivot!A$2:E$999, 5, FALSE)</f>
        <v>117.8</v>
      </c>
      <c r="J664" s="55">
        <v>132.9</v>
      </c>
      <c r="K664" s="31">
        <f t="shared" si="67"/>
        <v>0</v>
      </c>
      <c r="L664" s="58">
        <f>VLOOKUP(C664, Pivot!A$2:B$999, 2, FALSE)</f>
        <v>130557</v>
      </c>
      <c r="M664" s="58">
        <f t="shared" si="68"/>
        <v>2013</v>
      </c>
      <c r="P664" s="58">
        <f t="shared" si="69"/>
        <v>2013</v>
      </c>
    </row>
    <row r="665" spans="1:16" ht="12.75" hidden="1" customHeight="1" x14ac:dyDescent="0.25">
      <c r="A665" s="27" t="s">
        <v>821</v>
      </c>
      <c r="B665" s="28" t="s">
        <v>301</v>
      </c>
      <c r="C665" s="29" t="s">
        <v>717</v>
      </c>
      <c r="D665" s="29">
        <v>10</v>
      </c>
      <c r="E665" s="90">
        <v>41453</v>
      </c>
      <c r="F665" s="57">
        <f>VLOOKUP(C665, Pivot!A$2:C$999, 3, FALSE)</f>
        <v>41221.111111111109</v>
      </c>
      <c r="G665" s="30">
        <f t="shared" si="66"/>
        <v>231.88888888889051</v>
      </c>
      <c r="H665" s="31">
        <f>VLOOKUP(C665, Pivot!A$2:E$999, 4, FALSE)</f>
        <v>115.6</v>
      </c>
      <c r="I665" s="31">
        <f>VLOOKUP(C665, Pivot!A$2:E$999, 5, FALSE)</f>
        <v>56.3</v>
      </c>
      <c r="J665" s="55">
        <v>98.7</v>
      </c>
      <c r="K665" s="31">
        <f t="shared" si="67"/>
        <v>0</v>
      </c>
      <c r="L665" s="58">
        <f>VLOOKUP(C665, Pivot!A$2:B$999, 2, FALSE)</f>
        <v>144000</v>
      </c>
      <c r="M665" s="58">
        <f t="shared" si="68"/>
        <v>2013</v>
      </c>
      <c r="P665" s="58">
        <f t="shared" si="69"/>
        <v>2013</v>
      </c>
    </row>
    <row r="666" spans="1:16" ht="12.75" hidden="1" customHeight="1" x14ac:dyDescent="0.25">
      <c r="A666" s="27" t="s">
        <v>822</v>
      </c>
      <c r="B666" s="28" t="s">
        <v>301</v>
      </c>
      <c r="C666" s="29" t="s">
        <v>722</v>
      </c>
      <c r="D666" s="29">
        <v>33</v>
      </c>
      <c r="E666" s="90">
        <v>41453</v>
      </c>
      <c r="F666" s="57">
        <f>VLOOKUP(C666, Pivot!A$2:C$999, 3, FALSE)</f>
        <v>41218.142857142855</v>
      </c>
      <c r="G666" s="30">
        <f t="shared" si="66"/>
        <v>234.85714285714494</v>
      </c>
      <c r="H666" s="31">
        <f>VLOOKUP(C666, Pivot!A$2:E$999, 4, FALSE)</f>
        <v>161.5</v>
      </c>
      <c r="I666" s="31">
        <f>VLOOKUP(C666, Pivot!A$2:E$999, 5, FALSE)</f>
        <v>117.8</v>
      </c>
      <c r="J666" s="55">
        <v>151.30000000000001</v>
      </c>
      <c r="K666" s="31">
        <f t="shared" si="67"/>
        <v>0</v>
      </c>
      <c r="L666" s="58">
        <f>VLOOKUP(C666, Pivot!A$2:B$999, 2, FALSE)</f>
        <v>130557</v>
      </c>
      <c r="M666" s="58">
        <f t="shared" si="68"/>
        <v>2013</v>
      </c>
      <c r="P666" s="58">
        <f t="shared" si="69"/>
        <v>2013</v>
      </c>
    </row>
    <row r="667" spans="1:16" ht="12.75" hidden="1" customHeight="1" x14ac:dyDescent="0.25">
      <c r="A667" s="27" t="s">
        <v>823</v>
      </c>
      <c r="B667" s="28" t="s">
        <v>338</v>
      </c>
      <c r="C667" s="29" t="s">
        <v>717</v>
      </c>
      <c r="D667" s="29">
        <v>28</v>
      </c>
      <c r="E667" s="90">
        <v>41456</v>
      </c>
      <c r="F667" s="57">
        <f>VLOOKUP(C667, Pivot!A$2:C$999, 3, FALSE)</f>
        <v>41221.111111111109</v>
      </c>
      <c r="G667" s="30">
        <f t="shared" si="66"/>
        <v>234.88888888889051</v>
      </c>
      <c r="H667" s="31">
        <f>VLOOKUP(C667, Pivot!A$2:E$999, 4, FALSE)</f>
        <v>115.6</v>
      </c>
      <c r="I667" s="31">
        <f>VLOOKUP(C667, Pivot!A$2:E$999, 5, FALSE)</f>
        <v>56.3</v>
      </c>
      <c r="J667" s="55">
        <v>99.5</v>
      </c>
      <c r="K667" s="31">
        <f t="shared" si="67"/>
        <v>0</v>
      </c>
      <c r="L667" s="58">
        <f>VLOOKUP(C667, Pivot!A$2:B$999, 2, FALSE)</f>
        <v>144000</v>
      </c>
      <c r="M667" s="58">
        <f t="shared" si="68"/>
        <v>2013</v>
      </c>
      <c r="P667" s="58">
        <f t="shared" si="69"/>
        <v>2013</v>
      </c>
    </row>
    <row r="668" spans="1:16" ht="12.75" hidden="1" customHeight="1" x14ac:dyDescent="0.25">
      <c r="A668" s="27" t="s">
        <v>824</v>
      </c>
      <c r="B668" s="28" t="s">
        <v>338</v>
      </c>
      <c r="C668" s="29" t="s">
        <v>717</v>
      </c>
      <c r="D668" s="29">
        <v>4</v>
      </c>
      <c r="E668" s="90">
        <v>41456</v>
      </c>
      <c r="F668" s="57">
        <f>VLOOKUP(C668, Pivot!A$2:C$999, 3, FALSE)</f>
        <v>41221.111111111109</v>
      </c>
      <c r="G668" s="30">
        <f t="shared" si="66"/>
        <v>234.88888888889051</v>
      </c>
      <c r="H668" s="31">
        <f>VLOOKUP(C668, Pivot!A$2:E$999, 4, FALSE)</f>
        <v>115.6</v>
      </c>
      <c r="I668" s="31">
        <f>VLOOKUP(C668, Pivot!A$2:E$999, 5, FALSE)</f>
        <v>56.3</v>
      </c>
      <c r="J668" s="55">
        <v>114.6</v>
      </c>
      <c r="K668" s="31">
        <f t="shared" si="67"/>
        <v>0</v>
      </c>
      <c r="L668" s="58">
        <f>VLOOKUP(C668, Pivot!A$2:B$999, 2, FALSE)</f>
        <v>144000</v>
      </c>
      <c r="M668" s="58">
        <f t="shared" si="68"/>
        <v>2013</v>
      </c>
      <c r="P668" s="58">
        <f t="shared" si="69"/>
        <v>2013</v>
      </c>
    </row>
    <row r="669" spans="1:16" ht="12.75" hidden="1" customHeight="1" x14ac:dyDescent="0.25">
      <c r="A669" s="27" t="s">
        <v>824</v>
      </c>
      <c r="B669" s="28" t="s">
        <v>338</v>
      </c>
      <c r="C669" s="29" t="s">
        <v>722</v>
      </c>
      <c r="D669" s="29">
        <v>1</v>
      </c>
      <c r="E669" s="90">
        <v>41456</v>
      </c>
      <c r="F669" s="57">
        <f>VLOOKUP(C669, Pivot!A$2:C$999, 3, FALSE)</f>
        <v>41218.142857142855</v>
      </c>
      <c r="G669" s="30">
        <f t="shared" si="66"/>
        <v>237.85714285714494</v>
      </c>
      <c r="H669" s="31">
        <f>VLOOKUP(C669, Pivot!A$2:E$999, 4, FALSE)</f>
        <v>161.5</v>
      </c>
      <c r="I669" s="31">
        <f>VLOOKUP(C669, Pivot!A$2:E$999, 5, FALSE)</f>
        <v>117.8</v>
      </c>
      <c r="J669" s="55">
        <v>114.6</v>
      </c>
      <c r="K669" s="31">
        <f t="shared" si="67"/>
        <v>-3.2000000000000028</v>
      </c>
      <c r="L669" s="58">
        <f>VLOOKUP(C669, Pivot!A$2:B$999, 2, FALSE)</f>
        <v>130557</v>
      </c>
      <c r="M669" s="58">
        <f t="shared" si="68"/>
        <v>2013</v>
      </c>
      <c r="P669" s="58">
        <f t="shared" si="69"/>
        <v>2013</v>
      </c>
    </row>
    <row r="670" spans="1:16" ht="12.75" hidden="1" customHeight="1" x14ac:dyDescent="0.25">
      <c r="A670" s="27" t="s">
        <v>825</v>
      </c>
      <c r="B670" s="28" t="s">
        <v>338</v>
      </c>
      <c r="C670" s="29" t="s">
        <v>717</v>
      </c>
      <c r="D670" s="29">
        <v>6</v>
      </c>
      <c r="E670" s="90">
        <v>41456</v>
      </c>
      <c r="F670" s="57">
        <f>VLOOKUP(C670, Pivot!A$2:C$999, 3, FALSE)</f>
        <v>41221.111111111109</v>
      </c>
      <c r="G670" s="30">
        <f t="shared" si="66"/>
        <v>234.88888888889051</v>
      </c>
      <c r="H670" s="31">
        <f>VLOOKUP(C670, Pivot!A$2:E$999, 4, FALSE)</f>
        <v>115.6</v>
      </c>
      <c r="I670" s="31">
        <f>VLOOKUP(C670, Pivot!A$2:E$999, 5, FALSE)</f>
        <v>56.3</v>
      </c>
      <c r="J670" s="55">
        <v>116.2</v>
      </c>
      <c r="K670" s="31">
        <f t="shared" si="67"/>
        <v>0.60000000000000853</v>
      </c>
      <c r="L670" s="58">
        <f>VLOOKUP(C670, Pivot!A$2:B$999, 2, FALSE)</f>
        <v>144000</v>
      </c>
      <c r="M670" s="58">
        <f t="shared" si="68"/>
        <v>2013</v>
      </c>
      <c r="P670" s="58">
        <f t="shared" si="69"/>
        <v>2013</v>
      </c>
    </row>
    <row r="671" spans="1:16" ht="12.75" hidden="1" customHeight="1" x14ac:dyDescent="0.25">
      <c r="A671" s="27" t="s">
        <v>826</v>
      </c>
      <c r="B671" s="28" t="s">
        <v>338</v>
      </c>
      <c r="C671" s="29" t="s">
        <v>722</v>
      </c>
      <c r="D671" s="29">
        <v>2</v>
      </c>
      <c r="E671" s="90">
        <v>41458</v>
      </c>
      <c r="F671" s="57">
        <f>VLOOKUP(C671, Pivot!A$2:C$999, 3, FALSE)</f>
        <v>41218.142857142855</v>
      </c>
      <c r="G671" s="30">
        <f t="shared" si="66"/>
        <v>239.85714285714494</v>
      </c>
      <c r="H671" s="31">
        <f>VLOOKUP(C671, Pivot!A$2:E$999, 4, FALSE)</f>
        <v>161.5</v>
      </c>
      <c r="I671" s="31">
        <f>VLOOKUP(C671, Pivot!A$2:E$999, 5, FALSE)</f>
        <v>117.8</v>
      </c>
      <c r="J671" s="55">
        <v>127</v>
      </c>
      <c r="K671" s="31">
        <f t="shared" si="67"/>
        <v>0</v>
      </c>
      <c r="L671" s="58">
        <f>VLOOKUP(C671, Pivot!A$2:B$999, 2, FALSE)</f>
        <v>130557</v>
      </c>
      <c r="M671" s="58">
        <f t="shared" si="68"/>
        <v>2013</v>
      </c>
      <c r="P671" s="58">
        <f t="shared" si="69"/>
        <v>2013</v>
      </c>
    </row>
    <row r="672" spans="1:16" ht="12.75" hidden="1" customHeight="1" x14ac:dyDescent="0.25">
      <c r="A672" s="27" t="s">
        <v>827</v>
      </c>
      <c r="B672" s="28" t="s">
        <v>338</v>
      </c>
      <c r="C672" s="29" t="s">
        <v>722</v>
      </c>
      <c r="D672" s="29">
        <v>1</v>
      </c>
      <c r="E672" s="90">
        <v>41458</v>
      </c>
      <c r="F672" s="57">
        <f>VLOOKUP(C672, Pivot!A$2:C$999, 3, FALSE)</f>
        <v>41218.142857142855</v>
      </c>
      <c r="G672" s="30">
        <f t="shared" si="66"/>
        <v>239.85714285714494</v>
      </c>
      <c r="H672" s="31">
        <f>VLOOKUP(C672, Pivot!A$2:E$999, 4, FALSE)</f>
        <v>161.5</v>
      </c>
      <c r="I672" s="31">
        <f>VLOOKUP(C672, Pivot!A$2:E$999, 5, FALSE)</f>
        <v>117.8</v>
      </c>
      <c r="J672" s="55">
        <v>143.19999999999999</v>
      </c>
      <c r="K672" s="31">
        <f t="shared" si="67"/>
        <v>0</v>
      </c>
      <c r="L672" s="58">
        <f>VLOOKUP(C672, Pivot!A$2:B$999, 2, FALSE)</f>
        <v>130557</v>
      </c>
      <c r="M672" s="58">
        <f t="shared" si="68"/>
        <v>2013</v>
      </c>
      <c r="P672" s="58">
        <f t="shared" si="69"/>
        <v>2013</v>
      </c>
    </row>
    <row r="673" spans="1:16" ht="12.75" hidden="1" customHeight="1" x14ac:dyDescent="0.25">
      <c r="A673" s="27" t="s">
        <v>828</v>
      </c>
      <c r="B673" s="28" t="s">
        <v>338</v>
      </c>
      <c r="C673" s="29" t="s">
        <v>717</v>
      </c>
      <c r="D673" s="29">
        <v>1</v>
      </c>
      <c r="E673" s="90">
        <v>41458</v>
      </c>
      <c r="F673" s="57">
        <f>VLOOKUP(C673, Pivot!A$2:C$999, 3, FALSE)</f>
        <v>41221.111111111109</v>
      </c>
      <c r="G673" s="30">
        <f t="shared" si="66"/>
        <v>236.88888888889051</v>
      </c>
      <c r="H673" s="31">
        <f>VLOOKUP(C673, Pivot!A$2:E$999, 4, FALSE)</f>
        <v>115.6</v>
      </c>
      <c r="I673" s="31">
        <f>VLOOKUP(C673, Pivot!A$2:E$999, 5, FALSE)</f>
        <v>56.3</v>
      </c>
      <c r="J673" s="55">
        <v>161.4</v>
      </c>
      <c r="K673" s="31">
        <f t="shared" si="67"/>
        <v>45.800000000000011</v>
      </c>
      <c r="L673" s="58">
        <f>VLOOKUP(C673, Pivot!A$2:B$999, 2, FALSE)</f>
        <v>144000</v>
      </c>
      <c r="M673" s="58">
        <f t="shared" si="68"/>
        <v>2013</v>
      </c>
      <c r="P673" s="58">
        <f t="shared" si="69"/>
        <v>2013</v>
      </c>
    </row>
    <row r="674" spans="1:16" ht="12.75" hidden="1" customHeight="1" x14ac:dyDescent="0.25">
      <c r="A674" s="27" t="s">
        <v>829</v>
      </c>
      <c r="B674" s="28" t="s">
        <v>301</v>
      </c>
      <c r="C674" s="29" t="s">
        <v>722</v>
      </c>
      <c r="D674" s="29">
        <v>13</v>
      </c>
      <c r="E674" s="90">
        <v>41458</v>
      </c>
      <c r="F674" s="57">
        <f>VLOOKUP(C674, Pivot!A$2:C$999, 3, FALSE)</f>
        <v>41218.142857142855</v>
      </c>
      <c r="G674" s="30">
        <f t="shared" si="66"/>
        <v>239.85714285714494</v>
      </c>
      <c r="H674" s="31">
        <f>VLOOKUP(C674, Pivot!A$2:E$999, 4, FALSE)</f>
        <v>161.5</v>
      </c>
      <c r="I674" s="31">
        <f>VLOOKUP(C674, Pivot!A$2:E$999, 5, FALSE)</f>
        <v>117.8</v>
      </c>
      <c r="J674" s="55">
        <v>155.69999999999999</v>
      </c>
      <c r="K674" s="31">
        <f t="shared" si="67"/>
        <v>0</v>
      </c>
      <c r="L674" s="58">
        <f>VLOOKUP(C674, Pivot!A$2:B$999, 2, FALSE)</f>
        <v>130557</v>
      </c>
      <c r="M674" s="58">
        <f t="shared" si="68"/>
        <v>2013</v>
      </c>
      <c r="P674" s="58">
        <f t="shared" si="69"/>
        <v>2013</v>
      </c>
    </row>
    <row r="675" spans="1:16" ht="12.75" hidden="1" customHeight="1" x14ac:dyDescent="0.25">
      <c r="A675" s="27" t="s">
        <v>830</v>
      </c>
      <c r="B675" s="28" t="s">
        <v>301</v>
      </c>
      <c r="C675" s="29" t="s">
        <v>717</v>
      </c>
      <c r="D675" s="29">
        <v>76</v>
      </c>
      <c r="E675" s="90">
        <v>41463</v>
      </c>
      <c r="F675" s="57">
        <f>VLOOKUP(C675, Pivot!A$2:C$999, 3, FALSE)</f>
        <v>41221.111111111109</v>
      </c>
      <c r="G675" s="30">
        <f t="shared" si="66"/>
        <v>241.88888888889051</v>
      </c>
      <c r="H675" s="31">
        <f>VLOOKUP(C675, Pivot!A$2:E$999, 4, FALSE)</f>
        <v>115.6</v>
      </c>
      <c r="I675" s="31">
        <f>VLOOKUP(C675, Pivot!A$2:E$999, 5, FALSE)</f>
        <v>56.3</v>
      </c>
      <c r="J675" s="55">
        <v>99</v>
      </c>
      <c r="K675" s="31">
        <f t="shared" si="67"/>
        <v>0</v>
      </c>
      <c r="L675" s="58">
        <f>VLOOKUP(C675, Pivot!A$2:B$999, 2, FALSE)</f>
        <v>144000</v>
      </c>
      <c r="M675" s="58">
        <f t="shared" si="68"/>
        <v>2013</v>
      </c>
      <c r="P675" s="58">
        <f t="shared" si="69"/>
        <v>2013</v>
      </c>
    </row>
    <row r="676" spans="1:16" ht="12.75" hidden="1" customHeight="1" x14ac:dyDescent="0.25">
      <c r="A676" s="27" t="s">
        <v>830</v>
      </c>
      <c r="B676" s="28" t="s">
        <v>301</v>
      </c>
      <c r="C676" s="29" t="s">
        <v>722</v>
      </c>
      <c r="D676" s="29">
        <v>3</v>
      </c>
      <c r="E676" s="90">
        <v>41463</v>
      </c>
      <c r="F676" s="57">
        <f>VLOOKUP(C676, Pivot!A$2:C$999, 3, FALSE)</f>
        <v>41218.142857142855</v>
      </c>
      <c r="G676" s="30">
        <f t="shared" si="66"/>
        <v>244.85714285714494</v>
      </c>
      <c r="H676" s="31">
        <f>VLOOKUP(C676, Pivot!A$2:E$999, 4, FALSE)</f>
        <v>161.5</v>
      </c>
      <c r="I676" s="31">
        <f>VLOOKUP(C676, Pivot!A$2:E$999, 5, FALSE)</f>
        <v>117.8</v>
      </c>
      <c r="J676" s="55">
        <v>99</v>
      </c>
      <c r="K676" s="31">
        <f t="shared" si="67"/>
        <v>-18.799999999999997</v>
      </c>
      <c r="L676" s="58">
        <f>VLOOKUP(C676, Pivot!A$2:B$999, 2, FALSE)</f>
        <v>130557</v>
      </c>
      <c r="M676" s="58">
        <f t="shared" si="68"/>
        <v>2013</v>
      </c>
      <c r="P676" s="58">
        <f t="shared" si="69"/>
        <v>2013</v>
      </c>
    </row>
    <row r="677" spans="1:16" ht="12.75" hidden="1" customHeight="1" x14ac:dyDescent="0.25">
      <c r="A677" s="27" t="s">
        <v>831</v>
      </c>
      <c r="B677" s="28" t="s">
        <v>301</v>
      </c>
      <c r="C677" s="29" t="s">
        <v>722</v>
      </c>
      <c r="D677" s="29">
        <v>6</v>
      </c>
      <c r="E677" s="90">
        <v>41465</v>
      </c>
      <c r="F677" s="57">
        <f>VLOOKUP(C677, Pivot!A$2:C$999, 3, FALSE)</f>
        <v>41218.142857142855</v>
      </c>
      <c r="G677" s="30">
        <f t="shared" si="66"/>
        <v>246.85714285714494</v>
      </c>
      <c r="H677" s="31">
        <f>VLOOKUP(C677, Pivot!A$2:E$999, 4, FALSE)</f>
        <v>161.5</v>
      </c>
      <c r="I677" s="31">
        <f>VLOOKUP(C677, Pivot!A$2:E$999, 5, FALSE)</f>
        <v>117.8</v>
      </c>
      <c r="J677" s="55">
        <v>138.6</v>
      </c>
      <c r="K677" s="31">
        <f t="shared" si="67"/>
        <v>0</v>
      </c>
      <c r="L677" s="58">
        <f>VLOOKUP(C677, Pivot!A$2:B$999, 2, FALSE)</f>
        <v>130557</v>
      </c>
      <c r="M677" s="58">
        <f t="shared" si="68"/>
        <v>2013</v>
      </c>
      <c r="P677" s="58">
        <f t="shared" si="69"/>
        <v>2013</v>
      </c>
    </row>
    <row r="678" spans="1:16" ht="12.75" hidden="1" customHeight="1" x14ac:dyDescent="0.25">
      <c r="A678" s="27" t="s">
        <v>832</v>
      </c>
      <c r="B678" s="28" t="s">
        <v>301</v>
      </c>
      <c r="C678" s="29" t="s">
        <v>722</v>
      </c>
      <c r="D678" s="29">
        <v>2</v>
      </c>
      <c r="E678" s="90">
        <v>41466</v>
      </c>
      <c r="F678" s="57">
        <f>VLOOKUP(C678, Pivot!A$2:C$999, 3, FALSE)</f>
        <v>41218.142857142855</v>
      </c>
      <c r="G678" s="30">
        <f t="shared" si="66"/>
        <v>247.85714285714494</v>
      </c>
      <c r="H678" s="31">
        <f>VLOOKUP(C678, Pivot!A$2:E$999, 4, FALSE)</f>
        <v>161.5</v>
      </c>
      <c r="I678" s="31">
        <f>VLOOKUP(C678, Pivot!A$2:E$999, 5, FALSE)</f>
        <v>117.8</v>
      </c>
      <c r="J678" s="55">
        <v>166.3</v>
      </c>
      <c r="K678" s="31">
        <f t="shared" si="67"/>
        <v>4.8000000000000114</v>
      </c>
      <c r="L678" s="58">
        <f>VLOOKUP(C678, Pivot!A$2:B$999, 2, FALSE)</f>
        <v>130557</v>
      </c>
      <c r="M678" s="58">
        <f t="shared" si="68"/>
        <v>2013</v>
      </c>
      <c r="P678" s="58">
        <f t="shared" si="69"/>
        <v>2013</v>
      </c>
    </row>
    <row r="679" spans="1:16" ht="12.75" hidden="1" customHeight="1" x14ac:dyDescent="0.25">
      <c r="A679" s="27" t="s">
        <v>832</v>
      </c>
      <c r="B679" s="28" t="s">
        <v>301</v>
      </c>
      <c r="C679" s="29" t="s">
        <v>722</v>
      </c>
      <c r="D679" s="29">
        <v>2</v>
      </c>
      <c r="E679" s="90">
        <v>41466</v>
      </c>
      <c r="F679" s="57">
        <f>VLOOKUP(C679, Pivot!A$2:C$999, 3, FALSE)</f>
        <v>41218.142857142855</v>
      </c>
      <c r="G679" s="30">
        <f t="shared" si="66"/>
        <v>247.85714285714494</v>
      </c>
      <c r="H679" s="31">
        <f>VLOOKUP(C679, Pivot!A$2:E$999, 4, FALSE)</f>
        <v>161.5</v>
      </c>
      <c r="I679" s="31">
        <f>VLOOKUP(C679, Pivot!A$2:E$999, 5, FALSE)</f>
        <v>117.8</v>
      </c>
      <c r="J679" s="55">
        <v>169.1</v>
      </c>
      <c r="K679" s="31">
        <f t="shared" si="67"/>
        <v>7.5999999999999943</v>
      </c>
      <c r="L679" s="58">
        <f>VLOOKUP(C679, Pivot!A$2:B$999, 2, FALSE)</f>
        <v>130557</v>
      </c>
      <c r="M679" s="58">
        <f t="shared" si="68"/>
        <v>2013</v>
      </c>
      <c r="P679" s="58">
        <f t="shared" si="69"/>
        <v>2013</v>
      </c>
    </row>
    <row r="680" spans="1:16" ht="12.75" hidden="1" customHeight="1" x14ac:dyDescent="0.25">
      <c r="A680" s="27" t="s">
        <v>833</v>
      </c>
      <c r="B680" s="28" t="s">
        <v>301</v>
      </c>
      <c r="C680" s="29" t="s">
        <v>722</v>
      </c>
      <c r="D680" s="29">
        <v>1</v>
      </c>
      <c r="E680" s="90">
        <v>41467</v>
      </c>
      <c r="F680" s="57">
        <f>VLOOKUP(C680, Pivot!A$2:C$999, 3, FALSE)</f>
        <v>41218.142857142855</v>
      </c>
      <c r="G680" s="30">
        <f t="shared" si="66"/>
        <v>248.85714285714494</v>
      </c>
      <c r="H680" s="31">
        <f>VLOOKUP(C680, Pivot!A$2:E$999, 4, FALSE)</f>
        <v>161.5</v>
      </c>
      <c r="I680" s="31">
        <f>VLOOKUP(C680, Pivot!A$2:E$999, 5, FALSE)</f>
        <v>117.8</v>
      </c>
      <c r="J680" s="55">
        <v>130.6</v>
      </c>
      <c r="K680" s="31">
        <f t="shared" si="67"/>
        <v>0</v>
      </c>
      <c r="L680" s="58">
        <f>VLOOKUP(C680, Pivot!A$2:B$999, 2, FALSE)</f>
        <v>130557</v>
      </c>
      <c r="M680" s="58">
        <f t="shared" si="68"/>
        <v>2013</v>
      </c>
      <c r="P680" s="58">
        <f t="shared" si="69"/>
        <v>2013</v>
      </c>
    </row>
    <row r="681" spans="1:16" ht="12.75" hidden="1" customHeight="1" x14ac:dyDescent="0.25">
      <c r="A681" s="27" t="s">
        <v>834</v>
      </c>
      <c r="B681" s="28" t="s">
        <v>301</v>
      </c>
      <c r="C681" s="29" t="s">
        <v>722</v>
      </c>
      <c r="D681" s="29">
        <v>1</v>
      </c>
      <c r="E681" s="90">
        <v>41467</v>
      </c>
      <c r="F681" s="57">
        <f>VLOOKUP(C681, Pivot!A$2:C$999, 3, FALSE)</f>
        <v>41218.142857142855</v>
      </c>
      <c r="G681" s="30">
        <f t="shared" si="66"/>
        <v>248.85714285714494</v>
      </c>
      <c r="H681" s="31">
        <f>VLOOKUP(C681, Pivot!A$2:E$999, 4, FALSE)</f>
        <v>161.5</v>
      </c>
      <c r="I681" s="31">
        <f>VLOOKUP(C681, Pivot!A$2:E$999, 5, FALSE)</f>
        <v>117.8</v>
      </c>
      <c r="J681" s="55">
        <v>126.8</v>
      </c>
      <c r="K681" s="31">
        <f t="shared" si="67"/>
        <v>0</v>
      </c>
      <c r="L681" s="58">
        <f>VLOOKUP(C681, Pivot!A$2:B$999, 2, FALSE)</f>
        <v>130557</v>
      </c>
      <c r="M681" s="58">
        <f t="shared" si="68"/>
        <v>2013</v>
      </c>
      <c r="P681" s="58">
        <f t="shared" si="69"/>
        <v>2013</v>
      </c>
    </row>
    <row r="682" spans="1:16" ht="12.75" hidden="1" customHeight="1" x14ac:dyDescent="0.25">
      <c r="A682" s="27" t="s">
        <v>835</v>
      </c>
      <c r="B682" s="28" t="s">
        <v>301</v>
      </c>
      <c r="C682" s="29" t="s">
        <v>722</v>
      </c>
      <c r="D682" s="29">
        <v>6</v>
      </c>
      <c r="E682" s="90">
        <v>41477</v>
      </c>
      <c r="F682" s="57">
        <f>VLOOKUP(C682, Pivot!A$2:C$999, 3, FALSE)</f>
        <v>41218.142857142855</v>
      </c>
      <c r="G682" s="30">
        <f t="shared" si="66"/>
        <v>258.85714285714494</v>
      </c>
      <c r="H682" s="31">
        <f>VLOOKUP(C682, Pivot!A$2:E$999, 4, FALSE)</f>
        <v>161.5</v>
      </c>
      <c r="I682" s="31">
        <f>VLOOKUP(C682, Pivot!A$2:E$999, 5, FALSE)</f>
        <v>117.8</v>
      </c>
      <c r="J682" s="55">
        <v>138.6</v>
      </c>
      <c r="K682" s="31">
        <f t="shared" si="67"/>
        <v>0</v>
      </c>
      <c r="L682" s="58">
        <f>VLOOKUP(C682, Pivot!A$2:B$999, 2, FALSE)</f>
        <v>130557</v>
      </c>
      <c r="M682" s="58">
        <f t="shared" si="68"/>
        <v>2013</v>
      </c>
      <c r="P682" s="58">
        <f t="shared" si="69"/>
        <v>2013</v>
      </c>
    </row>
    <row r="683" spans="1:16" ht="12.75" hidden="1" customHeight="1" x14ac:dyDescent="0.25">
      <c r="A683" s="27" t="s">
        <v>836</v>
      </c>
      <c r="B683" s="28" t="s">
        <v>301</v>
      </c>
      <c r="C683" s="29" t="s">
        <v>722</v>
      </c>
      <c r="D683" s="29">
        <v>1</v>
      </c>
      <c r="E683" s="90">
        <v>41478</v>
      </c>
      <c r="F683" s="57">
        <f>VLOOKUP(C683, Pivot!A$2:C$999, 3, FALSE)</f>
        <v>41218.142857142855</v>
      </c>
      <c r="G683" s="30">
        <f t="shared" si="66"/>
        <v>259.85714285714494</v>
      </c>
      <c r="H683" s="31">
        <f>VLOOKUP(C683, Pivot!A$2:E$999, 4, FALSE)</f>
        <v>161.5</v>
      </c>
      <c r="I683" s="31">
        <f>VLOOKUP(C683, Pivot!A$2:E$999, 5, FALSE)</f>
        <v>117.8</v>
      </c>
      <c r="J683" s="55">
        <v>145.19999999999999</v>
      </c>
      <c r="K683" s="31">
        <f t="shared" si="67"/>
        <v>0</v>
      </c>
      <c r="L683" s="58">
        <f>VLOOKUP(C683, Pivot!A$2:B$999, 2, FALSE)</f>
        <v>130557</v>
      </c>
      <c r="M683" s="58">
        <f t="shared" si="68"/>
        <v>2013</v>
      </c>
      <c r="P683" s="58">
        <f t="shared" si="69"/>
        <v>2013</v>
      </c>
    </row>
    <row r="684" spans="1:16" ht="12.75" hidden="1" customHeight="1" x14ac:dyDescent="0.25">
      <c r="A684" s="27" t="s">
        <v>837</v>
      </c>
      <c r="B684" s="28" t="s">
        <v>301</v>
      </c>
      <c r="C684" s="29" t="s">
        <v>722</v>
      </c>
      <c r="D684" s="29">
        <v>1</v>
      </c>
      <c r="E684" s="90">
        <v>41478</v>
      </c>
      <c r="F684" s="57">
        <f>VLOOKUP(C684, Pivot!A$2:C$999, 3, FALSE)</f>
        <v>41218.142857142855</v>
      </c>
      <c r="G684" s="30">
        <f t="shared" si="66"/>
        <v>259.85714285714494</v>
      </c>
      <c r="H684" s="31">
        <f>VLOOKUP(C684, Pivot!A$2:E$999, 4, FALSE)</f>
        <v>161.5</v>
      </c>
      <c r="I684" s="31">
        <f>VLOOKUP(C684, Pivot!A$2:E$999, 5, FALSE)</f>
        <v>117.8</v>
      </c>
      <c r="J684" s="55">
        <v>145.19999999999999</v>
      </c>
      <c r="K684" s="31">
        <f t="shared" si="67"/>
        <v>0</v>
      </c>
      <c r="L684" s="58">
        <f>VLOOKUP(C684, Pivot!A$2:B$999, 2, FALSE)</f>
        <v>130557</v>
      </c>
      <c r="M684" s="58">
        <f t="shared" si="68"/>
        <v>2013</v>
      </c>
      <c r="P684" s="58">
        <f t="shared" si="69"/>
        <v>2013</v>
      </c>
    </row>
    <row r="685" spans="1:16" ht="12.75" hidden="1" customHeight="1" x14ac:dyDescent="0.25">
      <c r="A685" s="27" t="s">
        <v>838</v>
      </c>
      <c r="B685" s="28" t="s">
        <v>301</v>
      </c>
      <c r="C685" s="29" t="s">
        <v>722</v>
      </c>
      <c r="D685" s="29">
        <v>1</v>
      </c>
      <c r="E685" s="90">
        <v>41479</v>
      </c>
      <c r="F685" s="57">
        <f>VLOOKUP(C685, Pivot!A$2:C$999, 3, FALSE)</f>
        <v>41218.142857142855</v>
      </c>
      <c r="G685" s="30">
        <f t="shared" si="66"/>
        <v>260.85714285714494</v>
      </c>
      <c r="H685" s="31">
        <f>VLOOKUP(C685, Pivot!A$2:E$999, 4, FALSE)</f>
        <v>161.5</v>
      </c>
      <c r="I685" s="31">
        <f>VLOOKUP(C685, Pivot!A$2:E$999, 5, FALSE)</f>
        <v>117.8</v>
      </c>
      <c r="J685" s="55">
        <v>130.6</v>
      </c>
      <c r="K685" s="31">
        <f t="shared" si="67"/>
        <v>0</v>
      </c>
      <c r="L685" s="58">
        <f>VLOOKUP(C685, Pivot!A$2:B$999, 2, FALSE)</f>
        <v>130557</v>
      </c>
      <c r="M685" s="58">
        <f t="shared" si="68"/>
        <v>2013</v>
      </c>
      <c r="P685" s="58">
        <f t="shared" si="69"/>
        <v>2013</v>
      </c>
    </row>
    <row r="686" spans="1:16" ht="12.75" hidden="1" customHeight="1" x14ac:dyDescent="0.25">
      <c r="A686" s="27" t="s">
        <v>839</v>
      </c>
      <c r="B686" s="28" t="s">
        <v>301</v>
      </c>
      <c r="C686" s="29" t="s">
        <v>639</v>
      </c>
      <c r="D686" s="29">
        <v>1</v>
      </c>
      <c r="E686" s="90">
        <v>41480</v>
      </c>
      <c r="F686" s="57">
        <f>VLOOKUP(C686, Pivot!A$2:C$999, 3, FALSE)</f>
        <v>40863</v>
      </c>
      <c r="G686" s="30">
        <f t="shared" si="66"/>
        <v>617</v>
      </c>
      <c r="H686" s="31">
        <f>VLOOKUP(C686, Pivot!A$2:E$999, 4, FALSE)</f>
        <v>131.1</v>
      </c>
      <c r="I686" s="31">
        <f>VLOOKUP(C686, Pivot!A$2:E$999, 5, FALSE)</f>
        <v>117.8</v>
      </c>
      <c r="J686" s="55">
        <v>153.5</v>
      </c>
      <c r="K686" s="31">
        <f t="shared" si="67"/>
        <v>22.400000000000006</v>
      </c>
      <c r="L686" s="58">
        <f>VLOOKUP(C686, Pivot!A$2:B$999, 2, FALSE)</f>
        <v>47318</v>
      </c>
      <c r="M686" s="58">
        <f t="shared" si="68"/>
        <v>2013</v>
      </c>
      <c r="P686" s="58">
        <f t="shared" si="69"/>
        <v>2013</v>
      </c>
    </row>
    <row r="687" spans="1:16" ht="12.75" hidden="1" customHeight="1" x14ac:dyDescent="0.25">
      <c r="A687" s="27" t="s">
        <v>840</v>
      </c>
      <c r="B687" s="28" t="s">
        <v>301</v>
      </c>
      <c r="C687" s="29" t="s">
        <v>722</v>
      </c>
      <c r="D687" s="29">
        <v>17</v>
      </c>
      <c r="E687" s="90">
        <v>41480</v>
      </c>
      <c r="F687" s="57">
        <f>VLOOKUP(C687, Pivot!A$2:C$999, 3, FALSE)</f>
        <v>41218.142857142855</v>
      </c>
      <c r="G687" s="30">
        <f t="shared" si="66"/>
        <v>261.85714285714494</v>
      </c>
      <c r="H687" s="31">
        <f>VLOOKUP(C687, Pivot!A$2:E$999, 4, FALSE)</f>
        <v>161.5</v>
      </c>
      <c r="I687" s="31">
        <f>VLOOKUP(C687, Pivot!A$2:E$999, 5, FALSE)</f>
        <v>117.8</v>
      </c>
      <c r="J687" s="55">
        <v>152.69999999999999</v>
      </c>
      <c r="K687" s="31">
        <f t="shared" si="67"/>
        <v>0</v>
      </c>
      <c r="L687" s="58">
        <f>VLOOKUP(C687, Pivot!A$2:B$999, 2, FALSE)</f>
        <v>130557</v>
      </c>
      <c r="M687" s="58">
        <f t="shared" si="68"/>
        <v>2013</v>
      </c>
      <c r="P687" s="58">
        <f t="shared" si="69"/>
        <v>2013</v>
      </c>
    </row>
    <row r="688" spans="1:16" ht="12.75" hidden="1" customHeight="1" x14ac:dyDescent="0.25">
      <c r="A688" s="27" t="s">
        <v>841</v>
      </c>
      <c r="B688" s="28" t="s">
        <v>301</v>
      </c>
      <c r="C688" s="29" t="s">
        <v>722</v>
      </c>
      <c r="D688" s="29">
        <v>1</v>
      </c>
      <c r="E688" s="90">
        <v>41491</v>
      </c>
      <c r="F688" s="57">
        <f>VLOOKUP(C688, Pivot!A$2:C$999, 3, FALSE)</f>
        <v>41218.142857142855</v>
      </c>
      <c r="G688" s="30">
        <f t="shared" si="66"/>
        <v>272.85714285714494</v>
      </c>
      <c r="H688" s="31">
        <f>VLOOKUP(C688, Pivot!A$2:E$999, 4, FALSE)</f>
        <v>161.5</v>
      </c>
      <c r="I688" s="31">
        <f>VLOOKUP(C688, Pivot!A$2:E$999, 5, FALSE)</f>
        <v>117.8</v>
      </c>
      <c r="J688" s="55">
        <v>145.19999999999999</v>
      </c>
      <c r="K688" s="31">
        <f t="shared" si="67"/>
        <v>0</v>
      </c>
      <c r="L688" s="58">
        <f>VLOOKUP(C688, Pivot!A$2:B$999, 2, FALSE)</f>
        <v>130557</v>
      </c>
      <c r="M688" s="58">
        <f t="shared" si="68"/>
        <v>2013</v>
      </c>
      <c r="P688" s="58">
        <f t="shared" si="69"/>
        <v>2013</v>
      </c>
    </row>
    <row r="689" spans="1:16" ht="12.75" hidden="1" customHeight="1" x14ac:dyDescent="0.25">
      <c r="A689" s="27" t="s">
        <v>842</v>
      </c>
      <c r="B689" s="28" t="s">
        <v>338</v>
      </c>
      <c r="C689" s="29" t="s">
        <v>636</v>
      </c>
      <c r="D689" s="29">
        <v>1</v>
      </c>
      <c r="E689" s="90">
        <v>41492</v>
      </c>
      <c r="F689" s="57">
        <f>VLOOKUP(C689, Pivot!A$2:C$999, 3, FALSE)</f>
        <v>40862.25</v>
      </c>
      <c r="G689" s="30">
        <f t="shared" si="66"/>
        <v>629.75</v>
      </c>
      <c r="H689" s="31">
        <f>VLOOKUP(C689, Pivot!A$2:E$999, 4, FALSE)</f>
        <v>115.6</v>
      </c>
      <c r="I689" s="31">
        <f>VLOOKUP(C689, Pivot!A$2:E$999, 5, FALSE)</f>
        <v>56.3</v>
      </c>
      <c r="J689" s="55">
        <v>79.099999999999994</v>
      </c>
      <c r="K689" s="31">
        <f t="shared" si="67"/>
        <v>0</v>
      </c>
      <c r="L689" s="58">
        <f>VLOOKUP(C689, Pivot!A$2:B$999, 2, FALSE)</f>
        <v>143520</v>
      </c>
      <c r="M689" s="58">
        <f t="shared" si="68"/>
        <v>2013</v>
      </c>
      <c r="P689" s="58">
        <f t="shared" si="69"/>
        <v>2013</v>
      </c>
    </row>
    <row r="690" spans="1:16" ht="12.75" hidden="1" customHeight="1" x14ac:dyDescent="0.25">
      <c r="A690" s="27" t="s">
        <v>843</v>
      </c>
      <c r="B690" s="28" t="s">
        <v>301</v>
      </c>
      <c r="C690" s="29" t="s">
        <v>722</v>
      </c>
      <c r="D690" s="29">
        <v>2</v>
      </c>
      <c r="E690" s="90">
        <v>41495</v>
      </c>
      <c r="F690" s="57">
        <f>VLOOKUP(C690, Pivot!A$2:C$999, 3, FALSE)</f>
        <v>41218.142857142855</v>
      </c>
      <c r="G690" s="30">
        <f t="shared" si="66"/>
        <v>276.85714285714494</v>
      </c>
      <c r="H690" s="31">
        <f>VLOOKUP(C690, Pivot!A$2:E$999, 4, FALSE)</f>
        <v>161.5</v>
      </c>
      <c r="I690" s="31">
        <f>VLOOKUP(C690, Pivot!A$2:E$999, 5, FALSE)</f>
        <v>117.8</v>
      </c>
      <c r="J690" s="55">
        <v>153.69999999999999</v>
      </c>
      <c r="K690" s="31">
        <f t="shared" si="67"/>
        <v>0</v>
      </c>
      <c r="L690" s="58">
        <f>VLOOKUP(C690, Pivot!A$2:B$999, 2, FALSE)</f>
        <v>130557</v>
      </c>
      <c r="M690" s="58">
        <f t="shared" si="68"/>
        <v>2013</v>
      </c>
      <c r="P690" s="58">
        <f t="shared" si="69"/>
        <v>2013</v>
      </c>
    </row>
    <row r="691" spans="1:16" ht="12.75" hidden="1" customHeight="1" x14ac:dyDescent="0.25">
      <c r="A691" s="27" t="s">
        <v>844</v>
      </c>
      <c r="B691" s="28" t="s">
        <v>301</v>
      </c>
      <c r="C691" s="29" t="s">
        <v>722</v>
      </c>
      <c r="D691" s="29">
        <v>16</v>
      </c>
      <c r="E691" s="90">
        <v>41501</v>
      </c>
      <c r="F691" s="57">
        <f>VLOOKUP(C691, Pivot!A$2:C$999, 3, FALSE)</f>
        <v>41218.142857142855</v>
      </c>
      <c r="G691" s="30">
        <f t="shared" si="66"/>
        <v>282.85714285714494</v>
      </c>
      <c r="H691" s="31">
        <f>VLOOKUP(C691, Pivot!A$2:E$999, 4, FALSE)</f>
        <v>161.5</v>
      </c>
      <c r="I691" s="31">
        <f>VLOOKUP(C691, Pivot!A$2:E$999, 5, FALSE)</f>
        <v>117.8</v>
      </c>
      <c r="J691" s="55">
        <v>153.19999999999999</v>
      </c>
      <c r="K691" s="31">
        <f t="shared" si="67"/>
        <v>0</v>
      </c>
      <c r="L691" s="58">
        <f>VLOOKUP(C691, Pivot!A$2:B$999, 2, FALSE)</f>
        <v>130557</v>
      </c>
      <c r="M691" s="58">
        <f t="shared" si="68"/>
        <v>2013</v>
      </c>
      <c r="P691" s="58">
        <f t="shared" si="69"/>
        <v>2013</v>
      </c>
    </row>
    <row r="692" spans="1:16" ht="12.75" hidden="1" customHeight="1" x14ac:dyDescent="0.25">
      <c r="A692" s="27" t="s">
        <v>845</v>
      </c>
      <c r="B692" s="28" t="s">
        <v>301</v>
      </c>
      <c r="C692" s="29" t="s">
        <v>717</v>
      </c>
      <c r="D692" s="29">
        <v>3</v>
      </c>
      <c r="E692" s="90">
        <v>41508</v>
      </c>
      <c r="F692" s="57">
        <f>VLOOKUP(C692, Pivot!A$2:C$999, 3, FALSE)</f>
        <v>41221.111111111109</v>
      </c>
      <c r="G692" s="30">
        <f t="shared" si="66"/>
        <v>286.88888888889051</v>
      </c>
      <c r="H692" s="31">
        <f>VLOOKUP(C692, Pivot!A$2:E$999, 4, FALSE)</f>
        <v>115.6</v>
      </c>
      <c r="I692" s="31">
        <f>VLOOKUP(C692, Pivot!A$2:E$999, 5, FALSE)</f>
        <v>56.3</v>
      </c>
      <c r="J692" s="55">
        <v>74.2</v>
      </c>
      <c r="K692" s="31">
        <f t="shared" si="67"/>
        <v>0</v>
      </c>
      <c r="L692" s="58">
        <f>VLOOKUP(C692, Pivot!A$2:B$999, 2, FALSE)</f>
        <v>144000</v>
      </c>
      <c r="M692" s="58">
        <f t="shared" si="68"/>
        <v>2013</v>
      </c>
      <c r="P692" s="58">
        <f t="shared" si="69"/>
        <v>2013</v>
      </c>
    </row>
    <row r="693" spans="1:16" ht="12.75" hidden="1" customHeight="1" x14ac:dyDescent="0.25">
      <c r="A693" s="27" t="s">
        <v>845</v>
      </c>
      <c r="B693" s="28" t="s">
        <v>301</v>
      </c>
      <c r="C693" s="29" t="s">
        <v>722</v>
      </c>
      <c r="D693" s="29">
        <v>1</v>
      </c>
      <c r="E693" s="90">
        <v>41508</v>
      </c>
      <c r="F693" s="57">
        <f>VLOOKUP(C693, Pivot!A$2:C$999, 3, FALSE)</f>
        <v>41218.142857142855</v>
      </c>
      <c r="G693" s="30">
        <f t="shared" si="66"/>
        <v>289.85714285714494</v>
      </c>
      <c r="H693" s="31">
        <f>VLOOKUP(C693, Pivot!A$2:E$999, 4, FALSE)</f>
        <v>161.5</v>
      </c>
      <c r="I693" s="31">
        <f>VLOOKUP(C693, Pivot!A$2:E$999, 5, FALSE)</f>
        <v>117.8</v>
      </c>
      <c r="J693" s="55">
        <v>74.2</v>
      </c>
      <c r="K693" s="31">
        <f t="shared" si="67"/>
        <v>-43.599999999999994</v>
      </c>
      <c r="L693" s="58">
        <f>VLOOKUP(C693, Pivot!A$2:B$999, 2, FALSE)</f>
        <v>130557</v>
      </c>
      <c r="M693" s="58">
        <f t="shared" si="68"/>
        <v>2013</v>
      </c>
      <c r="P693" s="58">
        <f t="shared" si="69"/>
        <v>2013</v>
      </c>
    </row>
    <row r="694" spans="1:16" ht="12.75" hidden="1" customHeight="1" x14ac:dyDescent="0.25">
      <c r="A694" s="27" t="s">
        <v>846</v>
      </c>
      <c r="B694" s="28" t="s">
        <v>301</v>
      </c>
      <c r="C694" s="29" t="s">
        <v>717</v>
      </c>
      <c r="D694" s="29">
        <v>11</v>
      </c>
      <c r="E694" s="90">
        <v>41509</v>
      </c>
      <c r="F694" s="57">
        <f>VLOOKUP(C694, Pivot!A$2:C$999, 3, FALSE)</f>
        <v>41221.111111111109</v>
      </c>
      <c r="G694" s="30">
        <f t="shared" si="66"/>
        <v>287.88888888889051</v>
      </c>
      <c r="H694" s="31">
        <f>VLOOKUP(C694, Pivot!A$2:E$999, 4, FALSE)</f>
        <v>115.6</v>
      </c>
      <c r="I694" s="31">
        <f>VLOOKUP(C694, Pivot!A$2:E$999, 5, FALSE)</f>
        <v>56.3</v>
      </c>
      <c r="J694" s="55">
        <v>94.4</v>
      </c>
      <c r="K694" s="31">
        <f t="shared" si="67"/>
        <v>0</v>
      </c>
      <c r="L694" s="58">
        <f>VLOOKUP(C694, Pivot!A$2:B$999, 2, FALSE)</f>
        <v>144000</v>
      </c>
      <c r="M694" s="58">
        <f t="shared" si="68"/>
        <v>2013</v>
      </c>
      <c r="P694" s="58">
        <f t="shared" si="69"/>
        <v>2013</v>
      </c>
    </row>
    <row r="695" spans="1:16" ht="12.75" hidden="1" customHeight="1" x14ac:dyDescent="0.25">
      <c r="A695" s="27" t="s">
        <v>846</v>
      </c>
      <c r="B695" s="28" t="s">
        <v>301</v>
      </c>
      <c r="C695" s="29" t="s">
        <v>722</v>
      </c>
      <c r="D695" s="29">
        <v>4</v>
      </c>
      <c r="E695" s="90">
        <v>41509</v>
      </c>
      <c r="F695" s="57">
        <f>VLOOKUP(C695, Pivot!A$2:C$999, 3, FALSE)</f>
        <v>41218.142857142855</v>
      </c>
      <c r="G695" s="30">
        <f t="shared" si="66"/>
        <v>290.85714285714494</v>
      </c>
      <c r="H695" s="31">
        <f>VLOOKUP(C695, Pivot!A$2:E$999, 4, FALSE)</f>
        <v>161.5</v>
      </c>
      <c r="I695" s="31">
        <f>VLOOKUP(C695, Pivot!A$2:E$999, 5, FALSE)</f>
        <v>117.8</v>
      </c>
      <c r="J695" s="55">
        <v>94.4</v>
      </c>
      <c r="K695" s="31">
        <f t="shared" si="67"/>
        <v>-23.399999999999991</v>
      </c>
      <c r="L695" s="58">
        <f>VLOOKUP(C695, Pivot!A$2:B$999, 2, FALSE)</f>
        <v>130557</v>
      </c>
      <c r="M695" s="58">
        <f t="shared" si="68"/>
        <v>2013</v>
      </c>
      <c r="P695" s="58">
        <f t="shared" si="69"/>
        <v>2013</v>
      </c>
    </row>
    <row r="696" spans="1:16" ht="12.75" hidden="1" customHeight="1" x14ac:dyDescent="0.25">
      <c r="A696" s="27" t="s">
        <v>847</v>
      </c>
      <c r="B696" s="28" t="s">
        <v>848</v>
      </c>
      <c r="C696" s="29" t="s">
        <v>849</v>
      </c>
      <c r="D696" s="29">
        <v>1</v>
      </c>
      <c r="E696" s="90">
        <v>41576</v>
      </c>
      <c r="F696" s="57">
        <v>41558</v>
      </c>
      <c r="G696" s="30">
        <f t="shared" si="66"/>
        <v>18</v>
      </c>
      <c r="H696" s="31">
        <f>VLOOKUP(C696, Pivot!A$2:E$999, 4, FALSE)</f>
        <v>207.3</v>
      </c>
      <c r="I696" s="31">
        <f>VLOOKUP(C696, Pivot!A$2:E$999, 5, FALSE)</f>
        <v>67.5</v>
      </c>
      <c r="J696" s="55">
        <v>192.4</v>
      </c>
      <c r="K696" s="31">
        <f t="shared" si="67"/>
        <v>0</v>
      </c>
      <c r="L696" s="58">
        <f>VLOOKUP(C696, Pivot!A$2:B$999, 2, FALSE)</f>
        <v>292850</v>
      </c>
      <c r="M696" s="58">
        <f t="shared" si="68"/>
        <v>2013</v>
      </c>
      <c r="P696" s="58">
        <f t="shared" si="69"/>
        <v>2013</v>
      </c>
    </row>
    <row r="697" spans="1:16" ht="12.75" hidden="1" customHeight="1" x14ac:dyDescent="0.25">
      <c r="A697" s="27" t="s">
        <v>850</v>
      </c>
      <c r="B697" s="28" t="s">
        <v>848</v>
      </c>
      <c r="C697" s="29" t="s">
        <v>849</v>
      </c>
      <c r="D697" s="29">
        <v>3</v>
      </c>
      <c r="E697" s="90">
        <v>41576</v>
      </c>
      <c r="F697" s="57">
        <v>41558</v>
      </c>
      <c r="G697" s="30">
        <f t="shared" si="66"/>
        <v>18</v>
      </c>
      <c r="H697" s="31">
        <f>VLOOKUP(C697, Pivot!A$2:E$999, 4, FALSE)</f>
        <v>207.3</v>
      </c>
      <c r="I697" s="31">
        <f>VLOOKUP(C697, Pivot!A$2:E$999, 5, FALSE)</f>
        <v>67.5</v>
      </c>
      <c r="J697" s="55">
        <v>191.3</v>
      </c>
      <c r="K697" s="31">
        <f t="shared" si="67"/>
        <v>0</v>
      </c>
      <c r="L697" s="58">
        <f>VLOOKUP(C697, Pivot!A$2:B$999, 2, FALSE)</f>
        <v>292850</v>
      </c>
      <c r="M697" s="58">
        <f t="shared" si="68"/>
        <v>2013</v>
      </c>
      <c r="P697" s="58">
        <f t="shared" si="69"/>
        <v>2013</v>
      </c>
    </row>
    <row r="698" spans="1:16" ht="12.75" hidden="1" customHeight="1" x14ac:dyDescent="0.25">
      <c r="A698" s="27" t="s">
        <v>851</v>
      </c>
      <c r="B698" s="28" t="s">
        <v>848</v>
      </c>
      <c r="C698" s="29" t="s">
        <v>849</v>
      </c>
      <c r="D698" s="29">
        <v>3</v>
      </c>
      <c r="E698" s="90">
        <v>41576</v>
      </c>
      <c r="F698" s="57">
        <v>41558</v>
      </c>
      <c r="G698" s="30">
        <f t="shared" si="66"/>
        <v>18</v>
      </c>
      <c r="H698" s="31">
        <f>VLOOKUP(C698, Pivot!A$2:E$999, 4, FALSE)</f>
        <v>207.3</v>
      </c>
      <c r="I698" s="31">
        <f>VLOOKUP(C698, Pivot!A$2:E$999, 5, FALSE)</f>
        <v>67.5</v>
      </c>
      <c r="J698" s="55">
        <v>187.1</v>
      </c>
      <c r="K698" s="31">
        <f t="shared" si="67"/>
        <v>0</v>
      </c>
      <c r="L698" s="58">
        <f>VLOOKUP(C698, Pivot!A$2:B$999, 2, FALSE)</f>
        <v>292850</v>
      </c>
      <c r="M698" s="58">
        <f t="shared" si="68"/>
        <v>2013</v>
      </c>
      <c r="P698" s="58">
        <f t="shared" si="69"/>
        <v>2013</v>
      </c>
    </row>
    <row r="699" spans="1:16" ht="12.75" hidden="1" customHeight="1" x14ac:dyDescent="0.25">
      <c r="A699" s="27" t="s">
        <v>852</v>
      </c>
      <c r="B699" s="28" t="s">
        <v>848</v>
      </c>
      <c r="C699" s="29" t="s">
        <v>849</v>
      </c>
      <c r="D699" s="29">
        <v>13</v>
      </c>
      <c r="E699" s="90">
        <v>41576</v>
      </c>
      <c r="F699" s="57">
        <v>41558</v>
      </c>
      <c r="G699" s="30">
        <f t="shared" si="66"/>
        <v>18</v>
      </c>
      <c r="H699" s="31">
        <f>VLOOKUP(C699, Pivot!A$2:E$999, 4, FALSE)</f>
        <v>207.3</v>
      </c>
      <c r="I699" s="31">
        <f>VLOOKUP(C699, Pivot!A$2:E$999, 5, FALSE)</f>
        <v>67.5</v>
      </c>
      <c r="J699" s="55">
        <v>182.8</v>
      </c>
      <c r="K699" s="31">
        <f t="shared" si="67"/>
        <v>0</v>
      </c>
      <c r="L699" s="58">
        <f>VLOOKUP(C699, Pivot!A$2:B$999, 2, FALSE)</f>
        <v>292850</v>
      </c>
      <c r="M699" s="58">
        <f t="shared" si="68"/>
        <v>2013</v>
      </c>
      <c r="P699" s="58">
        <f t="shared" si="69"/>
        <v>2013</v>
      </c>
    </row>
    <row r="700" spans="1:16" ht="12.75" hidden="1" customHeight="1" x14ac:dyDescent="0.25">
      <c r="A700" s="27" t="s">
        <v>853</v>
      </c>
      <c r="B700" s="28" t="s">
        <v>301</v>
      </c>
      <c r="C700" s="29" t="s">
        <v>722</v>
      </c>
      <c r="D700" s="29">
        <v>1</v>
      </c>
      <c r="E700" s="90">
        <v>41577</v>
      </c>
      <c r="F700" s="57">
        <f>VLOOKUP(C700, Pivot!A$2:C$999, 3, FALSE)</f>
        <v>41218.142857142855</v>
      </c>
      <c r="G700" s="30">
        <f t="shared" si="66"/>
        <v>358.85714285714494</v>
      </c>
      <c r="H700" s="31">
        <f>VLOOKUP(C700, Pivot!A$2:E$999, 4, FALSE)</f>
        <v>161.5</v>
      </c>
      <c r="I700" s="31">
        <f>VLOOKUP(C700, Pivot!A$2:E$999, 5, FALSE)</f>
        <v>117.8</v>
      </c>
      <c r="J700" s="55">
        <v>169.1</v>
      </c>
      <c r="K700" s="31">
        <f t="shared" si="67"/>
        <v>7.5999999999999943</v>
      </c>
      <c r="L700" s="58">
        <f>VLOOKUP(C700, Pivot!A$2:B$999, 2, FALSE)</f>
        <v>130557</v>
      </c>
      <c r="M700" s="58">
        <f t="shared" si="68"/>
        <v>2013</v>
      </c>
      <c r="P700" s="58">
        <f t="shared" si="69"/>
        <v>2013</v>
      </c>
    </row>
    <row r="701" spans="1:16" ht="12.75" hidden="1" customHeight="1" x14ac:dyDescent="0.25">
      <c r="A701" s="27" t="s">
        <v>854</v>
      </c>
      <c r="B701" s="28" t="s">
        <v>848</v>
      </c>
      <c r="C701" s="29" t="s">
        <v>849</v>
      </c>
      <c r="D701" s="29">
        <v>3</v>
      </c>
      <c r="E701" s="90">
        <v>41578</v>
      </c>
      <c r="F701" s="57">
        <v>41558</v>
      </c>
      <c r="G701" s="30">
        <f t="shared" si="66"/>
        <v>20</v>
      </c>
      <c r="H701" s="31">
        <f>VLOOKUP(C701, Pivot!A$2:E$999, 4, FALSE)</f>
        <v>207.3</v>
      </c>
      <c r="I701" s="31">
        <f>VLOOKUP(C701, Pivot!A$2:E$999, 5, FALSE)</f>
        <v>67.5</v>
      </c>
      <c r="J701" s="55">
        <v>175.3</v>
      </c>
      <c r="K701" s="31">
        <f t="shared" si="67"/>
        <v>0</v>
      </c>
      <c r="L701" s="58">
        <f>VLOOKUP(C701, Pivot!A$2:B$999, 2, FALSE)</f>
        <v>292850</v>
      </c>
      <c r="M701" s="58">
        <f t="shared" si="68"/>
        <v>2013</v>
      </c>
      <c r="P701" s="58">
        <f t="shared" si="69"/>
        <v>2013</v>
      </c>
    </row>
    <row r="702" spans="1:16" ht="12.75" hidden="1" customHeight="1" x14ac:dyDescent="0.25">
      <c r="A702" s="27" t="s">
        <v>855</v>
      </c>
      <c r="B702" s="28" t="s">
        <v>848</v>
      </c>
      <c r="C702" s="29" t="s">
        <v>849</v>
      </c>
      <c r="D702" s="29">
        <v>12</v>
      </c>
      <c r="E702" s="90">
        <v>41579</v>
      </c>
      <c r="F702" s="57">
        <v>41558</v>
      </c>
      <c r="G702" s="30">
        <f t="shared" si="66"/>
        <v>21</v>
      </c>
      <c r="H702" s="31">
        <f>VLOOKUP(C702, Pivot!A$2:E$999, 4, FALSE)</f>
        <v>207.3</v>
      </c>
      <c r="I702" s="31">
        <f>VLOOKUP(C702, Pivot!A$2:E$999, 5, FALSE)</f>
        <v>67.5</v>
      </c>
      <c r="J702" s="55">
        <v>177.7</v>
      </c>
      <c r="K702" s="31">
        <f t="shared" si="67"/>
        <v>0</v>
      </c>
      <c r="L702" s="58">
        <f>VLOOKUP(C702, Pivot!A$2:B$999, 2, FALSE)</f>
        <v>292850</v>
      </c>
      <c r="M702" s="58">
        <f t="shared" si="68"/>
        <v>2013</v>
      </c>
      <c r="P702" s="58">
        <f t="shared" si="69"/>
        <v>2013</v>
      </c>
    </row>
    <row r="703" spans="1:16" ht="12.75" hidden="1" customHeight="1" x14ac:dyDescent="0.25">
      <c r="A703" s="27" t="s">
        <v>856</v>
      </c>
      <c r="B703" s="28" t="s">
        <v>848</v>
      </c>
      <c r="C703" s="29" t="s">
        <v>849</v>
      </c>
      <c r="D703" s="29">
        <v>5</v>
      </c>
      <c r="E703" s="90">
        <v>41579</v>
      </c>
      <c r="F703" s="57">
        <v>41558</v>
      </c>
      <c r="G703" s="30">
        <f t="shared" si="66"/>
        <v>21</v>
      </c>
      <c r="H703" s="31">
        <f>VLOOKUP(C703, Pivot!A$2:E$999, 4, FALSE)</f>
        <v>207.3</v>
      </c>
      <c r="I703" s="31">
        <f>VLOOKUP(C703, Pivot!A$2:E$999, 5, FALSE)</f>
        <v>67.5</v>
      </c>
      <c r="J703" s="55">
        <v>176.8</v>
      </c>
      <c r="K703" s="31">
        <f t="shared" si="67"/>
        <v>0</v>
      </c>
      <c r="L703" s="58">
        <f>VLOOKUP(C703, Pivot!A$2:B$999, 2, FALSE)</f>
        <v>292850</v>
      </c>
      <c r="M703" s="58">
        <f t="shared" si="68"/>
        <v>2013</v>
      </c>
      <c r="P703" s="58">
        <f t="shared" si="69"/>
        <v>2013</v>
      </c>
    </row>
    <row r="704" spans="1:16" ht="12.75" hidden="1" customHeight="1" x14ac:dyDescent="0.25">
      <c r="A704" s="27" t="s">
        <v>857</v>
      </c>
      <c r="B704" s="28" t="s">
        <v>338</v>
      </c>
      <c r="C704" s="29" t="s">
        <v>722</v>
      </c>
      <c r="D704" s="29">
        <v>1</v>
      </c>
      <c r="E704" s="90">
        <v>41582</v>
      </c>
      <c r="F704" s="57">
        <f>VLOOKUP(C704, Pivot!A$2:C$999, 3, FALSE)</f>
        <v>41218.142857142855</v>
      </c>
      <c r="G704" s="30">
        <f t="shared" si="66"/>
        <v>363.85714285714494</v>
      </c>
      <c r="H704" s="31">
        <f>VLOOKUP(C704, Pivot!A$2:E$999, 4, FALSE)</f>
        <v>161.5</v>
      </c>
      <c r="I704" s="31">
        <f>VLOOKUP(C704, Pivot!A$2:E$999, 5, FALSE)</f>
        <v>117.8</v>
      </c>
      <c r="J704" s="55">
        <v>68.599999999999994</v>
      </c>
      <c r="K704" s="31">
        <f t="shared" si="67"/>
        <v>-49.2</v>
      </c>
      <c r="L704" s="58">
        <f>VLOOKUP(C704, Pivot!A$2:B$999, 2, FALSE)</f>
        <v>130557</v>
      </c>
      <c r="M704" s="58">
        <f t="shared" si="68"/>
        <v>2013</v>
      </c>
      <c r="P704" s="58">
        <f t="shared" si="69"/>
        <v>2013</v>
      </c>
    </row>
    <row r="705" spans="1:16" ht="12.75" hidden="1" customHeight="1" x14ac:dyDescent="0.25">
      <c r="A705" s="27" t="s">
        <v>858</v>
      </c>
      <c r="B705" s="28" t="s">
        <v>338</v>
      </c>
      <c r="C705" s="29" t="s">
        <v>849</v>
      </c>
      <c r="D705" s="29">
        <v>1</v>
      </c>
      <c r="E705" s="90">
        <v>41582</v>
      </c>
      <c r="F705" s="57">
        <v>41558</v>
      </c>
      <c r="G705" s="30">
        <f t="shared" si="66"/>
        <v>24</v>
      </c>
      <c r="H705" s="31">
        <f>VLOOKUP(C705, Pivot!A$2:E$999, 4, FALSE)</f>
        <v>207.3</v>
      </c>
      <c r="I705" s="31">
        <f>VLOOKUP(C705, Pivot!A$2:E$999, 5, FALSE)</f>
        <v>67.5</v>
      </c>
      <c r="J705" s="55">
        <v>99.5</v>
      </c>
      <c r="K705" s="31">
        <f t="shared" si="67"/>
        <v>0</v>
      </c>
      <c r="L705" s="58">
        <f>VLOOKUP(C705, Pivot!A$2:B$999, 2, FALSE)</f>
        <v>292850</v>
      </c>
      <c r="M705" s="58">
        <f t="shared" si="68"/>
        <v>2013</v>
      </c>
      <c r="P705" s="58">
        <f t="shared" si="69"/>
        <v>2013</v>
      </c>
    </row>
    <row r="706" spans="1:16" ht="12.75" hidden="1" customHeight="1" x14ac:dyDescent="0.25">
      <c r="A706" s="27" t="s">
        <v>859</v>
      </c>
      <c r="B706" s="28" t="s">
        <v>338</v>
      </c>
      <c r="C706" s="29" t="s">
        <v>717</v>
      </c>
      <c r="D706" s="29">
        <v>1</v>
      </c>
      <c r="E706" s="90">
        <v>41583</v>
      </c>
      <c r="F706" s="57">
        <f>VLOOKUP(C706, Pivot!A$2:C$999, 3, FALSE)</f>
        <v>41221.111111111109</v>
      </c>
      <c r="G706" s="30">
        <f t="shared" ref="G706:G769" si="70">E706-F706</f>
        <v>361.88888888889051</v>
      </c>
      <c r="H706" s="31">
        <f>VLOOKUP(C706, Pivot!A$2:E$999, 4, FALSE)</f>
        <v>115.6</v>
      </c>
      <c r="I706" s="31">
        <f>VLOOKUP(C706, Pivot!A$2:E$999, 5, FALSE)</f>
        <v>56.3</v>
      </c>
      <c r="J706" s="55">
        <v>116.2</v>
      </c>
      <c r="K706" s="31">
        <f t="shared" ref="K706:K769" si="71">IF(J706&gt;H706, J706-H706, IF(J706&lt;I706, J706-I706, 0))</f>
        <v>0.60000000000000853</v>
      </c>
      <c r="L706" s="58">
        <f>VLOOKUP(C706, Pivot!A$2:B$999, 2, FALSE)</f>
        <v>144000</v>
      </c>
      <c r="M706" s="58">
        <f t="shared" ref="M706:M769" si="72">YEAR(E706)</f>
        <v>2013</v>
      </c>
      <c r="P706" s="58">
        <f t="shared" ref="P706:P769" si="73">IF(MONTH(E706) =12, M706+1, M706)</f>
        <v>2013</v>
      </c>
    </row>
    <row r="707" spans="1:16" ht="12.75" hidden="1" customHeight="1" x14ac:dyDescent="0.25">
      <c r="A707" s="27" t="s">
        <v>860</v>
      </c>
      <c r="B707" s="28" t="s">
        <v>338</v>
      </c>
      <c r="C707" s="29" t="s">
        <v>849</v>
      </c>
      <c r="D707" s="29">
        <v>1</v>
      </c>
      <c r="E707" s="90">
        <v>41589</v>
      </c>
      <c r="F707" s="57">
        <v>41558</v>
      </c>
      <c r="G707" s="30">
        <f t="shared" si="70"/>
        <v>31</v>
      </c>
      <c r="H707" s="31">
        <f>VLOOKUP(C707, Pivot!A$2:E$999, 4, FALSE)</f>
        <v>207.3</v>
      </c>
      <c r="I707" s="31">
        <f>VLOOKUP(C707, Pivot!A$2:E$999, 5, FALSE)</f>
        <v>67.5</v>
      </c>
      <c r="J707" s="55">
        <v>178.3</v>
      </c>
      <c r="K707" s="31">
        <f t="shared" si="71"/>
        <v>0</v>
      </c>
      <c r="L707" s="58">
        <f>VLOOKUP(C707, Pivot!A$2:B$999, 2, FALSE)</f>
        <v>292850</v>
      </c>
      <c r="M707" s="58">
        <f t="shared" si="72"/>
        <v>2013</v>
      </c>
      <c r="P707" s="58">
        <f t="shared" si="73"/>
        <v>2013</v>
      </c>
    </row>
    <row r="708" spans="1:16" ht="12.75" hidden="1" customHeight="1" x14ac:dyDescent="0.25">
      <c r="A708" s="27" t="s">
        <v>861</v>
      </c>
      <c r="B708" s="28" t="s">
        <v>338</v>
      </c>
      <c r="C708" s="29" t="s">
        <v>849</v>
      </c>
      <c r="D708" s="29">
        <v>4</v>
      </c>
      <c r="E708" s="90">
        <v>41589</v>
      </c>
      <c r="F708" s="57">
        <v>41558</v>
      </c>
      <c r="G708" s="30">
        <f t="shared" si="70"/>
        <v>31</v>
      </c>
      <c r="H708" s="31">
        <f>VLOOKUP(C708, Pivot!A$2:E$999, 4, FALSE)</f>
        <v>207.3</v>
      </c>
      <c r="I708" s="31">
        <f>VLOOKUP(C708, Pivot!A$2:E$999, 5, FALSE)</f>
        <v>67.5</v>
      </c>
      <c r="J708" s="55">
        <v>183.4</v>
      </c>
      <c r="K708" s="31">
        <f t="shared" si="71"/>
        <v>0</v>
      </c>
      <c r="L708" s="58">
        <f>VLOOKUP(C708, Pivot!A$2:B$999, 2, FALSE)</f>
        <v>292850</v>
      </c>
      <c r="M708" s="58">
        <f t="shared" si="72"/>
        <v>2013</v>
      </c>
      <c r="P708" s="58">
        <f t="shared" si="73"/>
        <v>2013</v>
      </c>
    </row>
    <row r="709" spans="1:16" ht="12.75" hidden="1" customHeight="1" x14ac:dyDescent="0.25">
      <c r="A709" s="27" t="s">
        <v>862</v>
      </c>
      <c r="B709" s="28" t="s">
        <v>338</v>
      </c>
      <c r="C709" s="29" t="s">
        <v>849</v>
      </c>
      <c r="D709" s="29">
        <v>1</v>
      </c>
      <c r="E709" s="90">
        <v>41590</v>
      </c>
      <c r="F709" s="57">
        <v>41558</v>
      </c>
      <c r="G709" s="30">
        <f t="shared" si="70"/>
        <v>32</v>
      </c>
      <c r="H709" s="31">
        <f>VLOOKUP(C709, Pivot!A$2:E$999, 4, FALSE)</f>
        <v>207.3</v>
      </c>
      <c r="I709" s="31">
        <f>VLOOKUP(C709, Pivot!A$2:E$999, 5, FALSE)</f>
        <v>67.5</v>
      </c>
      <c r="J709" s="55">
        <v>178.3</v>
      </c>
      <c r="K709" s="31">
        <f t="shared" si="71"/>
        <v>0</v>
      </c>
      <c r="L709" s="58">
        <f>VLOOKUP(C709, Pivot!A$2:B$999, 2, FALSE)</f>
        <v>292850</v>
      </c>
      <c r="M709" s="58">
        <f t="shared" si="72"/>
        <v>2013</v>
      </c>
      <c r="P709" s="58">
        <f t="shared" si="73"/>
        <v>2013</v>
      </c>
    </row>
    <row r="710" spans="1:16" ht="12.75" hidden="1" customHeight="1" x14ac:dyDescent="0.25">
      <c r="A710" s="27" t="s">
        <v>863</v>
      </c>
      <c r="B710" s="28" t="s">
        <v>301</v>
      </c>
      <c r="C710" s="29" t="s">
        <v>849</v>
      </c>
      <c r="D710" s="29">
        <v>1</v>
      </c>
      <c r="E710" s="90">
        <v>41590</v>
      </c>
      <c r="F710" s="57">
        <v>41558</v>
      </c>
      <c r="G710" s="30">
        <f t="shared" si="70"/>
        <v>32</v>
      </c>
      <c r="H710" s="31">
        <f>VLOOKUP(C710, Pivot!A$2:E$999, 4, FALSE)</f>
        <v>207.3</v>
      </c>
      <c r="I710" s="31">
        <f>VLOOKUP(C710, Pivot!A$2:E$999, 5, FALSE)</f>
        <v>67.5</v>
      </c>
      <c r="J710" s="55">
        <v>169.1</v>
      </c>
      <c r="K710" s="31">
        <f t="shared" si="71"/>
        <v>0</v>
      </c>
      <c r="L710" s="58">
        <f>VLOOKUP(C710, Pivot!A$2:B$999, 2, FALSE)</f>
        <v>292850</v>
      </c>
      <c r="M710" s="58">
        <f t="shared" si="72"/>
        <v>2013</v>
      </c>
      <c r="P710" s="58">
        <f t="shared" si="73"/>
        <v>2013</v>
      </c>
    </row>
    <row r="711" spans="1:16" ht="12.75" hidden="1" customHeight="1" x14ac:dyDescent="0.25">
      <c r="A711" s="27" t="s">
        <v>864</v>
      </c>
      <c r="B711" s="28" t="s">
        <v>338</v>
      </c>
      <c r="C711" s="29" t="s">
        <v>849</v>
      </c>
      <c r="D711" s="29">
        <v>64</v>
      </c>
      <c r="E711" s="90">
        <v>41591</v>
      </c>
      <c r="F711" s="57">
        <f>VLOOKUP(C711, Pivot!A$2:C$999, 3, FALSE)</f>
        <v>41590.4375</v>
      </c>
      <c r="G711" s="30">
        <f t="shared" si="70"/>
        <v>0.5625</v>
      </c>
      <c r="H711" s="31">
        <f>VLOOKUP(C711, Pivot!A$2:E$999, 4, FALSE)</f>
        <v>207.3</v>
      </c>
      <c r="I711" s="31">
        <f>VLOOKUP(C711, Pivot!A$2:E$999, 5, FALSE)</f>
        <v>67.5</v>
      </c>
      <c r="J711" s="55">
        <v>161.4</v>
      </c>
      <c r="K711" s="31">
        <f t="shared" si="71"/>
        <v>0</v>
      </c>
      <c r="L711" s="58">
        <f>VLOOKUP(C711, Pivot!A$2:B$999, 2, FALSE)</f>
        <v>292850</v>
      </c>
      <c r="M711" s="58">
        <f t="shared" si="72"/>
        <v>2013</v>
      </c>
      <c r="P711" s="58">
        <f t="shared" si="73"/>
        <v>2013</v>
      </c>
    </row>
    <row r="712" spans="1:16" ht="12.75" hidden="1" customHeight="1" x14ac:dyDescent="0.25">
      <c r="A712" s="27" t="s">
        <v>865</v>
      </c>
      <c r="B712" s="28" t="s">
        <v>338</v>
      </c>
      <c r="C712" s="29" t="s">
        <v>849</v>
      </c>
      <c r="D712" s="29">
        <v>1</v>
      </c>
      <c r="E712" s="90">
        <v>41592</v>
      </c>
      <c r="F712" s="57">
        <f>VLOOKUP(C712, Pivot!A$2:C$999, 3, FALSE)</f>
        <v>41590.4375</v>
      </c>
      <c r="G712" s="30">
        <f t="shared" si="70"/>
        <v>1.5625</v>
      </c>
      <c r="H712" s="31">
        <f>VLOOKUP(C712, Pivot!A$2:E$999, 4, FALSE)</f>
        <v>207.3</v>
      </c>
      <c r="I712" s="31">
        <f>VLOOKUP(C712, Pivot!A$2:E$999, 5, FALSE)</f>
        <v>67.5</v>
      </c>
      <c r="J712" s="55">
        <v>151.5</v>
      </c>
      <c r="K712" s="31">
        <f t="shared" si="71"/>
        <v>0</v>
      </c>
      <c r="L712" s="58">
        <f>VLOOKUP(C712, Pivot!A$2:B$999, 2, FALSE)</f>
        <v>292850</v>
      </c>
      <c r="M712" s="58">
        <f t="shared" si="72"/>
        <v>2013</v>
      </c>
      <c r="P712" s="58">
        <f t="shared" si="73"/>
        <v>2013</v>
      </c>
    </row>
    <row r="713" spans="1:16" ht="12.75" hidden="1" customHeight="1" x14ac:dyDescent="0.25">
      <c r="A713" s="27" t="s">
        <v>866</v>
      </c>
      <c r="B713" s="28" t="s">
        <v>338</v>
      </c>
      <c r="C713" s="29" t="s">
        <v>849</v>
      </c>
      <c r="D713" s="29">
        <v>41</v>
      </c>
      <c r="E713" s="90">
        <v>41592</v>
      </c>
      <c r="F713" s="57">
        <f>VLOOKUP(C713, Pivot!A$2:C$999, 3, FALSE)</f>
        <v>41590.4375</v>
      </c>
      <c r="G713" s="30">
        <f t="shared" si="70"/>
        <v>1.5625</v>
      </c>
      <c r="H713" s="31">
        <f>VLOOKUP(C713, Pivot!A$2:E$999, 4, FALSE)</f>
        <v>207.3</v>
      </c>
      <c r="I713" s="31">
        <f>VLOOKUP(C713, Pivot!A$2:E$999, 5, FALSE)</f>
        <v>67.5</v>
      </c>
      <c r="J713" s="55">
        <v>161.4</v>
      </c>
      <c r="K713" s="31">
        <f t="shared" si="71"/>
        <v>0</v>
      </c>
      <c r="L713" s="58">
        <f>VLOOKUP(C713, Pivot!A$2:B$999, 2, FALSE)</f>
        <v>292850</v>
      </c>
      <c r="M713" s="58">
        <f t="shared" si="72"/>
        <v>2013</v>
      </c>
      <c r="P713" s="58">
        <f t="shared" si="73"/>
        <v>2013</v>
      </c>
    </row>
    <row r="714" spans="1:16" ht="12.75" hidden="1" customHeight="1" x14ac:dyDescent="0.25">
      <c r="A714" s="27" t="s">
        <v>867</v>
      </c>
      <c r="B714" s="28" t="s">
        <v>338</v>
      </c>
      <c r="C714" s="29" t="s">
        <v>849</v>
      </c>
      <c r="D714" s="29">
        <v>1</v>
      </c>
      <c r="E714" s="90">
        <v>41592</v>
      </c>
      <c r="F714" s="57">
        <f>VLOOKUP(C714, Pivot!A$2:C$999, 3, FALSE)</f>
        <v>41590.4375</v>
      </c>
      <c r="G714" s="30">
        <f t="shared" si="70"/>
        <v>1.5625</v>
      </c>
      <c r="H714" s="31">
        <f>VLOOKUP(C714, Pivot!A$2:E$999, 4, FALSE)</f>
        <v>207.3</v>
      </c>
      <c r="I714" s="31">
        <f>VLOOKUP(C714, Pivot!A$2:E$999, 5, FALSE)</f>
        <v>67.5</v>
      </c>
      <c r="J714" s="55">
        <v>183.4</v>
      </c>
      <c r="K714" s="31">
        <f t="shared" si="71"/>
        <v>0</v>
      </c>
      <c r="L714" s="58">
        <f>VLOOKUP(C714, Pivot!A$2:B$999, 2, FALSE)</f>
        <v>292850</v>
      </c>
      <c r="M714" s="58">
        <f t="shared" si="72"/>
        <v>2013</v>
      </c>
      <c r="P714" s="58">
        <f t="shared" si="73"/>
        <v>2013</v>
      </c>
    </row>
    <row r="715" spans="1:16" ht="12.75" hidden="1" customHeight="1" x14ac:dyDescent="0.25">
      <c r="A715" s="27" t="s">
        <v>868</v>
      </c>
      <c r="B715" s="28" t="s">
        <v>338</v>
      </c>
      <c r="C715" s="29" t="s">
        <v>849</v>
      </c>
      <c r="D715" s="29">
        <v>4</v>
      </c>
      <c r="E715" s="90">
        <v>41592</v>
      </c>
      <c r="F715" s="57">
        <f>VLOOKUP(C715, Pivot!A$2:C$999, 3, FALSE)</f>
        <v>41590.4375</v>
      </c>
      <c r="G715" s="30">
        <f t="shared" si="70"/>
        <v>1.5625</v>
      </c>
      <c r="H715" s="31">
        <f>VLOOKUP(C715, Pivot!A$2:E$999, 4, FALSE)</f>
        <v>207.3</v>
      </c>
      <c r="I715" s="31">
        <f>VLOOKUP(C715, Pivot!A$2:E$999, 5, FALSE)</f>
        <v>67.5</v>
      </c>
      <c r="J715" s="55">
        <v>203.8</v>
      </c>
      <c r="K715" s="31">
        <f t="shared" si="71"/>
        <v>0</v>
      </c>
      <c r="L715" s="58">
        <f>VLOOKUP(C715, Pivot!A$2:B$999, 2, FALSE)</f>
        <v>292850</v>
      </c>
      <c r="M715" s="58">
        <f t="shared" si="72"/>
        <v>2013</v>
      </c>
      <c r="P715" s="58">
        <f t="shared" si="73"/>
        <v>2013</v>
      </c>
    </row>
    <row r="716" spans="1:16" ht="12.75" hidden="1" customHeight="1" x14ac:dyDescent="0.25">
      <c r="A716" s="27" t="s">
        <v>869</v>
      </c>
      <c r="B716" s="28" t="s">
        <v>301</v>
      </c>
      <c r="C716" s="29" t="s">
        <v>849</v>
      </c>
      <c r="D716" s="29">
        <v>12</v>
      </c>
      <c r="E716" s="90">
        <v>41592</v>
      </c>
      <c r="F716" s="57">
        <f>VLOOKUP(C716, Pivot!A$2:C$999, 3, FALSE)</f>
        <v>41590.4375</v>
      </c>
      <c r="G716" s="30">
        <f t="shared" si="70"/>
        <v>1.5625</v>
      </c>
      <c r="H716" s="31">
        <f>VLOOKUP(C716, Pivot!A$2:E$999, 4, FALSE)</f>
        <v>207.3</v>
      </c>
      <c r="I716" s="31">
        <f>VLOOKUP(C716, Pivot!A$2:E$999, 5, FALSE)</f>
        <v>67.5</v>
      </c>
      <c r="J716" s="55">
        <v>195.2</v>
      </c>
      <c r="K716" s="31">
        <f t="shared" si="71"/>
        <v>0</v>
      </c>
      <c r="L716" s="58">
        <f>VLOOKUP(C716, Pivot!A$2:B$999, 2, FALSE)</f>
        <v>292850</v>
      </c>
      <c r="M716" s="58">
        <f t="shared" si="72"/>
        <v>2013</v>
      </c>
      <c r="P716" s="58">
        <f t="shared" si="73"/>
        <v>2013</v>
      </c>
    </row>
    <row r="717" spans="1:16" ht="12.75" hidden="1" customHeight="1" x14ac:dyDescent="0.25">
      <c r="A717" s="27" t="s">
        <v>870</v>
      </c>
      <c r="B717" s="28" t="s">
        <v>301</v>
      </c>
      <c r="C717" s="29" t="s">
        <v>849</v>
      </c>
      <c r="D717" s="29">
        <v>1</v>
      </c>
      <c r="E717" s="90">
        <v>41592</v>
      </c>
      <c r="F717" s="57">
        <f>VLOOKUP(C717, Pivot!A$2:C$999, 3, FALSE)</f>
        <v>41590.4375</v>
      </c>
      <c r="G717" s="30">
        <f t="shared" si="70"/>
        <v>1.5625</v>
      </c>
      <c r="H717" s="31">
        <f>VLOOKUP(C717, Pivot!A$2:E$999, 4, FALSE)</f>
        <v>207.3</v>
      </c>
      <c r="I717" s="31">
        <f>VLOOKUP(C717, Pivot!A$2:E$999, 5, FALSE)</f>
        <v>67.5</v>
      </c>
      <c r="J717" s="55">
        <v>193.5</v>
      </c>
      <c r="K717" s="31">
        <f t="shared" si="71"/>
        <v>0</v>
      </c>
      <c r="L717" s="58">
        <f>VLOOKUP(C717, Pivot!A$2:B$999, 2, FALSE)</f>
        <v>292850</v>
      </c>
      <c r="M717" s="58">
        <f t="shared" si="72"/>
        <v>2013</v>
      </c>
      <c r="P717" s="58">
        <f t="shared" si="73"/>
        <v>2013</v>
      </c>
    </row>
    <row r="718" spans="1:16" ht="12.75" hidden="1" customHeight="1" x14ac:dyDescent="0.25">
      <c r="A718" s="27" t="s">
        <v>871</v>
      </c>
      <c r="B718" s="28" t="s">
        <v>338</v>
      </c>
      <c r="C718" s="29" t="s">
        <v>849</v>
      </c>
      <c r="D718" s="61">
        <v>54</v>
      </c>
      <c r="E718" s="90">
        <v>41612</v>
      </c>
      <c r="F718" s="57">
        <f>VLOOKUP(C718, Pivot!A$2:C$999, 3, FALSE)</f>
        <v>41590.4375</v>
      </c>
      <c r="G718" s="30">
        <f t="shared" si="70"/>
        <v>21.5625</v>
      </c>
      <c r="H718" s="31">
        <f>VLOOKUP(C718, Pivot!A$2:E$999, 4, FALSE)</f>
        <v>207.3</v>
      </c>
      <c r="I718" s="31">
        <f>VLOOKUP(C718, Pivot!A$2:E$999, 5, FALSE)</f>
        <v>67.5</v>
      </c>
      <c r="J718" s="55">
        <v>58.8</v>
      </c>
      <c r="K718" s="31">
        <f t="shared" si="71"/>
        <v>-8.7000000000000028</v>
      </c>
      <c r="L718" s="58">
        <f>VLOOKUP(C718, Pivot!A$2:B$999, 2, FALSE)</f>
        <v>292850</v>
      </c>
      <c r="M718" s="58">
        <f t="shared" si="72"/>
        <v>2013</v>
      </c>
      <c r="N718" s="28" t="s">
        <v>872</v>
      </c>
      <c r="P718" s="58">
        <f t="shared" si="73"/>
        <v>2014</v>
      </c>
    </row>
    <row r="719" spans="1:16" ht="12.75" hidden="1" customHeight="1" x14ac:dyDescent="0.25">
      <c r="A719" s="27" t="s">
        <v>873</v>
      </c>
      <c r="B719" s="28" t="s">
        <v>338</v>
      </c>
      <c r="C719" s="29" t="s">
        <v>849</v>
      </c>
      <c r="D719" s="61">
        <v>19</v>
      </c>
      <c r="E719" s="90">
        <v>41612</v>
      </c>
      <c r="F719" s="57">
        <f>VLOOKUP(C719, Pivot!A$2:C$999, 3, FALSE)</f>
        <v>41590.4375</v>
      </c>
      <c r="G719" s="30">
        <f t="shared" si="70"/>
        <v>21.5625</v>
      </c>
      <c r="H719" s="31">
        <f>VLOOKUP(C719, Pivot!A$2:E$999, 4, FALSE)</f>
        <v>207.3</v>
      </c>
      <c r="I719" s="31">
        <f>VLOOKUP(C719, Pivot!A$2:E$999, 5, FALSE)</f>
        <v>67.5</v>
      </c>
      <c r="J719" s="55">
        <v>60.5</v>
      </c>
      <c r="K719" s="31">
        <f t="shared" si="71"/>
        <v>-7</v>
      </c>
      <c r="L719" s="58">
        <f>VLOOKUP(C719, Pivot!A$2:B$999, 2, FALSE)</f>
        <v>292850</v>
      </c>
      <c r="M719" s="58">
        <f t="shared" si="72"/>
        <v>2013</v>
      </c>
      <c r="N719" s="28" t="s">
        <v>874</v>
      </c>
      <c r="P719" s="58">
        <f t="shared" si="73"/>
        <v>2014</v>
      </c>
    </row>
    <row r="720" spans="1:16" ht="12.75" hidden="1" customHeight="1" x14ac:dyDescent="0.25">
      <c r="A720" s="27" t="s">
        <v>875</v>
      </c>
      <c r="B720" s="28" t="s">
        <v>338</v>
      </c>
      <c r="C720" s="29" t="s">
        <v>849</v>
      </c>
      <c r="D720" s="61">
        <v>4</v>
      </c>
      <c r="E720" s="90">
        <v>41612</v>
      </c>
      <c r="F720" s="57">
        <f>VLOOKUP(C720, Pivot!A$2:C$999, 3, FALSE)</f>
        <v>41590.4375</v>
      </c>
      <c r="G720" s="30">
        <f t="shared" si="70"/>
        <v>21.5625</v>
      </c>
      <c r="H720" s="31">
        <f>VLOOKUP(C720, Pivot!A$2:E$999, 4, FALSE)</f>
        <v>207.3</v>
      </c>
      <c r="I720" s="31">
        <f>VLOOKUP(C720, Pivot!A$2:E$999, 5, FALSE)</f>
        <v>67.5</v>
      </c>
      <c r="J720" s="55">
        <v>68.599999999999994</v>
      </c>
      <c r="K720" s="31">
        <f t="shared" si="71"/>
        <v>0</v>
      </c>
      <c r="L720" s="58">
        <f>VLOOKUP(C720, Pivot!A$2:B$999, 2, FALSE)</f>
        <v>292850</v>
      </c>
      <c r="M720" s="58">
        <f t="shared" si="72"/>
        <v>2013</v>
      </c>
      <c r="N720" s="28" t="s">
        <v>876</v>
      </c>
      <c r="P720" s="58">
        <f t="shared" si="73"/>
        <v>2014</v>
      </c>
    </row>
    <row r="721" spans="1:16" ht="12.75" hidden="1" customHeight="1" x14ac:dyDescent="0.25">
      <c r="A721" s="27" t="s">
        <v>877</v>
      </c>
      <c r="B721" s="28" t="s">
        <v>338</v>
      </c>
      <c r="C721" s="29" t="s">
        <v>849</v>
      </c>
      <c r="D721" s="61">
        <v>2</v>
      </c>
      <c r="E721" s="90">
        <v>41612</v>
      </c>
      <c r="F721" s="57">
        <f>VLOOKUP(C721, Pivot!A$2:C$999, 3, FALSE)</f>
        <v>41590.4375</v>
      </c>
      <c r="G721" s="30">
        <f t="shared" si="70"/>
        <v>21.5625</v>
      </c>
      <c r="H721" s="31">
        <f>VLOOKUP(C721, Pivot!A$2:E$999, 4, FALSE)</f>
        <v>207.3</v>
      </c>
      <c r="I721" s="31">
        <f>VLOOKUP(C721, Pivot!A$2:E$999, 5, FALSE)</f>
        <v>67.5</v>
      </c>
      <c r="J721" s="55">
        <v>79.099999999999994</v>
      </c>
      <c r="K721" s="31">
        <f t="shared" si="71"/>
        <v>0</v>
      </c>
      <c r="L721" s="58">
        <f>VLOOKUP(C721, Pivot!A$2:B$999, 2, FALSE)</f>
        <v>292850</v>
      </c>
      <c r="M721" s="58">
        <f t="shared" si="72"/>
        <v>2013</v>
      </c>
      <c r="N721" s="28" t="s">
        <v>878</v>
      </c>
      <c r="P721" s="58">
        <f t="shared" si="73"/>
        <v>2014</v>
      </c>
    </row>
    <row r="722" spans="1:16" ht="12.75" hidden="1" customHeight="1" x14ac:dyDescent="0.25">
      <c r="A722" s="27" t="s">
        <v>879</v>
      </c>
      <c r="B722" s="28" t="s">
        <v>338</v>
      </c>
      <c r="C722" s="29" t="s">
        <v>849</v>
      </c>
      <c r="D722" s="61">
        <v>5</v>
      </c>
      <c r="E722" s="90">
        <v>41612</v>
      </c>
      <c r="F722" s="57">
        <f>VLOOKUP(C722, Pivot!A$2:C$999, 3, FALSE)</f>
        <v>41590.4375</v>
      </c>
      <c r="G722" s="30">
        <f t="shared" si="70"/>
        <v>21.5625</v>
      </c>
      <c r="H722" s="31">
        <f>VLOOKUP(C722, Pivot!A$2:E$999, 4, FALSE)</f>
        <v>207.3</v>
      </c>
      <c r="I722" s="31">
        <f>VLOOKUP(C722, Pivot!A$2:E$999, 5, FALSE)</f>
        <v>67.5</v>
      </c>
      <c r="J722" s="55">
        <v>87.1</v>
      </c>
      <c r="K722" s="31">
        <f t="shared" si="71"/>
        <v>0</v>
      </c>
      <c r="L722" s="58">
        <f>VLOOKUP(C722, Pivot!A$2:B$999, 2, FALSE)</f>
        <v>292850</v>
      </c>
      <c r="M722" s="58">
        <f t="shared" si="72"/>
        <v>2013</v>
      </c>
      <c r="N722" s="28" t="s">
        <v>880</v>
      </c>
      <c r="P722" s="58">
        <f t="shared" si="73"/>
        <v>2014</v>
      </c>
    </row>
    <row r="723" spans="1:16" ht="12.75" hidden="1" customHeight="1" x14ac:dyDescent="0.25">
      <c r="A723" s="27" t="s">
        <v>881</v>
      </c>
      <c r="B723" s="28" t="s">
        <v>338</v>
      </c>
      <c r="C723" s="29" t="s">
        <v>849</v>
      </c>
      <c r="D723" s="61">
        <v>7</v>
      </c>
      <c r="E723" s="90">
        <v>41612</v>
      </c>
      <c r="F723" s="57">
        <f>VLOOKUP(C723, Pivot!A$2:C$999, 3, FALSE)</f>
        <v>41590.4375</v>
      </c>
      <c r="G723" s="30">
        <f t="shared" si="70"/>
        <v>21.5625</v>
      </c>
      <c r="H723" s="31">
        <f>VLOOKUP(C723, Pivot!A$2:E$999, 4, FALSE)</f>
        <v>207.3</v>
      </c>
      <c r="I723" s="31">
        <f>VLOOKUP(C723, Pivot!A$2:E$999, 5, FALSE)</f>
        <v>67.5</v>
      </c>
      <c r="J723" s="55">
        <v>91.7</v>
      </c>
      <c r="K723" s="31">
        <f t="shared" si="71"/>
        <v>0</v>
      </c>
      <c r="L723" s="58">
        <f>VLOOKUP(C723, Pivot!A$2:B$999, 2, FALSE)</f>
        <v>292850</v>
      </c>
      <c r="M723" s="58">
        <f t="shared" si="72"/>
        <v>2013</v>
      </c>
      <c r="N723" s="28" t="s">
        <v>882</v>
      </c>
      <c r="P723" s="58">
        <f t="shared" si="73"/>
        <v>2014</v>
      </c>
    </row>
    <row r="724" spans="1:16" ht="12.75" hidden="1" customHeight="1" x14ac:dyDescent="0.25">
      <c r="A724" s="27" t="s">
        <v>883</v>
      </c>
      <c r="B724" s="28" t="s">
        <v>338</v>
      </c>
      <c r="C724" s="29" t="s">
        <v>722</v>
      </c>
      <c r="D724" s="61">
        <v>1</v>
      </c>
      <c r="E724" s="90">
        <v>41612</v>
      </c>
      <c r="F724" s="57">
        <f>VLOOKUP(C724, Pivot!A$2:C$999, 3, FALSE)</f>
        <v>41218.142857142855</v>
      </c>
      <c r="G724" s="30">
        <f t="shared" si="70"/>
        <v>393.85714285714494</v>
      </c>
      <c r="H724" s="31">
        <f>VLOOKUP(C724, Pivot!A$2:E$999, 4, FALSE)</f>
        <v>161.5</v>
      </c>
      <c r="I724" s="31">
        <f>VLOOKUP(C724, Pivot!A$2:E$999, 5, FALSE)</f>
        <v>117.8</v>
      </c>
      <c r="J724" s="55">
        <v>99.5</v>
      </c>
      <c r="K724" s="31">
        <f t="shared" si="71"/>
        <v>-18.299999999999997</v>
      </c>
      <c r="L724" s="58">
        <f>VLOOKUP(C724, Pivot!A$2:B$999, 2, FALSE)</f>
        <v>130557</v>
      </c>
      <c r="M724" s="58">
        <f t="shared" si="72"/>
        <v>2013</v>
      </c>
      <c r="N724" s="28" t="s">
        <v>884</v>
      </c>
      <c r="P724" s="58">
        <f t="shared" si="73"/>
        <v>2014</v>
      </c>
    </row>
    <row r="725" spans="1:16" ht="12.75" hidden="1" customHeight="1" x14ac:dyDescent="0.25">
      <c r="A725" s="27" t="s">
        <v>883</v>
      </c>
      <c r="B725" s="28" t="s">
        <v>338</v>
      </c>
      <c r="C725" s="29" t="s">
        <v>849</v>
      </c>
      <c r="D725" s="61">
        <v>40</v>
      </c>
      <c r="E725" s="90">
        <v>41612</v>
      </c>
      <c r="F725" s="57">
        <f>VLOOKUP(C725, Pivot!A$2:C$999, 3, FALSE)</f>
        <v>41590.4375</v>
      </c>
      <c r="G725" s="30">
        <f t="shared" si="70"/>
        <v>21.5625</v>
      </c>
      <c r="H725" s="31">
        <f>VLOOKUP(C725, Pivot!A$2:E$999, 4, FALSE)</f>
        <v>207.3</v>
      </c>
      <c r="I725" s="31">
        <f>VLOOKUP(C725, Pivot!A$2:E$999, 5, FALSE)</f>
        <v>67.5</v>
      </c>
      <c r="J725" s="55">
        <v>99.5</v>
      </c>
      <c r="K725" s="31">
        <f t="shared" si="71"/>
        <v>0</v>
      </c>
      <c r="L725" s="58">
        <f>VLOOKUP(C725, Pivot!A$2:B$999, 2, FALSE)</f>
        <v>292850</v>
      </c>
      <c r="M725" s="58">
        <f t="shared" si="72"/>
        <v>2013</v>
      </c>
      <c r="N725" s="28" t="s">
        <v>884</v>
      </c>
      <c r="P725" s="58">
        <f t="shared" si="73"/>
        <v>2014</v>
      </c>
    </row>
    <row r="726" spans="1:16" ht="12.75" hidden="1" customHeight="1" x14ac:dyDescent="0.25">
      <c r="A726" s="27" t="s">
        <v>885</v>
      </c>
      <c r="B726" s="28" t="s">
        <v>338</v>
      </c>
      <c r="C726" s="29" t="s">
        <v>849</v>
      </c>
      <c r="D726" s="61">
        <v>51</v>
      </c>
      <c r="E726" s="90">
        <v>41612</v>
      </c>
      <c r="F726" s="57">
        <f>VLOOKUP(C726, Pivot!A$2:C$999, 3, FALSE)</f>
        <v>41590.4375</v>
      </c>
      <c r="G726" s="30">
        <f t="shared" si="70"/>
        <v>21.5625</v>
      </c>
      <c r="H726" s="31">
        <f>VLOOKUP(C726, Pivot!A$2:E$999, 4, FALSE)</f>
        <v>207.3</v>
      </c>
      <c r="I726" s="31">
        <f>VLOOKUP(C726, Pivot!A$2:E$999, 5, FALSE)</f>
        <v>67.5</v>
      </c>
      <c r="J726" s="55">
        <v>114.6</v>
      </c>
      <c r="K726" s="31">
        <f t="shared" si="71"/>
        <v>0</v>
      </c>
      <c r="L726" s="58">
        <f>VLOOKUP(C726, Pivot!A$2:B$999, 2, FALSE)</f>
        <v>292850</v>
      </c>
      <c r="M726" s="58">
        <f t="shared" si="72"/>
        <v>2013</v>
      </c>
      <c r="N726" s="28" t="s">
        <v>886</v>
      </c>
      <c r="P726" s="58">
        <f t="shared" si="73"/>
        <v>2014</v>
      </c>
    </row>
    <row r="727" spans="1:16" ht="12.75" hidden="1" customHeight="1" x14ac:dyDescent="0.25">
      <c r="A727" s="27" t="s">
        <v>887</v>
      </c>
      <c r="B727" s="28" t="s">
        <v>338</v>
      </c>
      <c r="C727" s="29" t="s">
        <v>849</v>
      </c>
      <c r="D727" s="61">
        <v>9</v>
      </c>
      <c r="E727" s="90">
        <v>41613</v>
      </c>
      <c r="F727" s="57">
        <f>VLOOKUP(C727, Pivot!A$2:C$999, 3, FALSE)</f>
        <v>41590.4375</v>
      </c>
      <c r="G727" s="30">
        <f t="shared" si="70"/>
        <v>22.5625</v>
      </c>
      <c r="H727" s="31">
        <f>VLOOKUP(C727, Pivot!A$2:E$999, 4, FALSE)</f>
        <v>207.3</v>
      </c>
      <c r="I727" s="31">
        <f>VLOOKUP(C727, Pivot!A$2:E$999, 5, FALSE)</f>
        <v>67.5</v>
      </c>
      <c r="J727" s="55">
        <v>127</v>
      </c>
      <c r="K727" s="31">
        <f t="shared" si="71"/>
        <v>0</v>
      </c>
      <c r="L727" s="58">
        <f>VLOOKUP(C727, Pivot!A$2:B$999, 2, FALSE)</f>
        <v>292850</v>
      </c>
      <c r="M727" s="58">
        <f t="shared" si="72"/>
        <v>2013</v>
      </c>
      <c r="N727" s="28" t="s">
        <v>888</v>
      </c>
      <c r="P727" s="58">
        <f t="shared" si="73"/>
        <v>2014</v>
      </c>
    </row>
    <row r="728" spans="1:16" ht="12.75" hidden="1" customHeight="1" x14ac:dyDescent="0.25">
      <c r="A728" s="27" t="s">
        <v>889</v>
      </c>
      <c r="B728" s="28" t="s">
        <v>338</v>
      </c>
      <c r="C728" s="29" t="s">
        <v>849</v>
      </c>
      <c r="D728" s="61">
        <v>3</v>
      </c>
      <c r="E728" s="90">
        <v>41613</v>
      </c>
      <c r="F728" s="57">
        <f>VLOOKUP(C728, Pivot!A$2:C$999, 3, FALSE)</f>
        <v>41590.4375</v>
      </c>
      <c r="G728" s="30">
        <f t="shared" si="70"/>
        <v>22.5625</v>
      </c>
      <c r="H728" s="31">
        <f>VLOOKUP(C728, Pivot!A$2:E$999, 4, FALSE)</f>
        <v>207.3</v>
      </c>
      <c r="I728" s="31">
        <f>VLOOKUP(C728, Pivot!A$2:E$999, 5, FALSE)</f>
        <v>67.5</v>
      </c>
      <c r="J728" s="55">
        <v>151.5</v>
      </c>
      <c r="K728" s="31">
        <f t="shared" si="71"/>
        <v>0</v>
      </c>
      <c r="L728" s="58">
        <f>VLOOKUP(C728, Pivot!A$2:B$999, 2, FALSE)</f>
        <v>292850</v>
      </c>
      <c r="M728" s="58">
        <f t="shared" si="72"/>
        <v>2013</v>
      </c>
      <c r="N728" s="28" t="s">
        <v>890</v>
      </c>
      <c r="P728" s="58">
        <f t="shared" si="73"/>
        <v>2014</v>
      </c>
    </row>
    <row r="729" spans="1:16" ht="12.75" hidden="1" customHeight="1" x14ac:dyDescent="0.25">
      <c r="A729" s="27" t="s">
        <v>891</v>
      </c>
      <c r="B729" s="28" t="s">
        <v>338</v>
      </c>
      <c r="C729" s="29" t="s">
        <v>849</v>
      </c>
      <c r="D729" s="61">
        <v>11</v>
      </c>
      <c r="E729" s="90">
        <v>41613</v>
      </c>
      <c r="F729" s="57">
        <f>VLOOKUP(C729, Pivot!A$2:C$999, 3, FALSE)</f>
        <v>41590.4375</v>
      </c>
      <c r="G729" s="30">
        <f t="shared" si="70"/>
        <v>22.5625</v>
      </c>
      <c r="H729" s="31">
        <f>VLOOKUP(C729, Pivot!A$2:E$999, 4, FALSE)</f>
        <v>207.3</v>
      </c>
      <c r="I729" s="31">
        <f>VLOOKUP(C729, Pivot!A$2:E$999, 5, FALSE)</f>
        <v>67.5</v>
      </c>
      <c r="J729" s="55">
        <v>161.4</v>
      </c>
      <c r="K729" s="31">
        <f t="shared" si="71"/>
        <v>0</v>
      </c>
      <c r="L729" s="58">
        <f>VLOOKUP(C729, Pivot!A$2:B$999, 2, FALSE)</f>
        <v>292850</v>
      </c>
      <c r="M729" s="58">
        <f t="shared" si="72"/>
        <v>2013</v>
      </c>
      <c r="N729" s="28" t="s">
        <v>892</v>
      </c>
      <c r="P729" s="58">
        <f t="shared" si="73"/>
        <v>2014</v>
      </c>
    </row>
    <row r="730" spans="1:16" ht="12.75" hidden="1" customHeight="1" x14ac:dyDescent="0.25">
      <c r="A730" s="27" t="s">
        <v>893</v>
      </c>
      <c r="B730" s="28" t="s">
        <v>338</v>
      </c>
      <c r="C730" s="29" t="s">
        <v>849</v>
      </c>
      <c r="D730" s="61">
        <v>5</v>
      </c>
      <c r="E730" s="90">
        <v>41613</v>
      </c>
      <c r="F730" s="57">
        <f>VLOOKUP(C730, Pivot!A$2:C$999, 3, FALSE)</f>
        <v>41590.4375</v>
      </c>
      <c r="G730" s="30">
        <f t="shared" si="70"/>
        <v>22.5625</v>
      </c>
      <c r="H730" s="31">
        <f>VLOOKUP(C730, Pivot!A$2:E$999, 4, FALSE)</f>
        <v>207.3</v>
      </c>
      <c r="I730" s="31">
        <f>VLOOKUP(C730, Pivot!A$2:E$999, 5, FALSE)</f>
        <v>67.5</v>
      </c>
      <c r="J730" s="55">
        <v>178.3</v>
      </c>
      <c r="K730" s="31">
        <f t="shared" si="71"/>
        <v>0</v>
      </c>
      <c r="L730" s="58">
        <f>VLOOKUP(C730, Pivot!A$2:B$999, 2, FALSE)</f>
        <v>292850</v>
      </c>
      <c r="M730" s="58">
        <f t="shared" si="72"/>
        <v>2013</v>
      </c>
      <c r="N730" s="28" t="s">
        <v>894</v>
      </c>
      <c r="P730" s="58">
        <f t="shared" si="73"/>
        <v>2014</v>
      </c>
    </row>
    <row r="731" spans="1:16" ht="12.75" hidden="1" customHeight="1" x14ac:dyDescent="0.25">
      <c r="A731" s="27" t="s">
        <v>895</v>
      </c>
      <c r="B731" s="28" t="s">
        <v>338</v>
      </c>
      <c r="C731" s="29" t="s">
        <v>849</v>
      </c>
      <c r="D731" s="61">
        <v>2</v>
      </c>
      <c r="E731" s="90">
        <v>41613</v>
      </c>
      <c r="F731" s="57">
        <f>VLOOKUP(C731, Pivot!A$2:C$999, 3, FALSE)</f>
        <v>41590.4375</v>
      </c>
      <c r="G731" s="30">
        <f t="shared" si="70"/>
        <v>22.5625</v>
      </c>
      <c r="H731" s="31">
        <f>VLOOKUP(C731, Pivot!A$2:E$999, 4, FALSE)</f>
        <v>207.3</v>
      </c>
      <c r="I731" s="31">
        <f>VLOOKUP(C731, Pivot!A$2:E$999, 5, FALSE)</f>
        <v>67.5</v>
      </c>
      <c r="J731" s="55">
        <v>183.4</v>
      </c>
      <c r="K731" s="31">
        <f t="shared" si="71"/>
        <v>0</v>
      </c>
      <c r="L731" s="58">
        <f>VLOOKUP(C731, Pivot!A$2:B$999, 2, FALSE)</f>
        <v>292850</v>
      </c>
      <c r="M731" s="58">
        <f t="shared" si="72"/>
        <v>2013</v>
      </c>
      <c r="N731" s="28" t="s">
        <v>896</v>
      </c>
      <c r="P731" s="58">
        <f t="shared" si="73"/>
        <v>2014</v>
      </c>
    </row>
    <row r="732" spans="1:16" ht="12.75" hidden="1" customHeight="1" x14ac:dyDescent="0.25">
      <c r="A732" s="27" t="s">
        <v>897</v>
      </c>
      <c r="B732" s="28" t="s">
        <v>338</v>
      </c>
      <c r="C732" s="29" t="s">
        <v>849</v>
      </c>
      <c r="D732" s="61">
        <v>42</v>
      </c>
      <c r="E732" s="90">
        <v>41613</v>
      </c>
      <c r="F732" s="57">
        <f>VLOOKUP(C732, Pivot!A$2:C$999, 3, FALSE)</f>
        <v>41590.4375</v>
      </c>
      <c r="G732" s="30">
        <f t="shared" si="70"/>
        <v>22.5625</v>
      </c>
      <c r="H732" s="31">
        <f>VLOOKUP(C732, Pivot!A$2:E$999, 4, FALSE)</f>
        <v>207.3</v>
      </c>
      <c r="I732" s="31">
        <f>VLOOKUP(C732, Pivot!A$2:E$999, 5, FALSE)</f>
        <v>67.5</v>
      </c>
      <c r="J732" s="55">
        <v>203.8</v>
      </c>
      <c r="K732" s="31">
        <f t="shared" si="71"/>
        <v>0</v>
      </c>
      <c r="L732" s="58">
        <f>VLOOKUP(C732, Pivot!A$2:B$999, 2, FALSE)</f>
        <v>292850</v>
      </c>
      <c r="M732" s="58">
        <f t="shared" si="72"/>
        <v>2013</v>
      </c>
      <c r="N732" s="28" t="s">
        <v>898</v>
      </c>
      <c r="P732" s="58">
        <f t="shared" si="73"/>
        <v>2014</v>
      </c>
    </row>
    <row r="733" spans="1:16" ht="12.75" hidden="1" customHeight="1" x14ac:dyDescent="0.25">
      <c r="A733" s="27" t="s">
        <v>899</v>
      </c>
      <c r="B733" s="28" t="s">
        <v>338</v>
      </c>
      <c r="C733" s="29" t="s">
        <v>849</v>
      </c>
      <c r="D733" s="61">
        <v>17</v>
      </c>
      <c r="E733" s="90">
        <v>41613</v>
      </c>
      <c r="F733" s="57">
        <f>VLOOKUP(C733, Pivot!A$2:C$999, 3, FALSE)</f>
        <v>41590.4375</v>
      </c>
      <c r="G733" s="30">
        <f t="shared" si="70"/>
        <v>22.5625</v>
      </c>
      <c r="H733" s="31">
        <f>VLOOKUP(C733, Pivot!A$2:E$999, 4, FALSE)</f>
        <v>207.3</v>
      </c>
      <c r="I733" s="31">
        <f>VLOOKUP(C733, Pivot!A$2:E$999, 5, FALSE)</f>
        <v>67.5</v>
      </c>
      <c r="J733" s="55">
        <v>200</v>
      </c>
      <c r="K733" s="31">
        <f t="shared" si="71"/>
        <v>0</v>
      </c>
      <c r="L733" s="58">
        <f>VLOOKUP(C733, Pivot!A$2:B$999, 2, FALSE)</f>
        <v>292850</v>
      </c>
      <c r="M733" s="58">
        <f t="shared" si="72"/>
        <v>2013</v>
      </c>
      <c r="N733" s="28" t="s">
        <v>900</v>
      </c>
      <c r="P733" s="58">
        <f t="shared" si="73"/>
        <v>2014</v>
      </c>
    </row>
    <row r="734" spans="1:16" ht="12.75" hidden="1" customHeight="1" x14ac:dyDescent="0.25">
      <c r="A734" s="27" t="s">
        <v>901</v>
      </c>
      <c r="B734" s="28" t="s">
        <v>301</v>
      </c>
      <c r="C734" s="29" t="s">
        <v>849</v>
      </c>
      <c r="D734" s="29">
        <v>1</v>
      </c>
      <c r="E734" s="90">
        <v>41624</v>
      </c>
      <c r="F734" s="57">
        <f>VLOOKUP(C734, Pivot!A$2:C$999, 3, FALSE)</f>
        <v>41590.4375</v>
      </c>
      <c r="G734" s="30">
        <f t="shared" si="70"/>
        <v>33.5625</v>
      </c>
      <c r="H734" s="31">
        <f>VLOOKUP(C734, Pivot!A$2:E$999, 4, FALSE)</f>
        <v>207.3</v>
      </c>
      <c r="I734" s="31">
        <f>VLOOKUP(C734, Pivot!A$2:E$999, 5, FALSE)</f>
        <v>67.5</v>
      </c>
      <c r="J734" s="55">
        <v>195.2</v>
      </c>
      <c r="K734" s="31">
        <f t="shared" si="71"/>
        <v>0</v>
      </c>
      <c r="L734" s="58">
        <f>VLOOKUP(C734, Pivot!A$2:B$999, 2, FALSE)</f>
        <v>292850</v>
      </c>
      <c r="M734" s="58">
        <f t="shared" si="72"/>
        <v>2013</v>
      </c>
      <c r="P734" s="58">
        <f t="shared" si="73"/>
        <v>2014</v>
      </c>
    </row>
    <row r="735" spans="1:16" ht="12.75" hidden="1" customHeight="1" x14ac:dyDescent="0.25">
      <c r="A735" s="27" t="s">
        <v>902</v>
      </c>
      <c r="B735" s="28" t="s">
        <v>301</v>
      </c>
      <c r="C735" s="29" t="s">
        <v>849</v>
      </c>
      <c r="D735" s="29">
        <v>1</v>
      </c>
      <c r="E735" s="90">
        <v>41624</v>
      </c>
      <c r="F735" s="57">
        <f>VLOOKUP(C735, Pivot!A$2:C$999, 3, FALSE)</f>
        <v>41590.4375</v>
      </c>
      <c r="G735" s="30">
        <f t="shared" si="70"/>
        <v>33.5625</v>
      </c>
      <c r="H735" s="31">
        <f>VLOOKUP(C735, Pivot!A$2:E$999, 4, FALSE)</f>
        <v>207.3</v>
      </c>
      <c r="I735" s="31">
        <f>VLOOKUP(C735, Pivot!A$2:E$999, 5, FALSE)</f>
        <v>67.5</v>
      </c>
      <c r="J735" s="55">
        <v>193.5</v>
      </c>
      <c r="K735" s="31">
        <f t="shared" si="71"/>
        <v>0</v>
      </c>
      <c r="L735" s="58">
        <f>VLOOKUP(C735, Pivot!A$2:B$999, 2, FALSE)</f>
        <v>292850</v>
      </c>
      <c r="M735" s="58">
        <f t="shared" si="72"/>
        <v>2013</v>
      </c>
      <c r="P735" s="58">
        <f t="shared" si="73"/>
        <v>2014</v>
      </c>
    </row>
    <row r="736" spans="1:16" ht="12.75" hidden="1" customHeight="1" x14ac:dyDescent="0.25">
      <c r="A736" s="27" t="s">
        <v>903</v>
      </c>
      <c r="B736" s="28" t="s">
        <v>301</v>
      </c>
      <c r="C736" s="29" t="s">
        <v>849</v>
      </c>
      <c r="D736" s="29">
        <v>2</v>
      </c>
      <c r="E736" s="90">
        <v>41624</v>
      </c>
      <c r="F736" s="57">
        <f>VLOOKUP(C736, Pivot!A$2:C$999, 3, FALSE)</f>
        <v>41590.4375</v>
      </c>
      <c r="G736" s="30">
        <f t="shared" si="70"/>
        <v>33.5625</v>
      </c>
      <c r="H736" s="31">
        <f>VLOOKUP(C736, Pivot!A$2:E$999, 4, FALSE)</f>
        <v>207.3</v>
      </c>
      <c r="I736" s="31">
        <f>VLOOKUP(C736, Pivot!A$2:E$999, 5, FALSE)</f>
        <v>67.5</v>
      </c>
      <c r="J736" s="55">
        <v>197.8</v>
      </c>
      <c r="K736" s="31">
        <f t="shared" si="71"/>
        <v>0</v>
      </c>
      <c r="L736" s="58">
        <f>VLOOKUP(C736, Pivot!A$2:B$999, 2, FALSE)</f>
        <v>292850</v>
      </c>
      <c r="M736" s="58">
        <f t="shared" si="72"/>
        <v>2013</v>
      </c>
      <c r="P736" s="58">
        <f t="shared" si="73"/>
        <v>2014</v>
      </c>
    </row>
    <row r="737" spans="1:16" ht="12.75" hidden="1" customHeight="1" x14ac:dyDescent="0.25">
      <c r="A737" s="27" t="s">
        <v>904</v>
      </c>
      <c r="B737" s="28" t="s">
        <v>301</v>
      </c>
      <c r="C737" s="29" t="s">
        <v>849</v>
      </c>
      <c r="D737" s="29">
        <v>1</v>
      </c>
      <c r="E737" s="90">
        <v>41625</v>
      </c>
      <c r="F737" s="57">
        <f>VLOOKUP(C737, Pivot!A$2:C$999, 3, FALSE)</f>
        <v>41590.4375</v>
      </c>
      <c r="G737" s="30">
        <f t="shared" si="70"/>
        <v>34.5625</v>
      </c>
      <c r="H737" s="31">
        <f>VLOOKUP(C737, Pivot!A$2:E$999, 4, FALSE)</f>
        <v>207.3</v>
      </c>
      <c r="I737" s="31">
        <f>VLOOKUP(C737, Pivot!A$2:E$999, 5, FALSE)</f>
        <v>67.5</v>
      </c>
      <c r="J737" s="55">
        <v>171.2</v>
      </c>
      <c r="K737" s="31">
        <f t="shared" si="71"/>
        <v>0</v>
      </c>
      <c r="L737" s="58">
        <f>VLOOKUP(C737, Pivot!A$2:B$999, 2, FALSE)</f>
        <v>292850</v>
      </c>
      <c r="M737" s="58">
        <f t="shared" si="72"/>
        <v>2013</v>
      </c>
      <c r="P737" s="58">
        <f t="shared" si="73"/>
        <v>2014</v>
      </c>
    </row>
    <row r="738" spans="1:16" ht="12.75" hidden="1" customHeight="1" x14ac:dyDescent="0.25">
      <c r="A738" s="36" t="s">
        <v>905</v>
      </c>
      <c r="B738" s="62" t="s">
        <v>301</v>
      </c>
      <c r="C738" s="59" t="s">
        <v>849</v>
      </c>
      <c r="D738" s="36">
        <v>2</v>
      </c>
      <c r="E738" s="92">
        <v>41668</v>
      </c>
      <c r="F738" s="57">
        <f>VLOOKUP(C738, Pivot!A$2:C$999, 3, FALSE)</f>
        <v>41590.4375</v>
      </c>
      <c r="G738" s="30">
        <f t="shared" si="70"/>
        <v>77.5625</v>
      </c>
      <c r="H738" s="31">
        <f>VLOOKUP(C738, Pivot!A$2:E$999, 4, FALSE)</f>
        <v>207.3</v>
      </c>
      <c r="I738" s="31">
        <f>VLOOKUP(C738, Pivot!A$2:E$999, 5, FALSE)</f>
        <v>67.5</v>
      </c>
      <c r="J738" s="55">
        <f>VLOOKUP(N738, Metadata!E$3:F$69, 2, FALSE)</f>
        <v>171.2</v>
      </c>
      <c r="K738" s="31">
        <f t="shared" si="71"/>
        <v>0</v>
      </c>
      <c r="L738" s="58">
        <f>VLOOKUP(C738, Pivot!A$2:B$999, 2, FALSE)</f>
        <v>292850</v>
      </c>
      <c r="M738" s="58">
        <f t="shared" si="72"/>
        <v>2014</v>
      </c>
      <c r="N738" s="36" t="s">
        <v>906</v>
      </c>
      <c r="P738" s="58">
        <f t="shared" si="73"/>
        <v>2014</v>
      </c>
    </row>
    <row r="739" spans="1:16" ht="12.75" hidden="1" customHeight="1" x14ac:dyDescent="0.25">
      <c r="A739" s="27" t="s">
        <v>907</v>
      </c>
      <c r="B739" s="28" t="s">
        <v>338</v>
      </c>
      <c r="C739" s="29" t="s">
        <v>849</v>
      </c>
      <c r="D739" s="61">
        <v>8</v>
      </c>
      <c r="E739" s="90">
        <v>41673</v>
      </c>
      <c r="F739" s="57">
        <f>VLOOKUP(C739, Pivot!A$2:C$999, 3, FALSE)</f>
        <v>41590.4375</v>
      </c>
      <c r="G739" s="30">
        <f t="shared" si="70"/>
        <v>82.5625</v>
      </c>
      <c r="H739" s="31">
        <f>VLOOKUP(C739, Pivot!A$2:E$999, 4, FALSE)</f>
        <v>207.3</v>
      </c>
      <c r="I739" s="31">
        <f>VLOOKUP(C739, Pivot!A$2:E$999, 5, FALSE)</f>
        <v>67.5</v>
      </c>
      <c r="J739" s="55">
        <v>58.8</v>
      </c>
      <c r="K739" s="31">
        <f t="shared" si="71"/>
        <v>-8.7000000000000028</v>
      </c>
      <c r="L739" s="58">
        <f>VLOOKUP(C739, Pivot!A$2:B$999, 2, FALSE)</f>
        <v>292850</v>
      </c>
      <c r="M739" s="58">
        <f t="shared" si="72"/>
        <v>2014</v>
      </c>
      <c r="N739" s="28" t="s">
        <v>872</v>
      </c>
      <c r="P739" s="58">
        <f t="shared" si="73"/>
        <v>2014</v>
      </c>
    </row>
    <row r="740" spans="1:16" ht="12.75" hidden="1" customHeight="1" x14ac:dyDescent="0.25">
      <c r="A740" s="27" t="s">
        <v>908</v>
      </c>
      <c r="B740" s="28" t="s">
        <v>338</v>
      </c>
      <c r="C740" s="29" t="s">
        <v>849</v>
      </c>
      <c r="D740" s="61">
        <v>14</v>
      </c>
      <c r="E740" s="90">
        <v>41673</v>
      </c>
      <c r="F740" s="57">
        <f>VLOOKUP(C740, Pivot!A$2:C$999, 3, FALSE)</f>
        <v>41590.4375</v>
      </c>
      <c r="G740" s="30">
        <f t="shared" si="70"/>
        <v>82.5625</v>
      </c>
      <c r="H740" s="31">
        <f>VLOOKUP(C740, Pivot!A$2:E$999, 4, FALSE)</f>
        <v>207.3</v>
      </c>
      <c r="I740" s="31">
        <f>VLOOKUP(C740, Pivot!A$2:E$999, 5, FALSE)</f>
        <v>67.5</v>
      </c>
      <c r="J740" s="55">
        <v>60.5</v>
      </c>
      <c r="K740" s="31">
        <f t="shared" si="71"/>
        <v>-7</v>
      </c>
      <c r="L740" s="58">
        <f>VLOOKUP(C740, Pivot!A$2:B$999, 2, FALSE)</f>
        <v>292850</v>
      </c>
      <c r="M740" s="58">
        <f t="shared" si="72"/>
        <v>2014</v>
      </c>
      <c r="N740" s="28" t="s">
        <v>874</v>
      </c>
      <c r="P740" s="58">
        <f t="shared" si="73"/>
        <v>2014</v>
      </c>
    </row>
    <row r="741" spans="1:16" ht="12.75" hidden="1" customHeight="1" x14ac:dyDescent="0.25">
      <c r="A741" s="27" t="s">
        <v>909</v>
      </c>
      <c r="B741" s="28" t="s">
        <v>338</v>
      </c>
      <c r="C741" s="29" t="s">
        <v>849</v>
      </c>
      <c r="D741" s="61">
        <v>1</v>
      </c>
      <c r="E741" s="90">
        <v>41673</v>
      </c>
      <c r="F741" s="57">
        <f>VLOOKUP(C741, Pivot!A$2:C$999, 3, FALSE)</f>
        <v>41590.4375</v>
      </c>
      <c r="G741" s="30">
        <f t="shared" si="70"/>
        <v>82.5625</v>
      </c>
      <c r="H741" s="31">
        <f>VLOOKUP(C741, Pivot!A$2:E$999, 4, FALSE)</f>
        <v>207.3</v>
      </c>
      <c r="I741" s="31">
        <f>VLOOKUP(C741, Pivot!A$2:E$999, 5, FALSE)</f>
        <v>67.5</v>
      </c>
      <c r="J741" s="55">
        <v>68.599999999999994</v>
      </c>
      <c r="K741" s="31">
        <f t="shared" si="71"/>
        <v>0</v>
      </c>
      <c r="L741" s="58">
        <f>VLOOKUP(C741, Pivot!A$2:B$999, 2, FALSE)</f>
        <v>292850</v>
      </c>
      <c r="M741" s="58">
        <f t="shared" si="72"/>
        <v>2014</v>
      </c>
      <c r="N741" s="28" t="s">
        <v>876</v>
      </c>
      <c r="P741" s="58">
        <f t="shared" si="73"/>
        <v>2014</v>
      </c>
    </row>
    <row r="742" spans="1:16" ht="12.75" hidden="1" customHeight="1" x14ac:dyDescent="0.25">
      <c r="A742" s="27" t="s">
        <v>910</v>
      </c>
      <c r="B742" s="28" t="s">
        <v>338</v>
      </c>
      <c r="C742" s="29" t="s">
        <v>849</v>
      </c>
      <c r="D742" s="61">
        <v>8</v>
      </c>
      <c r="E742" s="90">
        <v>41673</v>
      </c>
      <c r="F742" s="57">
        <f>VLOOKUP(C742, Pivot!A$2:C$999, 3, FALSE)</f>
        <v>41590.4375</v>
      </c>
      <c r="G742" s="30">
        <f t="shared" si="70"/>
        <v>82.5625</v>
      </c>
      <c r="H742" s="31">
        <f>VLOOKUP(C742, Pivot!A$2:E$999, 4, FALSE)</f>
        <v>207.3</v>
      </c>
      <c r="I742" s="31">
        <f>VLOOKUP(C742, Pivot!A$2:E$999, 5, FALSE)</f>
        <v>67.5</v>
      </c>
      <c r="J742" s="55">
        <v>87.1</v>
      </c>
      <c r="K742" s="31">
        <f t="shared" si="71"/>
        <v>0</v>
      </c>
      <c r="L742" s="58">
        <f>VLOOKUP(C742, Pivot!A$2:B$999, 2, FALSE)</f>
        <v>292850</v>
      </c>
      <c r="M742" s="58">
        <f t="shared" si="72"/>
        <v>2014</v>
      </c>
      <c r="N742" s="28" t="s">
        <v>880</v>
      </c>
      <c r="P742" s="58">
        <f t="shared" si="73"/>
        <v>2014</v>
      </c>
    </row>
    <row r="743" spans="1:16" ht="12.75" hidden="1" customHeight="1" x14ac:dyDescent="0.25">
      <c r="A743" s="27" t="s">
        <v>911</v>
      </c>
      <c r="B743" s="28" t="s">
        <v>338</v>
      </c>
      <c r="C743" s="29" t="s">
        <v>849</v>
      </c>
      <c r="D743" s="61">
        <v>8</v>
      </c>
      <c r="E743" s="90">
        <v>41673</v>
      </c>
      <c r="F743" s="57">
        <f>VLOOKUP(C743, Pivot!A$2:C$999, 3, FALSE)</f>
        <v>41590.4375</v>
      </c>
      <c r="G743" s="30">
        <f t="shared" si="70"/>
        <v>82.5625</v>
      </c>
      <c r="H743" s="31">
        <f>VLOOKUP(C743, Pivot!A$2:E$999, 4, FALSE)</f>
        <v>207.3</v>
      </c>
      <c r="I743" s="31">
        <f>VLOOKUP(C743, Pivot!A$2:E$999, 5, FALSE)</f>
        <v>67.5</v>
      </c>
      <c r="J743" s="55">
        <v>91.7</v>
      </c>
      <c r="K743" s="31">
        <f t="shared" si="71"/>
        <v>0</v>
      </c>
      <c r="L743" s="58">
        <f>VLOOKUP(C743, Pivot!A$2:B$999, 2, FALSE)</f>
        <v>292850</v>
      </c>
      <c r="M743" s="58">
        <f t="shared" si="72"/>
        <v>2014</v>
      </c>
      <c r="N743" s="28" t="s">
        <v>882</v>
      </c>
      <c r="P743" s="58">
        <f t="shared" si="73"/>
        <v>2014</v>
      </c>
    </row>
    <row r="744" spans="1:16" ht="12.75" hidden="1" customHeight="1" x14ac:dyDescent="0.25">
      <c r="A744" s="27" t="s">
        <v>912</v>
      </c>
      <c r="B744" s="28" t="s">
        <v>338</v>
      </c>
      <c r="C744" s="29" t="s">
        <v>849</v>
      </c>
      <c r="D744" s="61">
        <v>26</v>
      </c>
      <c r="E744" s="90">
        <v>41673</v>
      </c>
      <c r="F744" s="57">
        <f>VLOOKUP(C744, Pivot!A$2:C$999, 3, FALSE)</f>
        <v>41590.4375</v>
      </c>
      <c r="G744" s="30">
        <f t="shared" si="70"/>
        <v>82.5625</v>
      </c>
      <c r="H744" s="31">
        <f>VLOOKUP(C744, Pivot!A$2:E$999, 4, FALSE)</f>
        <v>207.3</v>
      </c>
      <c r="I744" s="31">
        <f>VLOOKUP(C744, Pivot!A$2:E$999, 5, FALSE)</f>
        <v>67.5</v>
      </c>
      <c r="J744" s="55">
        <v>99.5</v>
      </c>
      <c r="K744" s="31">
        <f t="shared" si="71"/>
        <v>0</v>
      </c>
      <c r="L744" s="58">
        <f>VLOOKUP(C744, Pivot!A$2:B$999, 2, FALSE)</f>
        <v>292850</v>
      </c>
      <c r="M744" s="58">
        <f t="shared" si="72"/>
        <v>2014</v>
      </c>
      <c r="N744" s="28" t="s">
        <v>884</v>
      </c>
      <c r="P744" s="58">
        <f t="shared" si="73"/>
        <v>2014</v>
      </c>
    </row>
    <row r="745" spans="1:16" ht="12.75" hidden="1" customHeight="1" x14ac:dyDescent="0.25">
      <c r="A745" s="27" t="s">
        <v>913</v>
      </c>
      <c r="B745" s="28" t="s">
        <v>338</v>
      </c>
      <c r="C745" s="29" t="s">
        <v>849</v>
      </c>
      <c r="D745" s="61">
        <v>28</v>
      </c>
      <c r="E745" s="90">
        <v>41673</v>
      </c>
      <c r="F745" s="57">
        <f>VLOOKUP(C745, Pivot!A$2:C$999, 3, FALSE)</f>
        <v>41590.4375</v>
      </c>
      <c r="G745" s="30">
        <f t="shared" si="70"/>
        <v>82.5625</v>
      </c>
      <c r="H745" s="31">
        <f>VLOOKUP(C745, Pivot!A$2:E$999, 4, FALSE)</f>
        <v>207.3</v>
      </c>
      <c r="I745" s="31">
        <f>VLOOKUP(C745, Pivot!A$2:E$999, 5, FALSE)</f>
        <v>67.5</v>
      </c>
      <c r="J745" s="55">
        <v>114.6</v>
      </c>
      <c r="K745" s="31">
        <f t="shared" si="71"/>
        <v>0</v>
      </c>
      <c r="L745" s="58">
        <f>VLOOKUP(C745, Pivot!A$2:B$999, 2, FALSE)</f>
        <v>292850</v>
      </c>
      <c r="M745" s="58">
        <f t="shared" si="72"/>
        <v>2014</v>
      </c>
      <c r="N745" s="28" t="s">
        <v>886</v>
      </c>
      <c r="P745" s="58">
        <f t="shared" si="73"/>
        <v>2014</v>
      </c>
    </row>
    <row r="746" spans="1:16" ht="12.75" hidden="1" customHeight="1" x14ac:dyDescent="0.25">
      <c r="A746" s="27" t="s">
        <v>914</v>
      </c>
      <c r="B746" s="28" t="s">
        <v>338</v>
      </c>
      <c r="C746" s="29" t="s">
        <v>849</v>
      </c>
      <c r="D746" s="61">
        <v>8</v>
      </c>
      <c r="E746" s="90">
        <v>41673</v>
      </c>
      <c r="F746" s="57">
        <f>VLOOKUP(C746, Pivot!A$2:C$999, 3, FALSE)</f>
        <v>41590.4375</v>
      </c>
      <c r="G746" s="30">
        <f t="shared" si="70"/>
        <v>82.5625</v>
      </c>
      <c r="H746" s="31">
        <f>VLOOKUP(C746, Pivot!A$2:E$999, 4, FALSE)</f>
        <v>207.3</v>
      </c>
      <c r="I746" s="31">
        <f>VLOOKUP(C746, Pivot!A$2:E$999, 5, FALSE)</f>
        <v>67.5</v>
      </c>
      <c r="J746" s="55">
        <v>116.2</v>
      </c>
      <c r="K746" s="31">
        <f t="shared" si="71"/>
        <v>0</v>
      </c>
      <c r="L746" s="58">
        <f>VLOOKUP(C746, Pivot!A$2:B$999, 2, FALSE)</f>
        <v>292850</v>
      </c>
      <c r="M746" s="58">
        <f t="shared" si="72"/>
        <v>2014</v>
      </c>
      <c r="N746" s="28" t="s">
        <v>915</v>
      </c>
      <c r="P746" s="58">
        <f t="shared" si="73"/>
        <v>2014</v>
      </c>
    </row>
    <row r="747" spans="1:16" ht="12.75" hidden="1" customHeight="1" x14ac:dyDescent="0.25">
      <c r="A747" s="27" t="s">
        <v>914</v>
      </c>
      <c r="B747" s="28" t="s">
        <v>338</v>
      </c>
      <c r="C747" s="29" t="s">
        <v>717</v>
      </c>
      <c r="D747" s="61">
        <v>6</v>
      </c>
      <c r="E747" s="90">
        <v>41673</v>
      </c>
      <c r="F747" s="57">
        <f>VLOOKUP(C747, Pivot!A$2:C$999, 3, FALSE)</f>
        <v>41221.111111111109</v>
      </c>
      <c r="G747" s="30">
        <f t="shared" si="70"/>
        <v>451.88888888889051</v>
      </c>
      <c r="H747" s="31">
        <f>VLOOKUP(C747, Pivot!A$2:E$999, 4, FALSE)</f>
        <v>115.6</v>
      </c>
      <c r="I747" s="31">
        <f>VLOOKUP(C747, Pivot!A$2:E$999, 5, FALSE)</f>
        <v>56.3</v>
      </c>
      <c r="J747" s="55">
        <v>116.2</v>
      </c>
      <c r="K747" s="31">
        <f t="shared" si="71"/>
        <v>0.60000000000000853</v>
      </c>
      <c r="L747" s="58">
        <f>VLOOKUP(C747, Pivot!A$2:B$999, 2, FALSE)</f>
        <v>144000</v>
      </c>
      <c r="M747" s="58">
        <f t="shared" si="72"/>
        <v>2014</v>
      </c>
      <c r="N747" s="28" t="s">
        <v>915</v>
      </c>
      <c r="P747" s="58">
        <f t="shared" si="73"/>
        <v>2014</v>
      </c>
    </row>
    <row r="748" spans="1:16" ht="12.75" hidden="1" customHeight="1" x14ac:dyDescent="0.25">
      <c r="A748" s="27" t="s">
        <v>916</v>
      </c>
      <c r="B748" s="28" t="s">
        <v>338</v>
      </c>
      <c r="C748" s="29" t="s">
        <v>849</v>
      </c>
      <c r="D748" s="61">
        <v>2</v>
      </c>
      <c r="E748" s="90">
        <v>41673</v>
      </c>
      <c r="F748" s="57">
        <f>VLOOKUP(C748, Pivot!A$2:C$999, 3, FALSE)</f>
        <v>41590.4375</v>
      </c>
      <c r="G748" s="30">
        <f t="shared" si="70"/>
        <v>82.5625</v>
      </c>
      <c r="H748" s="31">
        <f>VLOOKUP(C748, Pivot!A$2:E$999, 4, FALSE)</f>
        <v>207.3</v>
      </c>
      <c r="I748" s="31">
        <f>VLOOKUP(C748, Pivot!A$2:E$999, 5, FALSE)</f>
        <v>67.5</v>
      </c>
      <c r="J748" s="55">
        <v>116.8</v>
      </c>
      <c r="K748" s="31">
        <f t="shared" si="71"/>
        <v>0</v>
      </c>
      <c r="L748" s="58">
        <f>VLOOKUP(C748, Pivot!A$2:B$999, 2, FALSE)</f>
        <v>292850</v>
      </c>
      <c r="M748" s="58">
        <f t="shared" si="72"/>
        <v>2014</v>
      </c>
      <c r="N748" s="28" t="s">
        <v>917</v>
      </c>
      <c r="P748" s="58">
        <f t="shared" si="73"/>
        <v>2014</v>
      </c>
    </row>
    <row r="749" spans="1:16" ht="12.75" hidden="1" customHeight="1" x14ac:dyDescent="0.25">
      <c r="A749" s="27" t="s">
        <v>918</v>
      </c>
      <c r="B749" s="28" t="s">
        <v>338</v>
      </c>
      <c r="C749" s="29" t="s">
        <v>849</v>
      </c>
      <c r="D749" s="61">
        <v>2</v>
      </c>
      <c r="E749" s="90">
        <v>41674</v>
      </c>
      <c r="F749" s="57">
        <f>VLOOKUP(C749, Pivot!A$2:C$999, 3, FALSE)</f>
        <v>41590.4375</v>
      </c>
      <c r="G749" s="30">
        <f t="shared" si="70"/>
        <v>83.5625</v>
      </c>
      <c r="H749" s="31">
        <f>VLOOKUP(C749, Pivot!A$2:E$999, 4, FALSE)</f>
        <v>207.3</v>
      </c>
      <c r="I749" s="31">
        <f>VLOOKUP(C749, Pivot!A$2:E$999, 5, FALSE)</f>
        <v>67.5</v>
      </c>
      <c r="J749" s="55">
        <v>127</v>
      </c>
      <c r="K749" s="31">
        <f t="shared" si="71"/>
        <v>0</v>
      </c>
      <c r="L749" s="58">
        <f>VLOOKUP(C749, Pivot!A$2:B$999, 2, FALSE)</f>
        <v>292850</v>
      </c>
      <c r="M749" s="58">
        <f t="shared" si="72"/>
        <v>2014</v>
      </c>
      <c r="N749" s="28" t="s">
        <v>888</v>
      </c>
      <c r="P749" s="58">
        <f t="shared" si="73"/>
        <v>2014</v>
      </c>
    </row>
    <row r="750" spans="1:16" ht="12.75" hidden="1" customHeight="1" x14ac:dyDescent="0.25">
      <c r="A750" s="27" t="s">
        <v>919</v>
      </c>
      <c r="B750" s="28" t="s">
        <v>338</v>
      </c>
      <c r="C750" s="29" t="s">
        <v>849</v>
      </c>
      <c r="D750" s="61">
        <v>10</v>
      </c>
      <c r="E750" s="90">
        <v>41674</v>
      </c>
      <c r="F750" s="57">
        <f>VLOOKUP(C750, Pivot!A$2:C$999, 3, FALSE)</f>
        <v>41590.4375</v>
      </c>
      <c r="G750" s="30">
        <f t="shared" si="70"/>
        <v>83.5625</v>
      </c>
      <c r="H750" s="31">
        <f>VLOOKUP(C750, Pivot!A$2:E$999, 4, FALSE)</f>
        <v>207.3</v>
      </c>
      <c r="I750" s="31">
        <f>VLOOKUP(C750, Pivot!A$2:E$999, 5, FALSE)</f>
        <v>67.5</v>
      </c>
      <c r="J750" s="55">
        <v>130.6</v>
      </c>
      <c r="K750" s="31">
        <f t="shared" si="71"/>
        <v>0</v>
      </c>
      <c r="L750" s="58">
        <f>VLOOKUP(C750, Pivot!A$2:B$999, 2, FALSE)</f>
        <v>292850</v>
      </c>
      <c r="M750" s="58">
        <f t="shared" si="72"/>
        <v>2014</v>
      </c>
      <c r="N750" s="28" t="s">
        <v>920</v>
      </c>
      <c r="P750" s="58">
        <f t="shared" si="73"/>
        <v>2014</v>
      </c>
    </row>
    <row r="751" spans="1:16" ht="12.75" hidden="1" customHeight="1" x14ac:dyDescent="0.25">
      <c r="A751" s="27" t="s">
        <v>921</v>
      </c>
      <c r="B751" s="28" t="s">
        <v>338</v>
      </c>
      <c r="C751" s="29" t="s">
        <v>849</v>
      </c>
      <c r="D751" s="61">
        <v>1</v>
      </c>
      <c r="E751" s="90">
        <v>41674</v>
      </c>
      <c r="F751" s="57">
        <f>VLOOKUP(C751, Pivot!A$2:C$999, 3, FALSE)</f>
        <v>41590.4375</v>
      </c>
      <c r="G751" s="30">
        <f t="shared" si="70"/>
        <v>83.5625</v>
      </c>
      <c r="H751" s="31">
        <f>VLOOKUP(C751, Pivot!A$2:E$999, 4, FALSE)</f>
        <v>207.3</v>
      </c>
      <c r="I751" s="31">
        <f>VLOOKUP(C751, Pivot!A$2:E$999, 5, FALSE)</f>
        <v>67.5</v>
      </c>
      <c r="J751" s="55">
        <v>143.19999999999999</v>
      </c>
      <c r="K751" s="31">
        <f t="shared" si="71"/>
        <v>0</v>
      </c>
      <c r="L751" s="58">
        <f>VLOOKUP(C751, Pivot!A$2:B$999, 2, FALSE)</f>
        <v>292850</v>
      </c>
      <c r="M751" s="58">
        <f t="shared" si="72"/>
        <v>2014</v>
      </c>
      <c r="N751" s="28" t="s">
        <v>922</v>
      </c>
      <c r="P751" s="58">
        <f t="shared" si="73"/>
        <v>2014</v>
      </c>
    </row>
    <row r="752" spans="1:16" ht="12.75" hidden="1" customHeight="1" x14ac:dyDescent="0.25">
      <c r="A752" s="27" t="s">
        <v>923</v>
      </c>
      <c r="B752" s="28" t="s">
        <v>338</v>
      </c>
      <c r="C752" s="29" t="s">
        <v>849</v>
      </c>
      <c r="D752" s="61">
        <v>9</v>
      </c>
      <c r="E752" s="90">
        <v>41674</v>
      </c>
      <c r="F752" s="57">
        <f>VLOOKUP(C752, Pivot!A$2:C$999, 3, FALSE)</f>
        <v>41590.4375</v>
      </c>
      <c r="G752" s="30">
        <f t="shared" si="70"/>
        <v>83.5625</v>
      </c>
      <c r="H752" s="31">
        <f>VLOOKUP(C752, Pivot!A$2:E$999, 4, FALSE)</f>
        <v>207.3</v>
      </c>
      <c r="I752" s="31">
        <f>VLOOKUP(C752, Pivot!A$2:E$999, 5, FALSE)</f>
        <v>67.5</v>
      </c>
      <c r="J752" s="55">
        <v>151.5</v>
      </c>
      <c r="K752" s="31">
        <f t="shared" si="71"/>
        <v>0</v>
      </c>
      <c r="L752" s="58">
        <f>VLOOKUP(C752, Pivot!A$2:B$999, 2, FALSE)</f>
        <v>292850</v>
      </c>
      <c r="M752" s="58">
        <f t="shared" si="72"/>
        <v>2014</v>
      </c>
      <c r="N752" s="28" t="s">
        <v>890</v>
      </c>
      <c r="P752" s="58">
        <f t="shared" si="73"/>
        <v>2014</v>
      </c>
    </row>
    <row r="753" spans="1:16" ht="12.75" hidden="1" customHeight="1" x14ac:dyDescent="0.25">
      <c r="A753" s="27" t="s">
        <v>924</v>
      </c>
      <c r="B753" s="28" t="s">
        <v>338</v>
      </c>
      <c r="C753" s="29" t="s">
        <v>849</v>
      </c>
      <c r="D753" s="61">
        <v>2</v>
      </c>
      <c r="E753" s="90">
        <v>41674</v>
      </c>
      <c r="F753" s="57">
        <f>VLOOKUP(C753, Pivot!A$2:C$999, 3, FALSE)</f>
        <v>41590.4375</v>
      </c>
      <c r="G753" s="30">
        <f t="shared" si="70"/>
        <v>83.5625</v>
      </c>
      <c r="H753" s="31">
        <f>VLOOKUP(C753, Pivot!A$2:E$999, 4, FALSE)</f>
        <v>207.3</v>
      </c>
      <c r="I753" s="31">
        <f>VLOOKUP(C753, Pivot!A$2:E$999, 5, FALSE)</f>
        <v>67.5</v>
      </c>
      <c r="J753" s="55">
        <v>161.4</v>
      </c>
      <c r="K753" s="31">
        <f t="shared" si="71"/>
        <v>0</v>
      </c>
      <c r="L753" s="58">
        <f>VLOOKUP(C753, Pivot!A$2:B$999, 2, FALSE)</f>
        <v>292850</v>
      </c>
      <c r="M753" s="58">
        <f t="shared" si="72"/>
        <v>2014</v>
      </c>
      <c r="N753" s="28" t="s">
        <v>892</v>
      </c>
      <c r="P753" s="58">
        <f t="shared" si="73"/>
        <v>2014</v>
      </c>
    </row>
    <row r="754" spans="1:16" ht="12.75" hidden="1" customHeight="1" x14ac:dyDescent="0.25">
      <c r="A754" s="27" t="s">
        <v>925</v>
      </c>
      <c r="B754" s="28" t="s">
        <v>338</v>
      </c>
      <c r="C754" s="29" t="s">
        <v>849</v>
      </c>
      <c r="D754" s="61">
        <v>3</v>
      </c>
      <c r="E754" s="90">
        <v>41674</v>
      </c>
      <c r="F754" s="57">
        <f>VLOOKUP(C754, Pivot!A$2:C$999, 3, FALSE)</f>
        <v>41590.4375</v>
      </c>
      <c r="G754" s="30">
        <f t="shared" si="70"/>
        <v>83.5625</v>
      </c>
      <c r="H754" s="31">
        <f>VLOOKUP(C754, Pivot!A$2:E$999, 4, FALSE)</f>
        <v>207.3</v>
      </c>
      <c r="I754" s="31">
        <f>VLOOKUP(C754, Pivot!A$2:E$999, 5, FALSE)</f>
        <v>67.5</v>
      </c>
      <c r="J754" s="55">
        <v>178.3</v>
      </c>
      <c r="K754" s="31">
        <f t="shared" si="71"/>
        <v>0</v>
      </c>
      <c r="L754" s="58">
        <f>VLOOKUP(C754, Pivot!A$2:B$999, 2, FALSE)</f>
        <v>292850</v>
      </c>
      <c r="M754" s="58">
        <f t="shared" si="72"/>
        <v>2014</v>
      </c>
      <c r="N754" s="28" t="s">
        <v>894</v>
      </c>
      <c r="P754" s="58">
        <f t="shared" si="73"/>
        <v>2014</v>
      </c>
    </row>
    <row r="755" spans="1:16" ht="12.75" hidden="1" customHeight="1" x14ac:dyDescent="0.25">
      <c r="A755" s="27" t="s">
        <v>926</v>
      </c>
      <c r="B755" s="28" t="s">
        <v>338</v>
      </c>
      <c r="C755" s="29" t="s">
        <v>849</v>
      </c>
      <c r="D755" s="61">
        <v>1</v>
      </c>
      <c r="E755" s="90">
        <v>41674</v>
      </c>
      <c r="F755" s="57">
        <f>VLOOKUP(C755, Pivot!A$2:C$999, 3, FALSE)</f>
        <v>41590.4375</v>
      </c>
      <c r="G755" s="30">
        <f t="shared" si="70"/>
        <v>83.5625</v>
      </c>
      <c r="H755" s="31">
        <f>VLOOKUP(C755, Pivot!A$2:E$999, 4, FALSE)</f>
        <v>207.3</v>
      </c>
      <c r="I755" s="31">
        <f>VLOOKUP(C755, Pivot!A$2:E$999, 5, FALSE)</f>
        <v>67.5</v>
      </c>
      <c r="J755" s="55">
        <v>183.4</v>
      </c>
      <c r="K755" s="31">
        <f t="shared" si="71"/>
        <v>0</v>
      </c>
      <c r="L755" s="58">
        <f>VLOOKUP(C755, Pivot!A$2:B$999, 2, FALSE)</f>
        <v>292850</v>
      </c>
      <c r="M755" s="58">
        <f t="shared" si="72"/>
        <v>2014</v>
      </c>
      <c r="N755" s="28" t="s">
        <v>896</v>
      </c>
      <c r="P755" s="58">
        <f t="shared" si="73"/>
        <v>2014</v>
      </c>
    </row>
    <row r="756" spans="1:16" ht="12.75" hidden="1" customHeight="1" x14ac:dyDescent="0.25">
      <c r="A756" s="37" t="s">
        <v>927</v>
      </c>
      <c r="B756" s="28" t="s">
        <v>344</v>
      </c>
      <c r="C756" s="29" t="s">
        <v>849</v>
      </c>
      <c r="D756" s="36">
        <v>16</v>
      </c>
      <c r="E756" s="92">
        <v>41688</v>
      </c>
      <c r="F756" s="57">
        <f>VLOOKUP(C756, Pivot!A$2:C$999, 3, FALSE)</f>
        <v>41590.4375</v>
      </c>
      <c r="G756" s="30">
        <f t="shared" si="70"/>
        <v>97.5625</v>
      </c>
      <c r="H756" s="31">
        <f>VLOOKUP(C756, Pivot!A$2:E$999, 4, FALSE)</f>
        <v>207.3</v>
      </c>
      <c r="I756" s="31">
        <f>VLOOKUP(C756, Pivot!A$2:E$999, 5, FALSE)</f>
        <v>67.5</v>
      </c>
      <c r="J756" s="55">
        <v>114.4</v>
      </c>
      <c r="K756" s="31">
        <f t="shared" si="71"/>
        <v>0</v>
      </c>
      <c r="L756" s="58">
        <f>VLOOKUP(C756, Pivot!A$2:B$999, 2, FALSE)</f>
        <v>292850</v>
      </c>
      <c r="M756" s="58">
        <f t="shared" si="72"/>
        <v>2014</v>
      </c>
      <c r="N756" s="36" t="s">
        <v>928</v>
      </c>
      <c r="O756" s="37"/>
      <c r="P756" s="58">
        <f t="shared" si="73"/>
        <v>2014</v>
      </c>
    </row>
    <row r="757" spans="1:16" ht="12.75" hidden="1" customHeight="1" x14ac:dyDescent="0.25">
      <c r="A757" s="37" t="s">
        <v>929</v>
      </c>
      <c r="B757" s="28" t="s">
        <v>344</v>
      </c>
      <c r="C757" s="29" t="s">
        <v>849</v>
      </c>
      <c r="D757" s="36">
        <v>6</v>
      </c>
      <c r="E757" s="92">
        <v>41690</v>
      </c>
      <c r="F757" s="57">
        <f>VLOOKUP(C757, Pivot!A$2:C$999, 3, FALSE)</f>
        <v>41590.4375</v>
      </c>
      <c r="G757" s="30">
        <f t="shared" si="70"/>
        <v>99.5625</v>
      </c>
      <c r="H757" s="31">
        <f>VLOOKUP(C757, Pivot!A$2:E$999, 4, FALSE)</f>
        <v>207.3</v>
      </c>
      <c r="I757" s="31">
        <f>VLOOKUP(C757, Pivot!A$2:E$999, 5, FALSE)</f>
        <v>67.5</v>
      </c>
      <c r="J757" s="55">
        <v>48.8</v>
      </c>
      <c r="K757" s="31">
        <f t="shared" si="71"/>
        <v>-18.700000000000003</v>
      </c>
      <c r="L757" s="58">
        <f>VLOOKUP(C757, Pivot!A$2:B$999, 2, FALSE)</f>
        <v>292850</v>
      </c>
      <c r="M757" s="58">
        <f t="shared" si="72"/>
        <v>2014</v>
      </c>
      <c r="N757" s="37" t="s">
        <v>930</v>
      </c>
      <c r="P757" s="58">
        <f t="shared" si="73"/>
        <v>2014</v>
      </c>
    </row>
    <row r="758" spans="1:16" ht="12.75" hidden="1" customHeight="1" x14ac:dyDescent="0.25">
      <c r="A758" s="37" t="s">
        <v>931</v>
      </c>
      <c r="B758" s="28" t="s">
        <v>344</v>
      </c>
      <c r="C758" s="29" t="s">
        <v>849</v>
      </c>
      <c r="D758" s="36">
        <v>13</v>
      </c>
      <c r="E758" s="92">
        <v>41691</v>
      </c>
      <c r="F758" s="57">
        <f>VLOOKUP(C758, Pivot!A$2:C$999, 3, FALSE)</f>
        <v>41590.4375</v>
      </c>
      <c r="G758" s="30">
        <f t="shared" si="70"/>
        <v>100.5625</v>
      </c>
      <c r="H758" s="31">
        <f>VLOOKUP(C758, Pivot!A$2:E$999, 4, FALSE)</f>
        <v>207.3</v>
      </c>
      <c r="I758" s="31">
        <f>VLOOKUP(C758, Pivot!A$2:E$999, 5, FALSE)</f>
        <v>67.5</v>
      </c>
      <c r="J758" s="55">
        <v>83.4</v>
      </c>
      <c r="K758" s="31">
        <f t="shared" si="71"/>
        <v>0</v>
      </c>
      <c r="L758" s="58">
        <f>VLOOKUP(C758, Pivot!A$2:B$999, 2, FALSE)</f>
        <v>292850</v>
      </c>
      <c r="M758" s="58">
        <f t="shared" si="72"/>
        <v>2014</v>
      </c>
      <c r="N758" s="37" t="s">
        <v>932</v>
      </c>
      <c r="P758" s="58">
        <f t="shared" si="73"/>
        <v>2014</v>
      </c>
    </row>
    <row r="759" spans="1:16" ht="12.75" hidden="1" customHeight="1" x14ac:dyDescent="0.25">
      <c r="A759" s="36" t="s">
        <v>933</v>
      </c>
      <c r="B759" s="62" t="s">
        <v>301</v>
      </c>
      <c r="C759" s="59" t="s">
        <v>849</v>
      </c>
      <c r="D759" s="36">
        <v>3</v>
      </c>
      <c r="E759" s="92">
        <v>41694</v>
      </c>
      <c r="F759" s="57">
        <f>VLOOKUP(C759, Pivot!A$2:C$999, 3, FALSE)</f>
        <v>41590.4375</v>
      </c>
      <c r="G759" s="30">
        <f t="shared" si="70"/>
        <v>103.5625</v>
      </c>
      <c r="H759" s="31">
        <f>VLOOKUP(C759, Pivot!A$2:E$999, 4, FALSE)</f>
        <v>207.3</v>
      </c>
      <c r="I759" s="31">
        <f>VLOOKUP(C759, Pivot!A$2:E$999, 5, FALSE)</f>
        <v>67.5</v>
      </c>
      <c r="J759" s="55">
        <f>VLOOKUP(N759, Metadata!E$3:F$69, 2, FALSE)</f>
        <v>166.6</v>
      </c>
      <c r="K759" s="31">
        <f t="shared" si="71"/>
        <v>0</v>
      </c>
      <c r="L759" s="58">
        <f>VLOOKUP(C759, Pivot!A$2:B$999, 2, FALSE)</f>
        <v>292850</v>
      </c>
      <c r="M759" s="58">
        <f t="shared" si="72"/>
        <v>2014</v>
      </c>
      <c r="N759" s="36" t="s">
        <v>934</v>
      </c>
      <c r="P759" s="58">
        <f t="shared" si="73"/>
        <v>2014</v>
      </c>
    </row>
    <row r="760" spans="1:16" ht="12.75" hidden="1" customHeight="1" x14ac:dyDescent="0.25">
      <c r="A760" s="36" t="s">
        <v>935</v>
      </c>
      <c r="B760" s="62" t="s">
        <v>301</v>
      </c>
      <c r="C760" s="59" t="s">
        <v>849</v>
      </c>
      <c r="D760" s="36">
        <v>3</v>
      </c>
      <c r="E760" s="92">
        <v>41694</v>
      </c>
      <c r="F760" s="57">
        <f>VLOOKUP(C760, Pivot!A$2:C$999, 3, FALSE)</f>
        <v>41590.4375</v>
      </c>
      <c r="G760" s="30">
        <f t="shared" si="70"/>
        <v>103.5625</v>
      </c>
      <c r="H760" s="31">
        <f>VLOOKUP(C760, Pivot!A$2:E$999, 4, FALSE)</f>
        <v>207.3</v>
      </c>
      <c r="I760" s="31">
        <f>VLOOKUP(C760, Pivot!A$2:E$999, 5, FALSE)</f>
        <v>67.5</v>
      </c>
      <c r="J760" s="55">
        <f>VLOOKUP(N760, Metadata!E$3:F$69, 2, FALSE)</f>
        <v>171.2</v>
      </c>
      <c r="K760" s="31">
        <f t="shared" si="71"/>
        <v>0</v>
      </c>
      <c r="L760" s="58">
        <f>VLOOKUP(C760, Pivot!A$2:B$999, 2, FALSE)</f>
        <v>292850</v>
      </c>
      <c r="M760" s="58">
        <f t="shared" si="72"/>
        <v>2014</v>
      </c>
      <c r="N760" s="36" t="s">
        <v>906</v>
      </c>
      <c r="P760" s="58">
        <f t="shared" si="73"/>
        <v>2014</v>
      </c>
    </row>
    <row r="761" spans="1:16" ht="12.75" hidden="1" customHeight="1" x14ac:dyDescent="0.25">
      <c r="A761" s="37" t="s">
        <v>936</v>
      </c>
      <c r="B761" s="28" t="s">
        <v>344</v>
      </c>
      <c r="C761" s="29" t="s">
        <v>849</v>
      </c>
      <c r="D761" s="36">
        <v>6</v>
      </c>
      <c r="E761" s="92">
        <v>41694</v>
      </c>
      <c r="F761" s="57">
        <f>VLOOKUP(C761, Pivot!A$2:C$999, 3, FALSE)</f>
        <v>41590.4375</v>
      </c>
      <c r="G761" s="30">
        <f t="shared" si="70"/>
        <v>103.5625</v>
      </c>
      <c r="H761" s="31">
        <f>VLOOKUP(C761, Pivot!A$2:E$999, 4, FALSE)</f>
        <v>207.3</v>
      </c>
      <c r="I761" s="31">
        <f>VLOOKUP(C761, Pivot!A$2:E$999, 5, FALSE)</f>
        <v>67.5</v>
      </c>
      <c r="J761" s="55">
        <v>185.3</v>
      </c>
      <c r="K761" s="31">
        <f t="shared" si="71"/>
        <v>0</v>
      </c>
      <c r="L761" s="58">
        <f>VLOOKUP(C761, Pivot!A$2:B$999, 2, FALSE)</f>
        <v>292850</v>
      </c>
      <c r="M761" s="58">
        <f t="shared" si="72"/>
        <v>2014</v>
      </c>
      <c r="N761" s="37" t="s">
        <v>937</v>
      </c>
      <c r="O761" s="37"/>
      <c r="P761" s="58">
        <f t="shared" si="73"/>
        <v>2014</v>
      </c>
    </row>
    <row r="762" spans="1:16" ht="12.75" hidden="1" customHeight="1" x14ac:dyDescent="0.25">
      <c r="A762" s="37" t="s">
        <v>938</v>
      </c>
      <c r="B762" s="28" t="s">
        <v>344</v>
      </c>
      <c r="C762" s="29" t="s">
        <v>849</v>
      </c>
      <c r="D762" s="36">
        <v>8</v>
      </c>
      <c r="E762" s="92">
        <v>41696</v>
      </c>
      <c r="F762" s="57">
        <f>VLOOKUP(C762, Pivot!A$2:C$999, 3, FALSE)</f>
        <v>41590.4375</v>
      </c>
      <c r="G762" s="30">
        <f t="shared" si="70"/>
        <v>105.5625</v>
      </c>
      <c r="H762" s="31">
        <f>VLOOKUP(C762, Pivot!A$2:E$999, 4, FALSE)</f>
        <v>207.3</v>
      </c>
      <c r="I762" s="31">
        <f>VLOOKUP(C762, Pivot!A$2:E$999, 5, FALSE)</f>
        <v>67.5</v>
      </c>
      <c r="J762" s="55">
        <v>153.5</v>
      </c>
      <c r="K762" s="31">
        <f t="shared" si="71"/>
        <v>0</v>
      </c>
      <c r="L762" s="58">
        <f>VLOOKUP(C762, Pivot!A$2:B$999, 2, FALSE)</f>
        <v>292850</v>
      </c>
      <c r="M762" s="58">
        <f t="shared" si="72"/>
        <v>2014</v>
      </c>
      <c r="N762" s="37" t="s">
        <v>202</v>
      </c>
      <c r="P762" s="58">
        <f t="shared" si="73"/>
        <v>2014</v>
      </c>
    </row>
    <row r="763" spans="1:16" ht="12.75" hidden="1" customHeight="1" x14ac:dyDescent="0.25">
      <c r="A763" s="36" t="s">
        <v>939</v>
      </c>
      <c r="B763" s="27" t="s">
        <v>344</v>
      </c>
      <c r="C763" s="29" t="s">
        <v>849</v>
      </c>
      <c r="D763" s="36">
        <v>2</v>
      </c>
      <c r="E763" s="92">
        <v>41701</v>
      </c>
      <c r="F763" s="57">
        <f>VLOOKUP(C763, Pivot!A$2:C$999, 3, FALSE)</f>
        <v>41590.4375</v>
      </c>
      <c r="G763" s="30">
        <f t="shared" si="70"/>
        <v>110.5625</v>
      </c>
      <c r="H763" s="31">
        <f>VLOOKUP(C763, Pivot!A$2:E$999, 4, FALSE)</f>
        <v>207.3</v>
      </c>
      <c r="I763" s="31">
        <f>VLOOKUP(C763, Pivot!A$2:E$999, 5, FALSE)</f>
        <v>67.5</v>
      </c>
      <c r="J763" s="60">
        <v>114.6</v>
      </c>
      <c r="K763" s="31">
        <f t="shared" si="71"/>
        <v>0</v>
      </c>
      <c r="L763" s="58">
        <f>VLOOKUP(C763, Pivot!A$2:B$999, 2, FALSE)</f>
        <v>292850</v>
      </c>
      <c r="M763" s="58">
        <f t="shared" si="72"/>
        <v>2014</v>
      </c>
      <c r="N763" s="27" t="s">
        <v>940</v>
      </c>
      <c r="O763" s="27"/>
      <c r="P763" s="58">
        <f t="shared" si="73"/>
        <v>2014</v>
      </c>
    </row>
    <row r="764" spans="1:16" ht="12.75" hidden="1" customHeight="1" x14ac:dyDescent="0.25">
      <c r="A764" s="36" t="s">
        <v>941</v>
      </c>
      <c r="B764" s="27" t="s">
        <v>344</v>
      </c>
      <c r="C764" s="29" t="s">
        <v>849</v>
      </c>
      <c r="D764" s="36">
        <v>1</v>
      </c>
      <c r="E764" s="92">
        <v>41701</v>
      </c>
      <c r="F764" s="57">
        <f>VLOOKUP(C764, Pivot!A$2:C$999, 3, FALSE)</f>
        <v>41590.4375</v>
      </c>
      <c r="G764" s="30">
        <f t="shared" si="70"/>
        <v>110.5625</v>
      </c>
      <c r="H764" s="31">
        <f>VLOOKUP(C764, Pivot!A$2:E$999, 4, FALSE)</f>
        <v>207.3</v>
      </c>
      <c r="I764" s="31">
        <f>VLOOKUP(C764, Pivot!A$2:E$999, 5, FALSE)</f>
        <v>67.5</v>
      </c>
      <c r="J764" s="60">
        <v>87.1</v>
      </c>
      <c r="K764" s="31">
        <f t="shared" si="71"/>
        <v>0</v>
      </c>
      <c r="L764" s="58">
        <f>VLOOKUP(C764, Pivot!A$2:B$999, 2, FALSE)</f>
        <v>292850</v>
      </c>
      <c r="M764" s="58">
        <f t="shared" si="72"/>
        <v>2014</v>
      </c>
      <c r="N764" s="27" t="s">
        <v>942</v>
      </c>
      <c r="O764" s="27"/>
      <c r="P764" s="58">
        <f t="shared" si="73"/>
        <v>2014</v>
      </c>
    </row>
    <row r="765" spans="1:16" ht="12.75" hidden="1" customHeight="1" x14ac:dyDescent="0.25">
      <c r="A765" s="36" t="s">
        <v>943</v>
      </c>
      <c r="B765" s="27" t="s">
        <v>344</v>
      </c>
      <c r="C765" s="29" t="s">
        <v>849</v>
      </c>
      <c r="D765" s="36">
        <v>2</v>
      </c>
      <c r="E765" s="92">
        <v>41701</v>
      </c>
      <c r="F765" s="57">
        <f>VLOOKUP(C765, Pivot!A$2:C$999, 3, FALSE)</f>
        <v>41590.4375</v>
      </c>
      <c r="G765" s="30">
        <f t="shared" si="70"/>
        <v>110.5625</v>
      </c>
      <c r="H765" s="31">
        <f>VLOOKUP(C765, Pivot!A$2:E$999, 4, FALSE)</f>
        <v>207.3</v>
      </c>
      <c r="I765" s="31">
        <f>VLOOKUP(C765, Pivot!A$2:E$999, 5, FALSE)</f>
        <v>67.5</v>
      </c>
      <c r="J765" s="60">
        <v>68.599999999999994</v>
      </c>
      <c r="K765" s="31">
        <f t="shared" si="71"/>
        <v>0</v>
      </c>
      <c r="L765" s="58">
        <f>VLOOKUP(C765, Pivot!A$2:B$999, 2, FALSE)</f>
        <v>292850</v>
      </c>
      <c r="M765" s="58">
        <f t="shared" si="72"/>
        <v>2014</v>
      </c>
      <c r="N765" s="27" t="s">
        <v>944</v>
      </c>
      <c r="O765" s="27"/>
      <c r="P765" s="58">
        <f t="shared" si="73"/>
        <v>2014</v>
      </c>
    </row>
    <row r="766" spans="1:16" ht="12.75" hidden="1" customHeight="1" x14ac:dyDescent="0.25">
      <c r="A766" s="36" t="s">
        <v>945</v>
      </c>
      <c r="B766" s="27" t="s">
        <v>344</v>
      </c>
      <c r="C766" s="29" t="s">
        <v>849</v>
      </c>
      <c r="D766" s="36">
        <v>2</v>
      </c>
      <c r="E766" s="92">
        <v>41702</v>
      </c>
      <c r="F766" s="57">
        <f>VLOOKUP(C766, Pivot!A$2:C$999, 3, FALSE)</f>
        <v>41590.4375</v>
      </c>
      <c r="G766" s="30">
        <f t="shared" si="70"/>
        <v>111.5625</v>
      </c>
      <c r="H766" s="31">
        <f>VLOOKUP(C766, Pivot!A$2:E$999, 4, FALSE)</f>
        <v>207.3</v>
      </c>
      <c r="I766" s="31">
        <f>VLOOKUP(C766, Pivot!A$2:E$999, 5, FALSE)</f>
        <v>67.5</v>
      </c>
      <c r="J766" s="60">
        <v>191.9</v>
      </c>
      <c r="K766" s="31">
        <f t="shared" si="71"/>
        <v>0</v>
      </c>
      <c r="L766" s="58">
        <f>VLOOKUP(C766, Pivot!A$2:B$999, 2, FALSE)</f>
        <v>292850</v>
      </c>
      <c r="M766" s="58">
        <f t="shared" si="72"/>
        <v>2014</v>
      </c>
      <c r="N766" s="27" t="s">
        <v>36</v>
      </c>
      <c r="O766" s="27"/>
      <c r="P766" s="58">
        <f t="shared" si="73"/>
        <v>2014</v>
      </c>
    </row>
    <row r="767" spans="1:16" ht="12.75" hidden="1" customHeight="1" x14ac:dyDescent="0.25">
      <c r="A767" s="36" t="s">
        <v>946</v>
      </c>
      <c r="B767" s="27" t="s">
        <v>344</v>
      </c>
      <c r="C767" s="29" t="s">
        <v>849</v>
      </c>
      <c r="D767" s="36">
        <v>12</v>
      </c>
      <c r="E767" s="92">
        <v>41702</v>
      </c>
      <c r="F767" s="57">
        <f>VLOOKUP(C767, Pivot!A$2:C$999, 3, FALSE)</f>
        <v>41590.4375</v>
      </c>
      <c r="G767" s="30">
        <f t="shared" si="70"/>
        <v>111.5625</v>
      </c>
      <c r="H767" s="31">
        <f>VLOOKUP(C767, Pivot!A$2:E$999, 4, FALSE)</f>
        <v>207.3</v>
      </c>
      <c r="I767" s="31">
        <f>VLOOKUP(C767, Pivot!A$2:E$999, 5, FALSE)</f>
        <v>67.5</v>
      </c>
      <c r="J767" s="60">
        <v>183.40000000000006</v>
      </c>
      <c r="K767" s="31">
        <f t="shared" si="71"/>
        <v>0</v>
      </c>
      <c r="L767" s="58">
        <f>VLOOKUP(C767, Pivot!A$2:B$999, 2, FALSE)</f>
        <v>292850</v>
      </c>
      <c r="M767" s="58">
        <f t="shared" si="72"/>
        <v>2014</v>
      </c>
      <c r="N767" s="27" t="s">
        <v>947</v>
      </c>
      <c r="O767" s="27"/>
      <c r="P767" s="58">
        <f t="shared" si="73"/>
        <v>2014</v>
      </c>
    </row>
    <row r="768" spans="1:16" ht="12.75" hidden="1" customHeight="1" x14ac:dyDescent="0.25">
      <c r="A768" s="36" t="s">
        <v>948</v>
      </c>
      <c r="B768" s="27" t="s">
        <v>344</v>
      </c>
      <c r="C768" s="29" t="s">
        <v>849</v>
      </c>
      <c r="D768" s="36">
        <v>3</v>
      </c>
      <c r="E768" s="92">
        <v>41708</v>
      </c>
      <c r="F768" s="57">
        <f>VLOOKUP(C768, Pivot!A$2:C$999, 3, FALSE)</f>
        <v>41590.4375</v>
      </c>
      <c r="G768" s="30">
        <f t="shared" si="70"/>
        <v>117.5625</v>
      </c>
      <c r="H768" s="31">
        <f>VLOOKUP(C768, Pivot!A$2:E$999, 4, FALSE)</f>
        <v>207.3</v>
      </c>
      <c r="I768" s="31">
        <f>VLOOKUP(C768, Pivot!A$2:E$999, 5, FALSE)</f>
        <v>67.5</v>
      </c>
      <c r="J768" s="60">
        <v>151.5</v>
      </c>
      <c r="K768" s="31">
        <f t="shared" si="71"/>
        <v>0</v>
      </c>
      <c r="L768" s="58">
        <f>VLOOKUP(C768, Pivot!A$2:B$999, 2, FALSE)</f>
        <v>292850</v>
      </c>
      <c r="M768" s="58">
        <f t="shared" si="72"/>
        <v>2014</v>
      </c>
      <c r="N768" s="27" t="s">
        <v>949</v>
      </c>
      <c r="O768" s="27"/>
      <c r="P768" s="58">
        <f t="shared" si="73"/>
        <v>2014</v>
      </c>
    </row>
    <row r="769" spans="1:16" ht="12.75" hidden="1" customHeight="1" x14ac:dyDescent="0.25">
      <c r="A769" s="36" t="s">
        <v>950</v>
      </c>
      <c r="B769" s="27" t="s">
        <v>344</v>
      </c>
      <c r="C769" s="29" t="s">
        <v>849</v>
      </c>
      <c r="D769" s="36">
        <v>49</v>
      </c>
      <c r="E769" s="92">
        <v>41708</v>
      </c>
      <c r="F769" s="57">
        <f>VLOOKUP(C769, Pivot!A$2:C$999, 3, FALSE)</f>
        <v>41590.4375</v>
      </c>
      <c r="G769" s="30">
        <f t="shared" si="70"/>
        <v>117.5625</v>
      </c>
      <c r="H769" s="31">
        <f>VLOOKUP(C769, Pivot!A$2:E$999, 4, FALSE)</f>
        <v>207.3</v>
      </c>
      <c r="I769" s="31">
        <f>VLOOKUP(C769, Pivot!A$2:E$999, 5, FALSE)</f>
        <v>67.5</v>
      </c>
      <c r="J769" s="60">
        <v>130.60000000000008</v>
      </c>
      <c r="K769" s="31">
        <f t="shared" si="71"/>
        <v>0</v>
      </c>
      <c r="L769" s="58">
        <f>VLOOKUP(C769, Pivot!A$2:B$999, 2, FALSE)</f>
        <v>292850</v>
      </c>
      <c r="M769" s="58">
        <f t="shared" si="72"/>
        <v>2014</v>
      </c>
      <c r="N769" s="27" t="s">
        <v>951</v>
      </c>
      <c r="O769" s="27"/>
      <c r="P769" s="58">
        <f t="shared" si="73"/>
        <v>2014</v>
      </c>
    </row>
    <row r="770" spans="1:16" ht="12.75" hidden="1" customHeight="1" x14ac:dyDescent="0.25">
      <c r="A770" s="36" t="s">
        <v>952</v>
      </c>
      <c r="B770" s="27" t="s">
        <v>344</v>
      </c>
      <c r="C770" s="29" t="s">
        <v>849</v>
      </c>
      <c r="D770" s="36">
        <v>1</v>
      </c>
      <c r="E770" s="92">
        <v>41708</v>
      </c>
      <c r="F770" s="57">
        <f>VLOOKUP(C770, Pivot!A$2:C$999, 3, FALSE)</f>
        <v>41590.4375</v>
      </c>
      <c r="G770" s="30">
        <f t="shared" ref="G770:G833" si="74">E770-F770</f>
        <v>117.5625</v>
      </c>
      <c r="H770" s="31">
        <f>VLOOKUP(C770, Pivot!A$2:E$999, 4, FALSE)</f>
        <v>207.3</v>
      </c>
      <c r="I770" s="31">
        <f>VLOOKUP(C770, Pivot!A$2:E$999, 5, FALSE)</f>
        <v>67.5</v>
      </c>
      <c r="J770" s="60">
        <v>127</v>
      </c>
      <c r="K770" s="31">
        <f t="shared" ref="K770:K833" si="75">IF(J770&gt;H770, J770-H770, IF(J770&lt;I770, J770-I770, 0))</f>
        <v>0</v>
      </c>
      <c r="L770" s="58">
        <f>VLOOKUP(C770, Pivot!A$2:B$999, 2, FALSE)</f>
        <v>292850</v>
      </c>
      <c r="M770" s="58">
        <f t="shared" ref="M770:M833" si="76">YEAR(E770)</f>
        <v>2014</v>
      </c>
      <c r="N770" s="27" t="s">
        <v>114</v>
      </c>
      <c r="O770" s="27"/>
      <c r="P770" s="58">
        <f t="shared" ref="P770:P833" si="77">IF(MONTH(E770) =12, M770+1, M770)</f>
        <v>2014</v>
      </c>
    </row>
    <row r="771" spans="1:16" ht="12.75" hidden="1" customHeight="1" x14ac:dyDescent="0.25">
      <c r="A771" s="36" t="s">
        <v>953</v>
      </c>
      <c r="B771" s="62" t="s">
        <v>301</v>
      </c>
      <c r="C771" s="59" t="s">
        <v>849</v>
      </c>
      <c r="D771" s="36">
        <v>2</v>
      </c>
      <c r="E771" s="92">
        <v>41724</v>
      </c>
      <c r="F771" s="57">
        <f>VLOOKUP(C771, Pivot!A$2:C$999, 3, FALSE)</f>
        <v>41590.4375</v>
      </c>
      <c r="G771" s="30">
        <f t="shared" si="74"/>
        <v>133.5625</v>
      </c>
      <c r="H771" s="31">
        <f>VLOOKUP(C771, Pivot!A$2:E$999, 4, FALSE)</f>
        <v>207.3</v>
      </c>
      <c r="I771" s="31">
        <f>VLOOKUP(C771, Pivot!A$2:E$999, 5, FALSE)</f>
        <v>67.5</v>
      </c>
      <c r="J771" s="55">
        <f>VLOOKUP(N771, Metadata!E$3:F$69, 2, FALSE)</f>
        <v>166.6</v>
      </c>
      <c r="K771" s="31">
        <f t="shared" si="75"/>
        <v>0</v>
      </c>
      <c r="L771" s="58">
        <f>VLOOKUP(C771, Pivot!A$2:B$999, 2, FALSE)</f>
        <v>292850</v>
      </c>
      <c r="M771" s="58">
        <f t="shared" si="76"/>
        <v>2014</v>
      </c>
      <c r="N771" s="36" t="s">
        <v>934</v>
      </c>
      <c r="P771" s="58">
        <f t="shared" si="77"/>
        <v>2014</v>
      </c>
    </row>
    <row r="772" spans="1:16" ht="12.75" hidden="1" customHeight="1" x14ac:dyDescent="0.25">
      <c r="A772" s="36" t="s">
        <v>954</v>
      </c>
      <c r="B772" s="27" t="s">
        <v>344</v>
      </c>
      <c r="C772" s="29" t="s">
        <v>849</v>
      </c>
      <c r="D772" s="36">
        <v>19</v>
      </c>
      <c r="E772" s="92">
        <v>41731</v>
      </c>
      <c r="F772" s="57">
        <f>VLOOKUP(C772, Pivot!A$2:C$999, 3, FALSE)</f>
        <v>41590.4375</v>
      </c>
      <c r="G772" s="30">
        <f t="shared" si="74"/>
        <v>140.5625</v>
      </c>
      <c r="H772" s="31">
        <f>VLOOKUP(C772, Pivot!A$2:E$999, 4, FALSE)</f>
        <v>207.3</v>
      </c>
      <c r="I772" s="31">
        <f>VLOOKUP(C772, Pivot!A$2:E$999, 5, FALSE)</f>
        <v>67.5</v>
      </c>
      <c r="J772" s="60">
        <v>116.2</v>
      </c>
      <c r="K772" s="31">
        <f t="shared" si="75"/>
        <v>0</v>
      </c>
      <c r="L772" s="58">
        <f>VLOOKUP(C772, Pivot!A$2:B$999, 2, FALSE)</f>
        <v>292850</v>
      </c>
      <c r="M772" s="58">
        <f t="shared" si="76"/>
        <v>2014</v>
      </c>
      <c r="N772" s="27" t="s">
        <v>149</v>
      </c>
      <c r="O772" s="27"/>
      <c r="P772" s="58">
        <f t="shared" si="77"/>
        <v>2014</v>
      </c>
    </row>
    <row r="773" spans="1:16" ht="12.75" hidden="1" customHeight="1" x14ac:dyDescent="0.25">
      <c r="A773" s="36" t="s">
        <v>955</v>
      </c>
      <c r="B773" s="27" t="s">
        <v>344</v>
      </c>
      <c r="C773" s="29" t="s">
        <v>849</v>
      </c>
      <c r="D773" s="36">
        <v>1</v>
      </c>
      <c r="E773" s="92">
        <v>41731</v>
      </c>
      <c r="F773" s="57">
        <f>VLOOKUP(C773, Pivot!A$2:C$999, 3, FALSE)</f>
        <v>41590.4375</v>
      </c>
      <c r="G773" s="30">
        <f t="shared" si="74"/>
        <v>140.5625</v>
      </c>
      <c r="H773" s="31">
        <f>VLOOKUP(C773, Pivot!A$2:E$999, 4, FALSE)</f>
        <v>207.3</v>
      </c>
      <c r="I773" s="31">
        <f>VLOOKUP(C773, Pivot!A$2:E$999, 5, FALSE)</f>
        <v>67.5</v>
      </c>
      <c r="J773" s="60">
        <v>114.6</v>
      </c>
      <c r="K773" s="31">
        <f t="shared" si="75"/>
        <v>0</v>
      </c>
      <c r="L773" s="58">
        <f>VLOOKUP(C773, Pivot!A$2:B$999, 2, FALSE)</f>
        <v>292850</v>
      </c>
      <c r="M773" s="58">
        <f t="shared" si="76"/>
        <v>2014</v>
      </c>
      <c r="N773" s="27" t="s">
        <v>940</v>
      </c>
      <c r="O773" s="27"/>
      <c r="P773" s="58">
        <f t="shared" si="77"/>
        <v>2014</v>
      </c>
    </row>
    <row r="774" spans="1:16" ht="12.75" hidden="1" customHeight="1" x14ac:dyDescent="0.25">
      <c r="A774" s="27" t="s">
        <v>955</v>
      </c>
      <c r="B774" s="28" t="s">
        <v>338</v>
      </c>
      <c r="C774" s="29" t="s">
        <v>849</v>
      </c>
      <c r="D774" s="61">
        <v>1</v>
      </c>
      <c r="E774" s="90">
        <v>41731</v>
      </c>
      <c r="F774" s="57">
        <f>VLOOKUP(C774, Pivot!A$2:C$999, 3, FALSE)</f>
        <v>41590.4375</v>
      </c>
      <c r="G774" s="30">
        <f t="shared" si="74"/>
        <v>140.5625</v>
      </c>
      <c r="H774" s="31">
        <f>VLOOKUP(C774, Pivot!A$2:E$999, 4, FALSE)</f>
        <v>207.3</v>
      </c>
      <c r="I774" s="31">
        <f>VLOOKUP(C774, Pivot!A$2:E$999, 5, FALSE)</f>
        <v>67.5</v>
      </c>
      <c r="J774" s="55">
        <v>114.6</v>
      </c>
      <c r="K774" s="31">
        <f t="shared" si="75"/>
        <v>0</v>
      </c>
      <c r="L774" s="58">
        <f>VLOOKUP(C774, Pivot!A$2:B$999, 2, FALSE)</f>
        <v>292850</v>
      </c>
      <c r="M774" s="58">
        <f t="shared" si="76"/>
        <v>2014</v>
      </c>
      <c r="N774" s="28" t="s">
        <v>886</v>
      </c>
      <c r="P774" s="58">
        <f t="shared" si="77"/>
        <v>2014</v>
      </c>
    </row>
    <row r="775" spans="1:16" ht="12.75" hidden="1" customHeight="1" x14ac:dyDescent="0.25">
      <c r="A775" s="27" t="s">
        <v>954</v>
      </c>
      <c r="B775" s="28" t="s">
        <v>338</v>
      </c>
      <c r="C775" s="29" t="s">
        <v>849</v>
      </c>
      <c r="D775" s="61">
        <v>2</v>
      </c>
      <c r="E775" s="90">
        <v>41731</v>
      </c>
      <c r="F775" s="57">
        <f>VLOOKUP(C775, Pivot!A$2:C$999, 3, FALSE)</f>
        <v>41590.4375</v>
      </c>
      <c r="G775" s="30">
        <f t="shared" si="74"/>
        <v>140.5625</v>
      </c>
      <c r="H775" s="31">
        <f>VLOOKUP(C775, Pivot!A$2:E$999, 4, FALSE)</f>
        <v>207.3</v>
      </c>
      <c r="I775" s="31">
        <f>VLOOKUP(C775, Pivot!A$2:E$999, 5, FALSE)</f>
        <v>67.5</v>
      </c>
      <c r="J775" s="55">
        <v>116.2</v>
      </c>
      <c r="K775" s="31">
        <f t="shared" si="75"/>
        <v>0</v>
      </c>
      <c r="L775" s="58">
        <f>VLOOKUP(C775, Pivot!A$2:B$999, 2, FALSE)</f>
        <v>292850</v>
      </c>
      <c r="M775" s="58">
        <f t="shared" si="76"/>
        <v>2014</v>
      </c>
      <c r="N775" s="28" t="s">
        <v>915</v>
      </c>
      <c r="P775" s="58">
        <f t="shared" si="77"/>
        <v>2014</v>
      </c>
    </row>
    <row r="776" spans="1:16" ht="12.75" hidden="1" customHeight="1" x14ac:dyDescent="0.25">
      <c r="A776" s="36" t="s">
        <v>956</v>
      </c>
      <c r="B776" s="27" t="s">
        <v>344</v>
      </c>
      <c r="C776" s="29" t="s">
        <v>849</v>
      </c>
      <c r="D776" s="36">
        <v>1</v>
      </c>
      <c r="E776" s="92">
        <v>41732</v>
      </c>
      <c r="F776" s="57">
        <f>VLOOKUP(C776, Pivot!A$2:C$999, 3, FALSE)</f>
        <v>41590.4375</v>
      </c>
      <c r="G776" s="30">
        <f t="shared" si="74"/>
        <v>141.5625</v>
      </c>
      <c r="H776" s="31">
        <f>VLOOKUP(C776, Pivot!A$2:E$999, 4, FALSE)</f>
        <v>207.3</v>
      </c>
      <c r="I776" s="31">
        <f>VLOOKUP(C776, Pivot!A$2:E$999, 5, FALSE)</f>
        <v>67.5</v>
      </c>
      <c r="J776" s="60">
        <v>130.6</v>
      </c>
      <c r="K776" s="31">
        <f t="shared" si="75"/>
        <v>0</v>
      </c>
      <c r="L776" s="58">
        <f>VLOOKUP(C776, Pivot!A$2:B$999, 2, FALSE)</f>
        <v>292850</v>
      </c>
      <c r="M776" s="58">
        <f t="shared" si="76"/>
        <v>2014</v>
      </c>
      <c r="N776" s="27" t="s">
        <v>951</v>
      </c>
      <c r="O776" s="27"/>
      <c r="P776" s="58">
        <f t="shared" si="77"/>
        <v>2014</v>
      </c>
    </row>
    <row r="777" spans="1:16" ht="12.75" hidden="1" customHeight="1" x14ac:dyDescent="0.25">
      <c r="A777" s="27" t="s">
        <v>956</v>
      </c>
      <c r="B777" s="28" t="s">
        <v>338</v>
      </c>
      <c r="C777" s="29" t="s">
        <v>849</v>
      </c>
      <c r="D777" s="61">
        <v>1</v>
      </c>
      <c r="E777" s="90">
        <v>41732</v>
      </c>
      <c r="F777" s="57">
        <f>VLOOKUP(C777, Pivot!A$2:C$999, 3, FALSE)</f>
        <v>41590.4375</v>
      </c>
      <c r="G777" s="30">
        <f t="shared" si="74"/>
        <v>141.5625</v>
      </c>
      <c r="H777" s="31">
        <f>VLOOKUP(C777, Pivot!A$2:E$999, 4, FALSE)</f>
        <v>207.3</v>
      </c>
      <c r="I777" s="31">
        <f>VLOOKUP(C777, Pivot!A$2:E$999, 5, FALSE)</f>
        <v>67.5</v>
      </c>
      <c r="J777" s="55">
        <v>130.6</v>
      </c>
      <c r="K777" s="31">
        <f t="shared" si="75"/>
        <v>0</v>
      </c>
      <c r="L777" s="58">
        <f>VLOOKUP(C777, Pivot!A$2:B$999, 2, FALSE)</f>
        <v>292850</v>
      </c>
      <c r="M777" s="58">
        <f t="shared" si="76"/>
        <v>2014</v>
      </c>
      <c r="N777" s="28" t="s">
        <v>920</v>
      </c>
      <c r="P777" s="58">
        <f t="shared" si="77"/>
        <v>2014</v>
      </c>
    </row>
    <row r="778" spans="1:16" ht="12.75" hidden="1" customHeight="1" x14ac:dyDescent="0.25">
      <c r="A778" s="36" t="s">
        <v>957</v>
      </c>
      <c r="B778" s="27" t="s">
        <v>344</v>
      </c>
      <c r="C778" s="29" t="s">
        <v>849</v>
      </c>
      <c r="D778" s="36">
        <v>16</v>
      </c>
      <c r="E778" s="92">
        <v>41744</v>
      </c>
      <c r="F778" s="57">
        <f>VLOOKUP(C778, Pivot!A$2:C$999, 3, FALSE)</f>
        <v>41590.4375</v>
      </c>
      <c r="G778" s="30">
        <f t="shared" si="74"/>
        <v>153.5625</v>
      </c>
      <c r="H778" s="31">
        <f>VLOOKUP(C778, Pivot!A$2:E$999, 4, FALSE)</f>
        <v>207.3</v>
      </c>
      <c r="I778" s="31">
        <f>VLOOKUP(C778, Pivot!A$2:E$999, 5, FALSE)</f>
        <v>67.5</v>
      </c>
      <c r="J778" s="60">
        <v>116.20000000000003</v>
      </c>
      <c r="K778" s="31">
        <f t="shared" si="75"/>
        <v>0</v>
      </c>
      <c r="L778" s="58">
        <f>VLOOKUP(C778, Pivot!A$2:B$999, 2, FALSE)</f>
        <v>292850</v>
      </c>
      <c r="M778" s="58">
        <f t="shared" si="76"/>
        <v>2014</v>
      </c>
      <c r="N778" s="27" t="s">
        <v>149</v>
      </c>
      <c r="O778" s="27"/>
      <c r="P778" s="58">
        <f t="shared" si="77"/>
        <v>2014</v>
      </c>
    </row>
    <row r="779" spans="1:16" ht="12.75" hidden="1" customHeight="1" x14ac:dyDescent="0.25">
      <c r="A779" s="36" t="s">
        <v>958</v>
      </c>
      <c r="B779" s="27" t="s">
        <v>344</v>
      </c>
      <c r="C779" s="29" t="s">
        <v>849</v>
      </c>
      <c r="D779" s="36">
        <v>1</v>
      </c>
      <c r="E779" s="92">
        <v>41751</v>
      </c>
      <c r="F779" s="57">
        <f>VLOOKUP(C779, Pivot!A$2:C$999, 3, FALSE)</f>
        <v>41590.4375</v>
      </c>
      <c r="G779" s="30">
        <f t="shared" si="74"/>
        <v>160.5625</v>
      </c>
      <c r="H779" s="31">
        <f>VLOOKUP(C779, Pivot!A$2:E$999, 4, FALSE)</f>
        <v>207.3</v>
      </c>
      <c r="I779" s="31">
        <f>VLOOKUP(C779, Pivot!A$2:E$999, 5, FALSE)</f>
        <v>67.5</v>
      </c>
      <c r="J779" s="60">
        <v>183.4</v>
      </c>
      <c r="K779" s="31">
        <f t="shared" si="75"/>
        <v>0</v>
      </c>
      <c r="L779" s="58">
        <f>VLOOKUP(C779, Pivot!A$2:B$999, 2, FALSE)</f>
        <v>292850</v>
      </c>
      <c r="M779" s="58">
        <f t="shared" si="76"/>
        <v>2014</v>
      </c>
      <c r="N779" s="27" t="s">
        <v>947</v>
      </c>
      <c r="O779" s="27"/>
      <c r="P779" s="58">
        <f t="shared" si="77"/>
        <v>2014</v>
      </c>
    </row>
    <row r="780" spans="1:16" ht="12.75" hidden="1" customHeight="1" x14ac:dyDescent="0.25">
      <c r="A780" s="36" t="s">
        <v>959</v>
      </c>
      <c r="B780" s="27" t="s">
        <v>344</v>
      </c>
      <c r="C780" s="29" t="s">
        <v>849</v>
      </c>
      <c r="D780" s="36">
        <v>5</v>
      </c>
      <c r="E780" s="92">
        <v>41751</v>
      </c>
      <c r="F780" s="57">
        <f>VLOOKUP(C780, Pivot!A$2:C$999, 3, FALSE)</f>
        <v>41590.4375</v>
      </c>
      <c r="G780" s="30">
        <f t="shared" si="74"/>
        <v>160.5625</v>
      </c>
      <c r="H780" s="31">
        <f>VLOOKUP(C780, Pivot!A$2:E$999, 4, FALSE)</f>
        <v>207.3</v>
      </c>
      <c r="I780" s="31">
        <f>VLOOKUP(C780, Pivot!A$2:E$999, 5, FALSE)</f>
        <v>67.5</v>
      </c>
      <c r="J780" s="60">
        <v>181.6</v>
      </c>
      <c r="K780" s="31">
        <f t="shared" si="75"/>
        <v>0</v>
      </c>
      <c r="L780" s="58">
        <f>VLOOKUP(C780, Pivot!A$2:B$999, 2, FALSE)</f>
        <v>292850</v>
      </c>
      <c r="M780" s="58">
        <f t="shared" si="76"/>
        <v>2014</v>
      </c>
      <c r="N780" s="27" t="s">
        <v>960</v>
      </c>
      <c r="O780" s="27"/>
      <c r="P780" s="58">
        <f t="shared" si="77"/>
        <v>2014</v>
      </c>
    </row>
    <row r="781" spans="1:16" ht="12.75" hidden="1" customHeight="1" x14ac:dyDescent="0.25">
      <c r="A781" s="38" t="s">
        <v>961</v>
      </c>
      <c r="B781" s="62" t="s">
        <v>301</v>
      </c>
      <c r="C781" s="59" t="s">
        <v>849</v>
      </c>
      <c r="D781" s="36">
        <v>3</v>
      </c>
      <c r="E781" s="92">
        <v>41757</v>
      </c>
      <c r="F781" s="57">
        <f>VLOOKUP(C781, Pivot!A$2:C$999, 3, FALSE)</f>
        <v>41590.4375</v>
      </c>
      <c r="G781" s="30">
        <f t="shared" si="74"/>
        <v>166.5625</v>
      </c>
      <c r="H781" s="31">
        <f>VLOOKUP(C781, Pivot!A$2:E$999, 4, FALSE)</f>
        <v>207.3</v>
      </c>
      <c r="I781" s="31">
        <f>VLOOKUP(C781, Pivot!A$2:E$999, 5, FALSE)</f>
        <v>67.5</v>
      </c>
      <c r="J781" s="55">
        <f>VLOOKUP(N781, Metadata!E$3:F$69, 2, FALSE)</f>
        <v>169.3</v>
      </c>
      <c r="K781" s="31">
        <f t="shared" si="75"/>
        <v>0</v>
      </c>
      <c r="L781" s="58">
        <f>VLOOKUP(C781, Pivot!A$2:B$999, 2, FALSE)</f>
        <v>292850</v>
      </c>
      <c r="M781" s="58">
        <f t="shared" si="76"/>
        <v>2014</v>
      </c>
      <c r="N781" s="36" t="s">
        <v>962</v>
      </c>
      <c r="P781" s="58">
        <f t="shared" si="77"/>
        <v>2014</v>
      </c>
    </row>
    <row r="782" spans="1:16" ht="12.75" hidden="1" customHeight="1" x14ac:dyDescent="0.25">
      <c r="A782" s="38" t="s">
        <v>963</v>
      </c>
      <c r="B782" s="62" t="s">
        <v>301</v>
      </c>
      <c r="C782" s="59" t="s">
        <v>849</v>
      </c>
      <c r="D782" s="36">
        <v>2</v>
      </c>
      <c r="E782" s="92">
        <v>41757</v>
      </c>
      <c r="F782" s="57">
        <f>VLOOKUP(C782, Pivot!A$2:C$999, 3, FALSE)</f>
        <v>41590.4375</v>
      </c>
      <c r="G782" s="30">
        <f t="shared" si="74"/>
        <v>166.5625</v>
      </c>
      <c r="H782" s="31">
        <f>VLOOKUP(C782, Pivot!A$2:E$999, 4, FALSE)</f>
        <v>207.3</v>
      </c>
      <c r="I782" s="31">
        <f>VLOOKUP(C782, Pivot!A$2:E$999, 5, FALSE)</f>
        <v>67.5</v>
      </c>
      <c r="J782" s="55">
        <f>VLOOKUP(N782, Metadata!E$3:F$69, 2, FALSE)</f>
        <v>166.6</v>
      </c>
      <c r="K782" s="31">
        <f t="shared" si="75"/>
        <v>0</v>
      </c>
      <c r="L782" s="58">
        <f>VLOOKUP(C782, Pivot!A$2:B$999, 2, FALSE)</f>
        <v>292850</v>
      </c>
      <c r="M782" s="58">
        <f t="shared" si="76"/>
        <v>2014</v>
      </c>
      <c r="N782" s="36" t="s">
        <v>934</v>
      </c>
      <c r="P782" s="58">
        <f t="shared" si="77"/>
        <v>2014</v>
      </c>
    </row>
    <row r="783" spans="1:16" ht="12.75" hidden="1" customHeight="1" x14ac:dyDescent="0.25">
      <c r="A783" s="36" t="s">
        <v>964</v>
      </c>
      <c r="B783" s="27" t="s">
        <v>344</v>
      </c>
      <c r="C783" s="29" t="s">
        <v>849</v>
      </c>
      <c r="D783" s="36">
        <v>10</v>
      </c>
      <c r="E783" s="92">
        <v>41757</v>
      </c>
      <c r="F783" s="57">
        <f>VLOOKUP(C783, Pivot!A$2:C$999, 3, FALSE)</f>
        <v>41590.4375</v>
      </c>
      <c r="G783" s="30">
        <f t="shared" si="74"/>
        <v>166.5625</v>
      </c>
      <c r="H783" s="31">
        <f>VLOOKUP(C783, Pivot!A$2:E$999, 4, FALSE)</f>
        <v>207.3</v>
      </c>
      <c r="I783" s="31">
        <f>VLOOKUP(C783, Pivot!A$2:E$999, 5, FALSE)</f>
        <v>67.5</v>
      </c>
      <c r="J783" s="60">
        <v>169.29999999999998</v>
      </c>
      <c r="K783" s="31">
        <f t="shared" si="75"/>
        <v>0</v>
      </c>
      <c r="L783" s="58">
        <f>VLOOKUP(C783, Pivot!A$2:B$999, 2, FALSE)</f>
        <v>292850</v>
      </c>
      <c r="M783" s="58">
        <f t="shared" si="76"/>
        <v>2014</v>
      </c>
      <c r="N783" s="27" t="s">
        <v>965</v>
      </c>
      <c r="O783" s="27"/>
      <c r="P783" s="58">
        <f t="shared" si="77"/>
        <v>2014</v>
      </c>
    </row>
    <row r="784" spans="1:16" ht="12.75" hidden="1" customHeight="1" x14ac:dyDescent="0.25">
      <c r="A784" s="36" t="s">
        <v>966</v>
      </c>
      <c r="B784" s="27" t="s">
        <v>344</v>
      </c>
      <c r="C784" s="29" t="s">
        <v>849</v>
      </c>
      <c r="D784" s="36">
        <v>2</v>
      </c>
      <c r="E784" s="92">
        <v>41757</v>
      </c>
      <c r="F784" s="57">
        <f>VLOOKUP(C784, Pivot!A$2:C$999, 3, FALSE)</f>
        <v>41590.4375</v>
      </c>
      <c r="G784" s="30">
        <f t="shared" si="74"/>
        <v>166.5625</v>
      </c>
      <c r="H784" s="31">
        <f>VLOOKUP(C784, Pivot!A$2:E$999, 4, FALSE)</f>
        <v>207.3</v>
      </c>
      <c r="I784" s="31">
        <f>VLOOKUP(C784, Pivot!A$2:E$999, 5, FALSE)</f>
        <v>67.5</v>
      </c>
      <c r="J784" s="60">
        <v>166.6</v>
      </c>
      <c r="K784" s="31">
        <f t="shared" si="75"/>
        <v>0</v>
      </c>
      <c r="L784" s="58">
        <f>VLOOKUP(C784, Pivot!A$2:B$999, 2, FALSE)</f>
        <v>292850</v>
      </c>
      <c r="M784" s="58">
        <f t="shared" si="76"/>
        <v>2014</v>
      </c>
      <c r="N784" s="27" t="s">
        <v>967</v>
      </c>
      <c r="O784" s="27"/>
      <c r="P784" s="58">
        <f t="shared" si="77"/>
        <v>2014</v>
      </c>
    </row>
    <row r="785" spans="1:16" ht="12.75" hidden="1" customHeight="1" x14ac:dyDescent="0.25">
      <c r="A785" s="27" t="s">
        <v>968</v>
      </c>
      <c r="B785" s="28" t="s">
        <v>338</v>
      </c>
      <c r="C785" s="29" t="s">
        <v>849</v>
      </c>
      <c r="D785" s="61">
        <v>1</v>
      </c>
      <c r="E785" s="90">
        <v>41764</v>
      </c>
      <c r="F785" s="57">
        <f>VLOOKUP(C785, Pivot!A$2:C$999, 3, FALSE)</f>
        <v>41590.4375</v>
      </c>
      <c r="G785" s="30">
        <f t="shared" si="74"/>
        <v>173.5625</v>
      </c>
      <c r="H785" s="31">
        <f>VLOOKUP(C785, Pivot!A$2:E$999, 4, FALSE)</f>
        <v>207.3</v>
      </c>
      <c r="I785" s="31">
        <f>VLOOKUP(C785, Pivot!A$2:E$999, 5, FALSE)</f>
        <v>67.5</v>
      </c>
      <c r="J785" s="55">
        <v>114.6</v>
      </c>
      <c r="K785" s="31">
        <f t="shared" si="75"/>
        <v>0</v>
      </c>
      <c r="L785" s="58">
        <f>VLOOKUP(C785, Pivot!A$2:B$999, 2, FALSE)</f>
        <v>292850</v>
      </c>
      <c r="M785" s="58">
        <f t="shared" si="76"/>
        <v>2014</v>
      </c>
      <c r="N785" s="28" t="s">
        <v>886</v>
      </c>
      <c r="P785" s="58">
        <f t="shared" si="77"/>
        <v>2014</v>
      </c>
    </row>
    <row r="786" spans="1:16" ht="12.75" hidden="1" customHeight="1" x14ac:dyDescent="0.25">
      <c r="A786" s="27" t="s">
        <v>969</v>
      </c>
      <c r="B786" s="28" t="s">
        <v>338</v>
      </c>
      <c r="C786" s="29" t="s">
        <v>849</v>
      </c>
      <c r="D786" s="61">
        <v>2</v>
      </c>
      <c r="E786" s="90">
        <v>41764</v>
      </c>
      <c r="F786" s="57">
        <f>VLOOKUP(C786, Pivot!A$2:C$999, 3, FALSE)</f>
        <v>41590.4375</v>
      </c>
      <c r="G786" s="30">
        <f t="shared" si="74"/>
        <v>173.5625</v>
      </c>
      <c r="H786" s="31">
        <f>VLOOKUP(C786, Pivot!A$2:E$999, 4, FALSE)</f>
        <v>207.3</v>
      </c>
      <c r="I786" s="31">
        <f>VLOOKUP(C786, Pivot!A$2:E$999, 5, FALSE)</f>
        <v>67.5</v>
      </c>
      <c r="J786" s="55">
        <v>116.2</v>
      </c>
      <c r="K786" s="31">
        <f t="shared" si="75"/>
        <v>0</v>
      </c>
      <c r="L786" s="58">
        <f>VLOOKUP(C786, Pivot!A$2:B$999, 2, FALSE)</f>
        <v>292850</v>
      </c>
      <c r="M786" s="58">
        <f t="shared" si="76"/>
        <v>2014</v>
      </c>
      <c r="N786" s="28" t="s">
        <v>915</v>
      </c>
      <c r="P786" s="58">
        <f t="shared" si="77"/>
        <v>2014</v>
      </c>
    </row>
    <row r="787" spans="1:16" ht="12.75" hidden="1" customHeight="1" x14ac:dyDescent="0.25">
      <c r="A787" s="27" t="s">
        <v>970</v>
      </c>
      <c r="B787" s="28" t="s">
        <v>338</v>
      </c>
      <c r="C787" s="29" t="s">
        <v>849</v>
      </c>
      <c r="D787" s="61">
        <v>2</v>
      </c>
      <c r="E787" s="90">
        <v>41765</v>
      </c>
      <c r="F787" s="57">
        <f>VLOOKUP(C787, Pivot!A$2:C$999, 3, FALSE)</f>
        <v>41590.4375</v>
      </c>
      <c r="G787" s="30">
        <f t="shared" si="74"/>
        <v>174.5625</v>
      </c>
      <c r="H787" s="31">
        <f>VLOOKUP(C787, Pivot!A$2:E$999, 4, FALSE)</f>
        <v>207.3</v>
      </c>
      <c r="I787" s="31">
        <f>VLOOKUP(C787, Pivot!A$2:E$999, 5, FALSE)</f>
        <v>67.5</v>
      </c>
      <c r="J787" s="55">
        <v>161.4</v>
      </c>
      <c r="K787" s="31">
        <f t="shared" si="75"/>
        <v>0</v>
      </c>
      <c r="L787" s="58">
        <f>VLOOKUP(C787, Pivot!A$2:B$999, 2, FALSE)</f>
        <v>292850</v>
      </c>
      <c r="M787" s="58">
        <f t="shared" si="76"/>
        <v>2014</v>
      </c>
      <c r="N787" s="28" t="s">
        <v>892</v>
      </c>
      <c r="P787" s="58">
        <f t="shared" si="77"/>
        <v>2014</v>
      </c>
    </row>
    <row r="788" spans="1:16" ht="12.75" hidden="1" customHeight="1" x14ac:dyDescent="0.25">
      <c r="A788" s="39" t="s">
        <v>971</v>
      </c>
      <c r="B788" s="63" t="s">
        <v>238</v>
      </c>
      <c r="C788" s="29" t="s">
        <v>849</v>
      </c>
      <c r="D788" s="64">
        <v>11</v>
      </c>
      <c r="E788" s="96">
        <v>41774</v>
      </c>
      <c r="F788" s="57">
        <f>VLOOKUP(C788, Pivot!A$2:C$999, 3, FALSE)</f>
        <v>41590.4375</v>
      </c>
      <c r="G788" s="30">
        <f t="shared" si="74"/>
        <v>183.5625</v>
      </c>
      <c r="H788" s="31">
        <f>VLOOKUP(C788, Pivot!A$2:E$999, 4, FALSE)</f>
        <v>207.3</v>
      </c>
      <c r="I788" s="31">
        <f>VLOOKUP(C788, Pivot!A$2:E$999, 5, FALSE)</f>
        <v>67.5</v>
      </c>
      <c r="J788" s="55">
        <f>VLOOKUP(N788, Metadata!E$3:F$75, 2, FALSE)</f>
        <v>183.4</v>
      </c>
      <c r="K788" s="31">
        <f t="shared" si="75"/>
        <v>0</v>
      </c>
      <c r="L788" s="58">
        <f>VLOOKUP(C788, Pivot!A$2:B$999, 2, FALSE)</f>
        <v>292850</v>
      </c>
      <c r="M788" s="58">
        <f t="shared" si="76"/>
        <v>2014</v>
      </c>
      <c r="N788" s="39" t="s">
        <v>971</v>
      </c>
      <c r="P788" s="58">
        <f t="shared" si="77"/>
        <v>2014</v>
      </c>
    </row>
    <row r="789" spans="1:16" ht="12.75" hidden="1" customHeight="1" x14ac:dyDescent="0.25">
      <c r="A789" s="39" t="s">
        <v>971</v>
      </c>
      <c r="B789" s="63" t="s">
        <v>238</v>
      </c>
      <c r="C789" s="29" t="s">
        <v>849</v>
      </c>
      <c r="D789" s="64">
        <v>3</v>
      </c>
      <c r="E789" s="96">
        <v>41774</v>
      </c>
      <c r="F789" s="57">
        <f>VLOOKUP(C789, Pivot!A$2:C$999, 3, FALSE)</f>
        <v>41590.4375</v>
      </c>
      <c r="G789" s="30">
        <f t="shared" si="74"/>
        <v>183.5625</v>
      </c>
      <c r="H789" s="31">
        <f>VLOOKUP(C789, Pivot!A$2:E$999, 4, FALSE)</f>
        <v>207.3</v>
      </c>
      <c r="I789" s="31">
        <f>VLOOKUP(C789, Pivot!A$2:E$999, 5, FALSE)</f>
        <v>67.5</v>
      </c>
      <c r="J789" s="55">
        <f>VLOOKUP(N789, Metadata!E$3:F$75, 2, FALSE)</f>
        <v>183.4</v>
      </c>
      <c r="K789" s="31">
        <f t="shared" si="75"/>
        <v>0</v>
      </c>
      <c r="L789" s="58">
        <f>VLOOKUP(C789, Pivot!A$2:B$999, 2, FALSE)</f>
        <v>292850</v>
      </c>
      <c r="M789" s="58">
        <f t="shared" si="76"/>
        <v>2014</v>
      </c>
      <c r="N789" s="39" t="s">
        <v>971</v>
      </c>
      <c r="P789" s="58">
        <f t="shared" si="77"/>
        <v>2014</v>
      </c>
    </row>
    <row r="790" spans="1:16" ht="12.75" hidden="1" customHeight="1" x14ac:dyDescent="0.25">
      <c r="A790" s="39" t="s">
        <v>972</v>
      </c>
      <c r="B790" s="63" t="s">
        <v>238</v>
      </c>
      <c r="C790" s="29" t="s">
        <v>849</v>
      </c>
      <c r="D790" s="64">
        <v>4</v>
      </c>
      <c r="E790" s="96">
        <v>41774</v>
      </c>
      <c r="F790" s="57">
        <f>VLOOKUP(C790, Pivot!A$2:C$999, 3, FALSE)</f>
        <v>41590.4375</v>
      </c>
      <c r="G790" s="30">
        <f t="shared" si="74"/>
        <v>183.5625</v>
      </c>
      <c r="H790" s="31">
        <f>VLOOKUP(C790, Pivot!A$2:E$999, 4, FALSE)</f>
        <v>207.3</v>
      </c>
      <c r="I790" s="31">
        <f>VLOOKUP(C790, Pivot!A$2:E$999, 5, FALSE)</f>
        <v>67.5</v>
      </c>
      <c r="J790" s="55">
        <f>VLOOKUP(N790, Metadata!E$3:F$75, 2, FALSE)</f>
        <v>201.8</v>
      </c>
      <c r="K790" s="31">
        <f t="shared" si="75"/>
        <v>0</v>
      </c>
      <c r="L790" s="58">
        <f>VLOOKUP(C790, Pivot!A$2:B$999, 2, FALSE)</f>
        <v>292850</v>
      </c>
      <c r="M790" s="58">
        <f t="shared" si="76"/>
        <v>2014</v>
      </c>
      <c r="N790" s="39" t="s">
        <v>972</v>
      </c>
      <c r="P790" s="58">
        <f t="shared" si="77"/>
        <v>2014</v>
      </c>
    </row>
    <row r="791" spans="1:16" ht="12.75" hidden="1" customHeight="1" x14ac:dyDescent="0.25">
      <c r="A791" s="39" t="s">
        <v>973</v>
      </c>
      <c r="B791" s="63" t="s">
        <v>238</v>
      </c>
      <c r="C791" s="29" t="s">
        <v>849</v>
      </c>
      <c r="D791" s="64">
        <v>1</v>
      </c>
      <c r="E791" s="96">
        <v>41774</v>
      </c>
      <c r="F791" s="57">
        <f>VLOOKUP(C791, Pivot!A$2:C$999, 3, FALSE)</f>
        <v>41590.4375</v>
      </c>
      <c r="G791" s="30">
        <f t="shared" si="74"/>
        <v>183.5625</v>
      </c>
      <c r="H791" s="31">
        <f>VLOOKUP(C791, Pivot!A$2:E$999, 4, FALSE)</f>
        <v>207.3</v>
      </c>
      <c r="I791" s="31">
        <f>VLOOKUP(C791, Pivot!A$2:E$999, 5, FALSE)</f>
        <v>67.5</v>
      </c>
      <c r="J791" s="55">
        <f>VLOOKUP(N791, Metadata!E$3:F$75, 2, FALSE)</f>
        <v>200.9</v>
      </c>
      <c r="K791" s="31">
        <f t="shared" si="75"/>
        <v>0</v>
      </c>
      <c r="L791" s="58">
        <f>VLOOKUP(C791, Pivot!A$2:B$999, 2, FALSE)</f>
        <v>292850</v>
      </c>
      <c r="M791" s="58">
        <f t="shared" si="76"/>
        <v>2014</v>
      </c>
      <c r="N791" s="39" t="s">
        <v>973</v>
      </c>
      <c r="P791" s="58">
        <f t="shared" si="77"/>
        <v>2014</v>
      </c>
    </row>
    <row r="792" spans="1:16" ht="12.75" hidden="1" customHeight="1" x14ac:dyDescent="0.25">
      <c r="A792" s="36" t="s">
        <v>974</v>
      </c>
      <c r="B792" s="27" t="s">
        <v>344</v>
      </c>
      <c r="C792" s="29" t="s">
        <v>849</v>
      </c>
      <c r="D792" s="36">
        <v>50</v>
      </c>
      <c r="E792" s="92">
        <v>41774</v>
      </c>
      <c r="F792" s="57">
        <f>VLOOKUP(C792, Pivot!A$2:C$999, 3, FALSE)</f>
        <v>41590.4375</v>
      </c>
      <c r="G792" s="30">
        <f t="shared" si="74"/>
        <v>183.5625</v>
      </c>
      <c r="H792" s="31">
        <f>VLOOKUP(C792, Pivot!A$2:E$999, 4, FALSE)</f>
        <v>207.3</v>
      </c>
      <c r="I792" s="31">
        <f>VLOOKUP(C792, Pivot!A$2:E$999, 5, FALSE)</f>
        <v>67.5</v>
      </c>
      <c r="J792" s="60">
        <v>186.60000000000019</v>
      </c>
      <c r="K792" s="31">
        <f t="shared" si="75"/>
        <v>0</v>
      </c>
      <c r="L792" s="58">
        <f>VLOOKUP(C792, Pivot!A$2:B$999, 2, FALSE)</f>
        <v>292850</v>
      </c>
      <c r="M792" s="58">
        <f t="shared" si="76"/>
        <v>2014</v>
      </c>
      <c r="N792" s="27" t="s">
        <v>975</v>
      </c>
      <c r="O792" s="27"/>
      <c r="P792" s="58">
        <f t="shared" si="77"/>
        <v>2014</v>
      </c>
    </row>
    <row r="793" spans="1:16" ht="12.75" hidden="1" customHeight="1" x14ac:dyDescent="0.25">
      <c r="A793" s="39" t="s">
        <v>971</v>
      </c>
      <c r="B793" s="63" t="s">
        <v>238</v>
      </c>
      <c r="C793" s="29" t="s">
        <v>849</v>
      </c>
      <c r="D793" s="64">
        <v>4</v>
      </c>
      <c r="E793" s="96">
        <v>41776</v>
      </c>
      <c r="F793" s="57">
        <f>VLOOKUP(C793, Pivot!A$2:C$999, 3, FALSE)</f>
        <v>41590.4375</v>
      </c>
      <c r="G793" s="30">
        <f t="shared" si="74"/>
        <v>185.5625</v>
      </c>
      <c r="H793" s="31">
        <f>VLOOKUP(C793, Pivot!A$2:E$999, 4, FALSE)</f>
        <v>207.3</v>
      </c>
      <c r="I793" s="31">
        <f>VLOOKUP(C793, Pivot!A$2:E$999, 5, FALSE)</f>
        <v>67.5</v>
      </c>
      <c r="J793" s="55">
        <f>VLOOKUP(N793, Metadata!E$3:F$75, 2, FALSE)</f>
        <v>183.4</v>
      </c>
      <c r="K793" s="31">
        <f t="shared" si="75"/>
        <v>0</v>
      </c>
      <c r="L793" s="58">
        <f>VLOOKUP(C793, Pivot!A$2:B$999, 2, FALSE)</f>
        <v>292850</v>
      </c>
      <c r="M793" s="58">
        <f t="shared" si="76"/>
        <v>2014</v>
      </c>
      <c r="N793" s="39" t="s">
        <v>971</v>
      </c>
      <c r="P793" s="58">
        <f t="shared" si="77"/>
        <v>2014</v>
      </c>
    </row>
    <row r="794" spans="1:16" ht="12.75" hidden="1" customHeight="1" x14ac:dyDescent="0.25">
      <c r="A794" s="39" t="s">
        <v>971</v>
      </c>
      <c r="B794" s="63" t="s">
        <v>238</v>
      </c>
      <c r="C794" s="29" t="s">
        <v>849</v>
      </c>
      <c r="D794" s="64">
        <v>3</v>
      </c>
      <c r="E794" s="96">
        <v>41776</v>
      </c>
      <c r="F794" s="57">
        <f>VLOOKUP(C794, Pivot!A$2:C$999, 3, FALSE)</f>
        <v>41590.4375</v>
      </c>
      <c r="G794" s="30">
        <f t="shared" si="74"/>
        <v>185.5625</v>
      </c>
      <c r="H794" s="31">
        <f>VLOOKUP(C794, Pivot!A$2:E$999, 4, FALSE)</f>
        <v>207.3</v>
      </c>
      <c r="I794" s="31">
        <f>VLOOKUP(C794, Pivot!A$2:E$999, 5, FALSE)</f>
        <v>67.5</v>
      </c>
      <c r="J794" s="55">
        <f>VLOOKUP(N794, Metadata!E$3:F$75, 2, FALSE)</f>
        <v>183.4</v>
      </c>
      <c r="K794" s="31">
        <f t="shared" si="75"/>
        <v>0</v>
      </c>
      <c r="L794" s="58">
        <f>VLOOKUP(C794, Pivot!A$2:B$999, 2, FALSE)</f>
        <v>292850</v>
      </c>
      <c r="M794" s="58">
        <f t="shared" si="76"/>
        <v>2014</v>
      </c>
      <c r="N794" s="39" t="s">
        <v>971</v>
      </c>
      <c r="P794" s="58">
        <f t="shared" si="77"/>
        <v>2014</v>
      </c>
    </row>
    <row r="795" spans="1:16" ht="12.75" hidden="1" customHeight="1" x14ac:dyDescent="0.25">
      <c r="A795" s="39" t="s">
        <v>971</v>
      </c>
      <c r="B795" s="63" t="s">
        <v>238</v>
      </c>
      <c r="C795" s="29" t="s">
        <v>849</v>
      </c>
      <c r="D795" s="64">
        <v>4</v>
      </c>
      <c r="E795" s="96">
        <v>41778</v>
      </c>
      <c r="F795" s="57">
        <f>VLOOKUP(C795, Pivot!A$2:C$999, 3, FALSE)</f>
        <v>41590.4375</v>
      </c>
      <c r="G795" s="30">
        <f t="shared" si="74"/>
        <v>187.5625</v>
      </c>
      <c r="H795" s="31">
        <f>VLOOKUP(C795, Pivot!A$2:E$999, 4, FALSE)</f>
        <v>207.3</v>
      </c>
      <c r="I795" s="31">
        <f>VLOOKUP(C795, Pivot!A$2:E$999, 5, FALSE)</f>
        <v>67.5</v>
      </c>
      <c r="J795" s="55">
        <f>VLOOKUP(N795, Metadata!E$3:F$75, 2, FALSE)</f>
        <v>183.4</v>
      </c>
      <c r="K795" s="31">
        <f t="shared" si="75"/>
        <v>0</v>
      </c>
      <c r="L795" s="58">
        <f>VLOOKUP(C795, Pivot!A$2:B$999, 2, FALSE)</f>
        <v>292850</v>
      </c>
      <c r="M795" s="58">
        <f t="shared" si="76"/>
        <v>2014</v>
      </c>
      <c r="N795" s="39" t="s">
        <v>971</v>
      </c>
      <c r="P795" s="58">
        <f t="shared" si="77"/>
        <v>2014</v>
      </c>
    </row>
    <row r="796" spans="1:16" ht="12.75" hidden="1" customHeight="1" x14ac:dyDescent="0.25">
      <c r="A796" s="39" t="s">
        <v>971</v>
      </c>
      <c r="B796" s="63" t="s">
        <v>238</v>
      </c>
      <c r="C796" s="29" t="s">
        <v>849</v>
      </c>
      <c r="D796" s="64">
        <v>1</v>
      </c>
      <c r="E796" s="96">
        <v>41778</v>
      </c>
      <c r="F796" s="57">
        <f>VLOOKUP(C796, Pivot!A$2:C$999, 3, FALSE)</f>
        <v>41590.4375</v>
      </c>
      <c r="G796" s="30">
        <f t="shared" si="74"/>
        <v>187.5625</v>
      </c>
      <c r="H796" s="31">
        <f>VLOOKUP(C796, Pivot!A$2:E$999, 4, FALSE)</f>
        <v>207.3</v>
      </c>
      <c r="I796" s="31">
        <f>VLOOKUP(C796, Pivot!A$2:E$999, 5, FALSE)</f>
        <v>67.5</v>
      </c>
      <c r="J796" s="55">
        <f>VLOOKUP(N796, Metadata!E$3:F$75, 2, FALSE)</f>
        <v>183.4</v>
      </c>
      <c r="K796" s="31">
        <f t="shared" si="75"/>
        <v>0</v>
      </c>
      <c r="L796" s="58">
        <f>VLOOKUP(C796, Pivot!A$2:B$999, 2, FALSE)</f>
        <v>292850</v>
      </c>
      <c r="M796" s="58">
        <f t="shared" si="76"/>
        <v>2014</v>
      </c>
      <c r="N796" s="39" t="s">
        <v>971</v>
      </c>
      <c r="P796" s="58">
        <f t="shared" si="77"/>
        <v>2014</v>
      </c>
    </row>
    <row r="797" spans="1:16" ht="12.75" hidden="1" customHeight="1" x14ac:dyDescent="0.25">
      <c r="A797" s="39" t="s">
        <v>971</v>
      </c>
      <c r="B797" s="63" t="s">
        <v>238</v>
      </c>
      <c r="C797" s="29" t="s">
        <v>849</v>
      </c>
      <c r="D797" s="64">
        <v>3</v>
      </c>
      <c r="E797" s="96">
        <v>41787</v>
      </c>
      <c r="F797" s="57">
        <f>VLOOKUP(C797, Pivot!A$2:C$999, 3, FALSE)</f>
        <v>41590.4375</v>
      </c>
      <c r="G797" s="30">
        <f t="shared" si="74"/>
        <v>196.5625</v>
      </c>
      <c r="H797" s="31">
        <f>VLOOKUP(C797, Pivot!A$2:E$999, 4, FALSE)</f>
        <v>207.3</v>
      </c>
      <c r="I797" s="31">
        <f>VLOOKUP(C797, Pivot!A$2:E$999, 5, FALSE)</f>
        <v>67.5</v>
      </c>
      <c r="J797" s="55">
        <f>VLOOKUP(N797, Metadata!E$3:F$75, 2, FALSE)</f>
        <v>183.4</v>
      </c>
      <c r="K797" s="31">
        <f t="shared" si="75"/>
        <v>0</v>
      </c>
      <c r="L797" s="58">
        <f>VLOOKUP(C797, Pivot!A$2:B$999, 2, FALSE)</f>
        <v>292850</v>
      </c>
      <c r="M797" s="58">
        <f t="shared" si="76"/>
        <v>2014</v>
      </c>
      <c r="N797" s="39" t="s">
        <v>971</v>
      </c>
      <c r="P797" s="58">
        <f t="shared" si="77"/>
        <v>2014</v>
      </c>
    </row>
    <row r="798" spans="1:16" ht="12.75" hidden="1" customHeight="1" x14ac:dyDescent="0.25">
      <c r="A798" s="39" t="s">
        <v>971</v>
      </c>
      <c r="B798" s="63" t="s">
        <v>238</v>
      </c>
      <c r="C798" s="29" t="s">
        <v>849</v>
      </c>
      <c r="D798" s="64">
        <v>14</v>
      </c>
      <c r="E798" s="96">
        <v>41787</v>
      </c>
      <c r="F798" s="57">
        <f>VLOOKUP(C798, Pivot!A$2:C$999, 3, FALSE)</f>
        <v>41590.4375</v>
      </c>
      <c r="G798" s="30">
        <f t="shared" si="74"/>
        <v>196.5625</v>
      </c>
      <c r="H798" s="31">
        <f>VLOOKUP(C798, Pivot!A$2:E$999, 4, FALSE)</f>
        <v>207.3</v>
      </c>
      <c r="I798" s="31">
        <f>VLOOKUP(C798, Pivot!A$2:E$999, 5, FALSE)</f>
        <v>67.5</v>
      </c>
      <c r="J798" s="55">
        <f>VLOOKUP(N798, Metadata!E$3:F$75, 2, FALSE)</f>
        <v>183.4</v>
      </c>
      <c r="K798" s="31">
        <f t="shared" si="75"/>
        <v>0</v>
      </c>
      <c r="L798" s="58">
        <f>VLOOKUP(C798, Pivot!A$2:B$999, 2, FALSE)</f>
        <v>292850</v>
      </c>
      <c r="M798" s="58">
        <f t="shared" si="76"/>
        <v>2014</v>
      </c>
      <c r="N798" s="39" t="s">
        <v>971</v>
      </c>
      <c r="P798" s="58">
        <f t="shared" si="77"/>
        <v>2014</v>
      </c>
    </row>
    <row r="799" spans="1:16" ht="12.75" hidden="1" customHeight="1" x14ac:dyDescent="0.25">
      <c r="A799" s="38" t="s">
        <v>976</v>
      </c>
      <c r="B799" s="62" t="s">
        <v>301</v>
      </c>
      <c r="C799" s="59" t="s">
        <v>849</v>
      </c>
      <c r="D799" s="36">
        <v>5</v>
      </c>
      <c r="E799" s="92">
        <v>41789</v>
      </c>
      <c r="F799" s="57">
        <f>VLOOKUP(C799, Pivot!A$2:C$999, 3, FALSE)</f>
        <v>41590.4375</v>
      </c>
      <c r="G799" s="30">
        <f t="shared" si="74"/>
        <v>198.5625</v>
      </c>
      <c r="H799" s="31">
        <f>VLOOKUP(C799, Pivot!A$2:E$999, 4, FALSE)</f>
        <v>207.3</v>
      </c>
      <c r="I799" s="31">
        <f>VLOOKUP(C799, Pivot!A$2:E$999, 5, FALSE)</f>
        <v>67.5</v>
      </c>
      <c r="J799" s="55">
        <f>VLOOKUP(N799, Metadata!E$3:F$69, 2, FALSE)</f>
        <v>157</v>
      </c>
      <c r="K799" s="31">
        <f t="shared" si="75"/>
        <v>0</v>
      </c>
      <c r="L799" s="58">
        <f>VLOOKUP(C799, Pivot!A$2:B$999, 2, FALSE)</f>
        <v>292850</v>
      </c>
      <c r="M799" s="58">
        <f t="shared" si="76"/>
        <v>2014</v>
      </c>
      <c r="N799" s="36" t="s">
        <v>977</v>
      </c>
      <c r="P799" s="58">
        <f t="shared" si="77"/>
        <v>2014</v>
      </c>
    </row>
    <row r="800" spans="1:16" ht="12.75" hidden="1" customHeight="1" x14ac:dyDescent="0.25">
      <c r="A800" s="39" t="s">
        <v>971</v>
      </c>
      <c r="B800" s="63" t="s">
        <v>238</v>
      </c>
      <c r="C800" s="29" t="s">
        <v>849</v>
      </c>
      <c r="D800" s="64">
        <v>1</v>
      </c>
      <c r="E800" s="96">
        <v>41789</v>
      </c>
      <c r="F800" s="57">
        <f>VLOOKUP(C800, Pivot!A$2:C$999, 3, FALSE)</f>
        <v>41590.4375</v>
      </c>
      <c r="G800" s="30">
        <f t="shared" si="74"/>
        <v>198.5625</v>
      </c>
      <c r="H800" s="31">
        <f>VLOOKUP(C800, Pivot!A$2:E$999, 4, FALSE)</f>
        <v>207.3</v>
      </c>
      <c r="I800" s="31">
        <f>VLOOKUP(C800, Pivot!A$2:E$999, 5, FALSE)</f>
        <v>67.5</v>
      </c>
      <c r="J800" s="55">
        <f>VLOOKUP(N800, Metadata!E$3:F$75, 2, FALSE)</f>
        <v>183.4</v>
      </c>
      <c r="K800" s="31">
        <f t="shared" si="75"/>
        <v>0</v>
      </c>
      <c r="L800" s="58">
        <f>VLOOKUP(C800, Pivot!A$2:B$999, 2, FALSE)</f>
        <v>292850</v>
      </c>
      <c r="M800" s="58">
        <f t="shared" si="76"/>
        <v>2014</v>
      </c>
      <c r="N800" s="39" t="s">
        <v>971</v>
      </c>
      <c r="P800" s="58">
        <f t="shared" si="77"/>
        <v>2014</v>
      </c>
    </row>
    <row r="801" spans="1:16" ht="12.75" hidden="1" customHeight="1" x14ac:dyDescent="0.25">
      <c r="A801" s="39" t="s">
        <v>972</v>
      </c>
      <c r="B801" s="63" t="s">
        <v>238</v>
      </c>
      <c r="C801" s="29" t="s">
        <v>849</v>
      </c>
      <c r="D801" s="64">
        <v>8</v>
      </c>
      <c r="E801" s="96">
        <v>41789</v>
      </c>
      <c r="F801" s="57">
        <f>VLOOKUP(C801, Pivot!A$2:C$999, 3, FALSE)</f>
        <v>41590.4375</v>
      </c>
      <c r="G801" s="30">
        <f t="shared" si="74"/>
        <v>198.5625</v>
      </c>
      <c r="H801" s="31">
        <f>VLOOKUP(C801, Pivot!A$2:E$999, 4, FALSE)</f>
        <v>207.3</v>
      </c>
      <c r="I801" s="31">
        <f>VLOOKUP(C801, Pivot!A$2:E$999, 5, FALSE)</f>
        <v>67.5</v>
      </c>
      <c r="J801" s="55">
        <f>VLOOKUP(N801, Metadata!E$3:F$75, 2, FALSE)</f>
        <v>201.8</v>
      </c>
      <c r="K801" s="31">
        <f t="shared" si="75"/>
        <v>0</v>
      </c>
      <c r="L801" s="58">
        <f>VLOOKUP(C801, Pivot!A$2:B$999, 2, FALSE)</f>
        <v>292850</v>
      </c>
      <c r="M801" s="58">
        <f t="shared" si="76"/>
        <v>2014</v>
      </c>
      <c r="N801" s="39" t="s">
        <v>972</v>
      </c>
      <c r="P801" s="58">
        <f t="shared" si="77"/>
        <v>2014</v>
      </c>
    </row>
    <row r="802" spans="1:16" ht="12.75" hidden="1" customHeight="1" x14ac:dyDescent="0.25">
      <c r="A802" s="38" t="s">
        <v>978</v>
      </c>
      <c r="B802" s="62" t="s">
        <v>301</v>
      </c>
      <c r="C802" s="59" t="s">
        <v>849</v>
      </c>
      <c r="D802" s="36">
        <v>8</v>
      </c>
      <c r="E802" s="92">
        <v>41792</v>
      </c>
      <c r="F802" s="57">
        <f>VLOOKUP(C802, Pivot!A$2:C$999, 3, FALSE)</f>
        <v>41590.4375</v>
      </c>
      <c r="G802" s="30">
        <f t="shared" si="74"/>
        <v>201.5625</v>
      </c>
      <c r="H802" s="31">
        <f>VLOOKUP(C802, Pivot!A$2:E$999, 4, FALSE)</f>
        <v>207.3</v>
      </c>
      <c r="I802" s="31">
        <f>VLOOKUP(C802, Pivot!A$2:E$999, 5, FALSE)</f>
        <v>67.5</v>
      </c>
      <c r="J802" s="55">
        <f>VLOOKUP(N802, Metadata!E$3:F$69, 2, FALSE)</f>
        <v>169.3</v>
      </c>
      <c r="K802" s="31">
        <f t="shared" si="75"/>
        <v>0</v>
      </c>
      <c r="L802" s="58">
        <f>VLOOKUP(C802, Pivot!A$2:B$999, 2, FALSE)</f>
        <v>292850</v>
      </c>
      <c r="M802" s="58">
        <f t="shared" si="76"/>
        <v>2014</v>
      </c>
      <c r="N802" s="36" t="s">
        <v>962</v>
      </c>
      <c r="P802" s="58">
        <f t="shared" si="77"/>
        <v>2014</v>
      </c>
    </row>
    <row r="803" spans="1:16" ht="12.75" hidden="1" customHeight="1" x14ac:dyDescent="0.25">
      <c r="A803" s="39" t="s">
        <v>971</v>
      </c>
      <c r="B803" s="63" t="s">
        <v>238</v>
      </c>
      <c r="C803" s="29" t="s">
        <v>849</v>
      </c>
      <c r="D803" s="64">
        <v>2</v>
      </c>
      <c r="E803" s="96">
        <v>41794</v>
      </c>
      <c r="F803" s="57">
        <f>VLOOKUP(C803, Pivot!A$2:C$999, 3, FALSE)</f>
        <v>41590.4375</v>
      </c>
      <c r="G803" s="30">
        <f t="shared" si="74"/>
        <v>203.5625</v>
      </c>
      <c r="H803" s="31">
        <f>VLOOKUP(C803, Pivot!A$2:E$999, 4, FALSE)</f>
        <v>207.3</v>
      </c>
      <c r="I803" s="31">
        <f>VLOOKUP(C803, Pivot!A$2:E$999, 5, FALSE)</f>
        <v>67.5</v>
      </c>
      <c r="J803" s="55">
        <f>VLOOKUP(N803, Metadata!E$3:F$75, 2, FALSE)</f>
        <v>183.4</v>
      </c>
      <c r="K803" s="31">
        <f t="shared" si="75"/>
        <v>0</v>
      </c>
      <c r="L803" s="58">
        <f>VLOOKUP(C803, Pivot!A$2:B$999, 2, FALSE)</f>
        <v>292850</v>
      </c>
      <c r="M803" s="58">
        <f t="shared" si="76"/>
        <v>2014</v>
      </c>
      <c r="N803" s="39" t="s">
        <v>971</v>
      </c>
      <c r="P803" s="58">
        <f t="shared" si="77"/>
        <v>2014</v>
      </c>
    </row>
    <row r="804" spans="1:16" ht="12.75" hidden="1" customHeight="1" x14ac:dyDescent="0.25">
      <c r="A804" s="39" t="s">
        <v>973</v>
      </c>
      <c r="B804" s="63" t="s">
        <v>238</v>
      </c>
      <c r="C804" s="29" t="s">
        <v>849</v>
      </c>
      <c r="D804" s="64">
        <v>7</v>
      </c>
      <c r="E804" s="96">
        <v>41794</v>
      </c>
      <c r="F804" s="57">
        <f>VLOOKUP(C804, Pivot!A$2:C$999, 3, FALSE)</f>
        <v>41590.4375</v>
      </c>
      <c r="G804" s="30">
        <f t="shared" si="74"/>
        <v>203.5625</v>
      </c>
      <c r="H804" s="31">
        <f>VLOOKUP(C804, Pivot!A$2:E$999, 4, FALSE)</f>
        <v>207.3</v>
      </c>
      <c r="I804" s="31">
        <f>VLOOKUP(C804, Pivot!A$2:E$999, 5, FALSE)</f>
        <v>67.5</v>
      </c>
      <c r="J804" s="55">
        <f>VLOOKUP(N804, Metadata!E$3:F$75, 2, FALSE)</f>
        <v>200.9</v>
      </c>
      <c r="K804" s="31">
        <f t="shared" si="75"/>
        <v>0</v>
      </c>
      <c r="L804" s="58">
        <f>VLOOKUP(C804, Pivot!A$2:B$999, 2, FALSE)</f>
        <v>292850</v>
      </c>
      <c r="M804" s="58">
        <f t="shared" si="76"/>
        <v>2014</v>
      </c>
      <c r="N804" s="39" t="s">
        <v>973</v>
      </c>
      <c r="P804" s="58">
        <f t="shared" si="77"/>
        <v>2014</v>
      </c>
    </row>
    <row r="805" spans="1:16" ht="12.75" hidden="1" customHeight="1" x14ac:dyDescent="0.25">
      <c r="A805" s="27" t="s">
        <v>979</v>
      </c>
      <c r="B805" s="28" t="s">
        <v>338</v>
      </c>
      <c r="C805" s="29" t="s">
        <v>849</v>
      </c>
      <c r="D805" s="61">
        <v>2</v>
      </c>
      <c r="E805" s="90">
        <v>41794</v>
      </c>
      <c r="F805" s="57">
        <f>VLOOKUP(C805, Pivot!A$2:C$999, 3, FALSE)</f>
        <v>41590.4375</v>
      </c>
      <c r="G805" s="30">
        <f t="shared" si="74"/>
        <v>203.5625</v>
      </c>
      <c r="H805" s="31">
        <f>VLOOKUP(C805, Pivot!A$2:E$999, 4, FALSE)</f>
        <v>207.3</v>
      </c>
      <c r="I805" s="31">
        <f>VLOOKUP(C805, Pivot!A$2:E$999, 5, FALSE)</f>
        <v>67.5</v>
      </c>
      <c r="J805" s="55">
        <v>79.099999999999994</v>
      </c>
      <c r="K805" s="31">
        <f t="shared" si="75"/>
        <v>0</v>
      </c>
      <c r="L805" s="58">
        <f>VLOOKUP(C805, Pivot!A$2:B$999, 2, FALSE)</f>
        <v>292850</v>
      </c>
      <c r="M805" s="58">
        <f t="shared" si="76"/>
        <v>2014</v>
      </c>
      <c r="N805" s="28" t="s">
        <v>878</v>
      </c>
      <c r="P805" s="58">
        <f t="shared" si="77"/>
        <v>2014</v>
      </c>
    </row>
    <row r="806" spans="1:16" ht="12.75" hidden="1" customHeight="1" x14ac:dyDescent="0.25">
      <c r="A806" s="27" t="s">
        <v>980</v>
      </c>
      <c r="B806" s="28" t="s">
        <v>338</v>
      </c>
      <c r="C806" s="29" t="s">
        <v>722</v>
      </c>
      <c r="D806" s="61">
        <v>1</v>
      </c>
      <c r="E806" s="90">
        <v>41794</v>
      </c>
      <c r="F806" s="57">
        <f>VLOOKUP(C806, Pivot!A$2:C$999, 3, FALSE)</f>
        <v>41218.142857142855</v>
      </c>
      <c r="G806" s="30">
        <f t="shared" si="74"/>
        <v>575.85714285714494</v>
      </c>
      <c r="H806" s="31">
        <f>VLOOKUP(C806, Pivot!A$2:E$999, 4, FALSE)</f>
        <v>161.5</v>
      </c>
      <c r="I806" s="31">
        <f>VLOOKUP(C806, Pivot!A$2:E$999, 5, FALSE)</f>
        <v>117.8</v>
      </c>
      <c r="J806" s="55">
        <v>116.2</v>
      </c>
      <c r="K806" s="31">
        <f t="shared" si="75"/>
        <v>-1.5999999999999943</v>
      </c>
      <c r="L806" s="58">
        <f>VLOOKUP(C806, Pivot!A$2:B$999, 2, FALSE)</f>
        <v>130557</v>
      </c>
      <c r="M806" s="58">
        <f t="shared" si="76"/>
        <v>2014</v>
      </c>
      <c r="N806" s="28" t="s">
        <v>915</v>
      </c>
      <c r="P806" s="58">
        <f t="shared" si="77"/>
        <v>2014</v>
      </c>
    </row>
    <row r="807" spans="1:16" ht="12.75" hidden="1" customHeight="1" x14ac:dyDescent="0.25">
      <c r="A807" s="27" t="s">
        <v>980</v>
      </c>
      <c r="B807" s="28" t="s">
        <v>338</v>
      </c>
      <c r="C807" s="29" t="s">
        <v>849</v>
      </c>
      <c r="D807" s="61">
        <v>2</v>
      </c>
      <c r="E807" s="90">
        <v>41794</v>
      </c>
      <c r="F807" s="57">
        <f>VLOOKUP(C807, Pivot!A$2:C$999, 3, FALSE)</f>
        <v>41590.4375</v>
      </c>
      <c r="G807" s="30">
        <f t="shared" si="74"/>
        <v>203.5625</v>
      </c>
      <c r="H807" s="31">
        <f>VLOOKUP(C807, Pivot!A$2:E$999, 4, FALSE)</f>
        <v>207.3</v>
      </c>
      <c r="I807" s="31">
        <f>VLOOKUP(C807, Pivot!A$2:E$999, 5, FALSE)</f>
        <v>67.5</v>
      </c>
      <c r="J807" s="55">
        <v>116.2</v>
      </c>
      <c r="K807" s="31">
        <f t="shared" si="75"/>
        <v>0</v>
      </c>
      <c r="L807" s="58">
        <f>VLOOKUP(C807, Pivot!A$2:B$999, 2, FALSE)</f>
        <v>292850</v>
      </c>
      <c r="M807" s="58">
        <f t="shared" si="76"/>
        <v>2014</v>
      </c>
      <c r="N807" s="28" t="s">
        <v>915</v>
      </c>
      <c r="P807" s="58">
        <f t="shared" si="77"/>
        <v>2014</v>
      </c>
    </row>
    <row r="808" spans="1:16" ht="12.75" hidden="1" customHeight="1" x14ac:dyDescent="0.25">
      <c r="A808" s="27" t="s">
        <v>981</v>
      </c>
      <c r="B808" s="28" t="s">
        <v>338</v>
      </c>
      <c r="C808" s="29" t="s">
        <v>849</v>
      </c>
      <c r="D808" s="61">
        <v>1</v>
      </c>
      <c r="E808" s="90">
        <v>41795</v>
      </c>
      <c r="F808" s="57">
        <f>VLOOKUP(C808, Pivot!A$2:C$999, 3, FALSE)</f>
        <v>41590.4375</v>
      </c>
      <c r="G808" s="30">
        <f t="shared" si="74"/>
        <v>204.5625</v>
      </c>
      <c r="H808" s="31">
        <f>VLOOKUP(C808, Pivot!A$2:E$999, 4, FALSE)</f>
        <v>207.3</v>
      </c>
      <c r="I808" s="31">
        <f>VLOOKUP(C808, Pivot!A$2:E$999, 5, FALSE)</f>
        <v>67.5</v>
      </c>
      <c r="J808" s="55">
        <v>143.19999999999999</v>
      </c>
      <c r="K808" s="31">
        <f t="shared" si="75"/>
        <v>0</v>
      </c>
      <c r="L808" s="58">
        <f>VLOOKUP(C808, Pivot!A$2:B$999, 2, FALSE)</f>
        <v>292850</v>
      </c>
      <c r="M808" s="58">
        <f t="shared" si="76"/>
        <v>2014</v>
      </c>
      <c r="N808" s="28" t="s">
        <v>922</v>
      </c>
      <c r="P808" s="58">
        <f t="shared" si="77"/>
        <v>2014</v>
      </c>
    </row>
    <row r="809" spans="1:16" ht="12.75" hidden="1" customHeight="1" x14ac:dyDescent="0.25">
      <c r="A809" s="39" t="s">
        <v>971</v>
      </c>
      <c r="B809" s="63" t="s">
        <v>238</v>
      </c>
      <c r="C809" s="29" t="s">
        <v>849</v>
      </c>
      <c r="D809" s="64">
        <v>1</v>
      </c>
      <c r="E809" s="96">
        <v>41796</v>
      </c>
      <c r="F809" s="57">
        <f>VLOOKUP(C809, Pivot!A$2:C$999, 3, FALSE)</f>
        <v>41590.4375</v>
      </c>
      <c r="G809" s="30">
        <f t="shared" si="74"/>
        <v>205.5625</v>
      </c>
      <c r="H809" s="31">
        <f>VLOOKUP(C809, Pivot!A$2:E$999, 4, FALSE)</f>
        <v>207.3</v>
      </c>
      <c r="I809" s="31">
        <f>VLOOKUP(C809, Pivot!A$2:E$999, 5, FALSE)</f>
        <v>67.5</v>
      </c>
      <c r="J809" s="55">
        <f>VLOOKUP(N809, Metadata!E$3:F$75, 2, FALSE)</f>
        <v>183.4</v>
      </c>
      <c r="K809" s="31">
        <f t="shared" si="75"/>
        <v>0</v>
      </c>
      <c r="L809" s="58">
        <f>VLOOKUP(C809, Pivot!A$2:B$999, 2, FALSE)</f>
        <v>292850</v>
      </c>
      <c r="M809" s="58">
        <f t="shared" si="76"/>
        <v>2014</v>
      </c>
      <c r="N809" s="39" t="s">
        <v>971</v>
      </c>
      <c r="P809" s="58">
        <f t="shared" si="77"/>
        <v>2014</v>
      </c>
    </row>
    <row r="810" spans="1:16" ht="12.75" hidden="1" customHeight="1" x14ac:dyDescent="0.25">
      <c r="A810" s="39" t="s">
        <v>971</v>
      </c>
      <c r="B810" s="63" t="s">
        <v>238</v>
      </c>
      <c r="C810" s="29" t="s">
        <v>849</v>
      </c>
      <c r="D810" s="64">
        <v>3</v>
      </c>
      <c r="E810" s="96">
        <v>41798</v>
      </c>
      <c r="F810" s="57">
        <f>VLOOKUP(C810, Pivot!A$2:C$999, 3, FALSE)</f>
        <v>41590.4375</v>
      </c>
      <c r="G810" s="30">
        <f t="shared" si="74"/>
        <v>207.5625</v>
      </c>
      <c r="H810" s="31">
        <f>VLOOKUP(C810, Pivot!A$2:E$999, 4, FALSE)</f>
        <v>207.3</v>
      </c>
      <c r="I810" s="31">
        <f>VLOOKUP(C810, Pivot!A$2:E$999, 5, FALSE)</f>
        <v>67.5</v>
      </c>
      <c r="J810" s="55">
        <f>VLOOKUP(N810, Metadata!E$3:F$75, 2, FALSE)</f>
        <v>183.4</v>
      </c>
      <c r="K810" s="31">
        <f t="shared" si="75"/>
        <v>0</v>
      </c>
      <c r="L810" s="58">
        <f>VLOOKUP(C810, Pivot!A$2:B$999, 2, FALSE)</f>
        <v>292850</v>
      </c>
      <c r="M810" s="58">
        <f t="shared" si="76"/>
        <v>2014</v>
      </c>
      <c r="N810" s="39" t="s">
        <v>971</v>
      </c>
      <c r="P810" s="58">
        <f t="shared" si="77"/>
        <v>2014</v>
      </c>
    </row>
    <row r="811" spans="1:16" ht="12.75" hidden="1" customHeight="1" x14ac:dyDescent="0.25">
      <c r="A811" s="38" t="s">
        <v>982</v>
      </c>
      <c r="B811" s="62" t="s">
        <v>301</v>
      </c>
      <c r="C811" s="59" t="s">
        <v>849</v>
      </c>
      <c r="D811" s="36">
        <v>1</v>
      </c>
      <c r="E811" s="92">
        <v>41808</v>
      </c>
      <c r="F811" s="57">
        <f>VLOOKUP(C811, Pivot!A$2:C$999, 3, FALSE)</f>
        <v>41590.4375</v>
      </c>
      <c r="G811" s="30">
        <f t="shared" si="74"/>
        <v>217.5625</v>
      </c>
      <c r="H811" s="31">
        <f>VLOOKUP(C811, Pivot!A$2:E$999, 4, FALSE)</f>
        <v>207.3</v>
      </c>
      <c r="I811" s="31">
        <f>VLOOKUP(C811, Pivot!A$2:E$999, 5, FALSE)</f>
        <v>67.5</v>
      </c>
      <c r="J811" s="55">
        <f>VLOOKUP(N811, Metadata!E$3:F$69, 2, FALSE)</f>
        <v>66.900000000000006</v>
      </c>
      <c r="K811" s="31">
        <f t="shared" si="75"/>
        <v>-0.59999999999999432</v>
      </c>
      <c r="L811" s="58">
        <f>VLOOKUP(C811, Pivot!A$2:B$999, 2, FALSE)</f>
        <v>292850</v>
      </c>
      <c r="M811" s="58">
        <f t="shared" si="76"/>
        <v>2014</v>
      </c>
      <c r="N811" s="36" t="s">
        <v>983</v>
      </c>
      <c r="P811" s="58">
        <f t="shared" si="77"/>
        <v>2014</v>
      </c>
    </row>
    <row r="812" spans="1:16" ht="12.75" hidden="1" customHeight="1" x14ac:dyDescent="0.25">
      <c r="A812" s="38" t="s">
        <v>984</v>
      </c>
      <c r="B812" s="62" t="s">
        <v>301</v>
      </c>
      <c r="C812" s="59" t="s">
        <v>849</v>
      </c>
      <c r="D812" s="36">
        <v>1</v>
      </c>
      <c r="E812" s="92">
        <v>41808</v>
      </c>
      <c r="F812" s="57">
        <f>VLOOKUP(C812, Pivot!A$2:C$999, 3, FALSE)</f>
        <v>41590.4375</v>
      </c>
      <c r="G812" s="30">
        <f t="shared" si="74"/>
        <v>217.5625</v>
      </c>
      <c r="H812" s="31">
        <f>VLOOKUP(C812, Pivot!A$2:E$999, 4, FALSE)</f>
        <v>207.3</v>
      </c>
      <c r="I812" s="31">
        <f>VLOOKUP(C812, Pivot!A$2:E$999, 5, FALSE)</f>
        <v>67.5</v>
      </c>
      <c r="J812" s="55">
        <f>VLOOKUP(N812, Metadata!E$3:F$69, 2, FALSE)</f>
        <v>77.3</v>
      </c>
      <c r="K812" s="31">
        <f t="shared" si="75"/>
        <v>0</v>
      </c>
      <c r="L812" s="58">
        <f>VLOOKUP(C812, Pivot!A$2:B$999, 2, FALSE)</f>
        <v>292850</v>
      </c>
      <c r="M812" s="58">
        <f t="shared" si="76"/>
        <v>2014</v>
      </c>
      <c r="N812" s="36" t="s">
        <v>985</v>
      </c>
      <c r="P812" s="58">
        <f t="shared" si="77"/>
        <v>2014</v>
      </c>
    </row>
    <row r="813" spans="1:16" ht="12.75" hidden="1" customHeight="1" x14ac:dyDescent="0.25">
      <c r="A813" s="38" t="s">
        <v>986</v>
      </c>
      <c r="B813" s="62" t="s">
        <v>301</v>
      </c>
      <c r="C813" s="59" t="s">
        <v>849</v>
      </c>
      <c r="D813" s="36">
        <v>3</v>
      </c>
      <c r="E813" s="92">
        <v>41809</v>
      </c>
      <c r="F813" s="57">
        <f>VLOOKUP(C813, Pivot!A$2:C$999, 3, FALSE)</f>
        <v>41590.4375</v>
      </c>
      <c r="G813" s="30">
        <f t="shared" si="74"/>
        <v>218.5625</v>
      </c>
      <c r="H813" s="31">
        <f>VLOOKUP(C813, Pivot!A$2:E$999, 4, FALSE)</f>
        <v>207.3</v>
      </c>
      <c r="I813" s="31">
        <f>VLOOKUP(C813, Pivot!A$2:E$999, 5, FALSE)</f>
        <v>67.5</v>
      </c>
      <c r="J813" s="55">
        <f>VLOOKUP(N813, Metadata!E$3:F$69, 2, FALSE)</f>
        <v>81.5</v>
      </c>
      <c r="K813" s="31">
        <f t="shared" si="75"/>
        <v>0</v>
      </c>
      <c r="L813" s="58">
        <f>VLOOKUP(C813, Pivot!A$2:B$999, 2, FALSE)</f>
        <v>292850</v>
      </c>
      <c r="M813" s="58">
        <f t="shared" si="76"/>
        <v>2014</v>
      </c>
      <c r="N813" s="36" t="s">
        <v>987</v>
      </c>
      <c r="P813" s="58">
        <f t="shared" si="77"/>
        <v>2014</v>
      </c>
    </row>
    <row r="814" spans="1:16" ht="12.75" hidden="1" customHeight="1" x14ac:dyDescent="0.25">
      <c r="A814" s="38" t="s">
        <v>988</v>
      </c>
      <c r="B814" s="62" t="s">
        <v>301</v>
      </c>
      <c r="C814" s="59" t="s">
        <v>849</v>
      </c>
      <c r="D814" s="36">
        <v>2</v>
      </c>
      <c r="E814" s="92">
        <v>41809</v>
      </c>
      <c r="F814" s="57">
        <f>VLOOKUP(C814, Pivot!A$2:C$999, 3, FALSE)</f>
        <v>41590.4375</v>
      </c>
      <c r="G814" s="30">
        <f t="shared" si="74"/>
        <v>218.5625</v>
      </c>
      <c r="H814" s="31">
        <f>VLOOKUP(C814, Pivot!A$2:E$999, 4, FALSE)</f>
        <v>207.3</v>
      </c>
      <c r="I814" s="31">
        <f>VLOOKUP(C814, Pivot!A$2:E$999, 5, FALSE)</f>
        <v>67.5</v>
      </c>
      <c r="J814" s="55">
        <f>VLOOKUP(N814, Metadata!E$3:F$69, 2, FALSE)</f>
        <v>99.5</v>
      </c>
      <c r="K814" s="31">
        <f t="shared" si="75"/>
        <v>0</v>
      </c>
      <c r="L814" s="58">
        <f>VLOOKUP(C814, Pivot!A$2:B$999, 2, FALSE)</f>
        <v>292850</v>
      </c>
      <c r="M814" s="58">
        <f t="shared" si="76"/>
        <v>2014</v>
      </c>
      <c r="N814" s="36" t="s">
        <v>989</v>
      </c>
      <c r="P814" s="58">
        <f t="shared" si="77"/>
        <v>2014</v>
      </c>
    </row>
    <row r="815" spans="1:16" ht="12.75" hidden="1" customHeight="1" x14ac:dyDescent="0.25">
      <c r="A815" s="36" t="s">
        <v>990</v>
      </c>
      <c r="B815" s="62" t="s">
        <v>301</v>
      </c>
      <c r="C815" s="59" t="s">
        <v>849</v>
      </c>
      <c r="D815" s="36">
        <v>12</v>
      </c>
      <c r="E815" s="92">
        <v>41810</v>
      </c>
      <c r="F815" s="57">
        <f>VLOOKUP(C815, Pivot!A$2:C$999, 3, FALSE)</f>
        <v>41590.4375</v>
      </c>
      <c r="G815" s="30">
        <f t="shared" si="74"/>
        <v>219.5625</v>
      </c>
      <c r="H815" s="31">
        <f>VLOOKUP(C815, Pivot!A$2:E$999, 4, FALSE)</f>
        <v>207.3</v>
      </c>
      <c r="I815" s="31">
        <f>VLOOKUP(C815, Pivot!A$2:E$999, 5, FALSE)</f>
        <v>67.5</v>
      </c>
      <c r="J815" s="55">
        <v>75.5</v>
      </c>
      <c r="K815" s="31">
        <f t="shared" si="75"/>
        <v>0</v>
      </c>
      <c r="L815" s="58">
        <f>VLOOKUP(C815, Pivot!A$2:B$999, 2, FALSE)</f>
        <v>292850</v>
      </c>
      <c r="M815" s="58">
        <f t="shared" si="76"/>
        <v>2014</v>
      </c>
      <c r="N815" s="27" t="s">
        <v>991</v>
      </c>
      <c r="P815" s="58">
        <f t="shared" si="77"/>
        <v>2014</v>
      </c>
    </row>
    <row r="816" spans="1:16" ht="12.75" hidden="1" customHeight="1" x14ac:dyDescent="0.25">
      <c r="A816" s="36" t="s">
        <v>992</v>
      </c>
      <c r="B816" s="62" t="s">
        <v>301</v>
      </c>
      <c r="C816" s="59" t="s">
        <v>849</v>
      </c>
      <c r="D816" s="36">
        <v>126</v>
      </c>
      <c r="E816" s="92">
        <v>41811</v>
      </c>
      <c r="F816" s="57">
        <f>VLOOKUP(C816, Pivot!A$2:C$999, 3, FALSE)</f>
        <v>41590.4375</v>
      </c>
      <c r="G816" s="30">
        <f t="shared" si="74"/>
        <v>220.5625</v>
      </c>
      <c r="H816" s="31">
        <f>VLOOKUP(C816, Pivot!A$2:E$999, 4, FALSE)</f>
        <v>207.3</v>
      </c>
      <c r="I816" s="31">
        <f>VLOOKUP(C816, Pivot!A$2:E$999, 5, FALSE)</f>
        <v>67.5</v>
      </c>
      <c r="J816" s="55">
        <v>79.650000000000006</v>
      </c>
      <c r="K816" s="31">
        <f t="shared" si="75"/>
        <v>0</v>
      </c>
      <c r="L816" s="58">
        <f>VLOOKUP(C816, Pivot!A$2:B$999, 2, FALSE)</f>
        <v>292850</v>
      </c>
      <c r="M816" s="58">
        <f t="shared" si="76"/>
        <v>2014</v>
      </c>
      <c r="N816" s="27" t="s">
        <v>991</v>
      </c>
      <c r="P816" s="58">
        <f t="shared" si="77"/>
        <v>2014</v>
      </c>
    </row>
    <row r="817" spans="1:16" ht="12.75" hidden="1" customHeight="1" x14ac:dyDescent="0.25">
      <c r="A817" s="36" t="s">
        <v>993</v>
      </c>
      <c r="B817" s="62" t="s">
        <v>301</v>
      </c>
      <c r="C817" s="59" t="s">
        <v>849</v>
      </c>
      <c r="D817" s="36">
        <v>74</v>
      </c>
      <c r="E817" s="92">
        <v>41813</v>
      </c>
      <c r="F817" s="57">
        <f>VLOOKUP(C817, Pivot!A$2:C$999, 3, FALSE)</f>
        <v>41590.4375</v>
      </c>
      <c r="G817" s="30">
        <f t="shared" si="74"/>
        <v>222.5625</v>
      </c>
      <c r="H817" s="31">
        <f>VLOOKUP(C817, Pivot!A$2:E$999, 4, FALSE)</f>
        <v>207.3</v>
      </c>
      <c r="I817" s="31">
        <f>VLOOKUP(C817, Pivot!A$2:E$999, 5, FALSE)</f>
        <v>67.5</v>
      </c>
      <c r="J817" s="55">
        <v>83.9</v>
      </c>
      <c r="K817" s="31">
        <f t="shared" si="75"/>
        <v>0</v>
      </c>
      <c r="L817" s="58">
        <f>VLOOKUP(C817, Pivot!A$2:B$999, 2, FALSE)</f>
        <v>292850</v>
      </c>
      <c r="M817" s="58">
        <f t="shared" si="76"/>
        <v>2014</v>
      </c>
      <c r="N817" s="27" t="s">
        <v>991</v>
      </c>
      <c r="P817" s="58">
        <f t="shared" si="77"/>
        <v>2014</v>
      </c>
    </row>
    <row r="818" spans="1:16" ht="12.75" hidden="1" customHeight="1" x14ac:dyDescent="0.25">
      <c r="A818" s="27" t="s">
        <v>851</v>
      </c>
      <c r="B818" s="28" t="s">
        <v>848</v>
      </c>
      <c r="C818" s="29" t="s">
        <v>849</v>
      </c>
      <c r="D818" s="61">
        <v>1</v>
      </c>
      <c r="E818" s="90">
        <v>41813</v>
      </c>
      <c r="F818" s="57">
        <f>VLOOKUP(C818, Pivot!A$2:C$999, 3, FALSE)</f>
        <v>41590.4375</v>
      </c>
      <c r="G818" s="30">
        <f t="shared" si="74"/>
        <v>222.5625</v>
      </c>
      <c r="H818" s="31">
        <f>VLOOKUP(C818, Pivot!A$2:E$999, 4, FALSE)</f>
        <v>207.3</v>
      </c>
      <c r="I818" s="31">
        <f>VLOOKUP(C818, Pivot!A$2:E$999, 5, FALSE)</f>
        <v>67.5</v>
      </c>
      <c r="J818" s="55">
        <f>VLOOKUP(N818, Metadata!E$3:F$75, 2, FALSE)</f>
        <v>186.5</v>
      </c>
      <c r="K818" s="31">
        <f t="shared" si="75"/>
        <v>0</v>
      </c>
      <c r="L818" s="58">
        <f>VLOOKUP(C818, Pivot!A$2:B$999, 2, FALSE)</f>
        <v>292850</v>
      </c>
      <c r="M818" s="58">
        <f t="shared" si="76"/>
        <v>2014</v>
      </c>
      <c r="N818" s="27" t="s">
        <v>851</v>
      </c>
      <c r="O818" s="56" t="s">
        <v>994</v>
      </c>
      <c r="P818" s="58">
        <f t="shared" si="77"/>
        <v>2014</v>
      </c>
    </row>
    <row r="819" spans="1:16" ht="12.75" hidden="1" customHeight="1" x14ac:dyDescent="0.25">
      <c r="A819" s="27" t="s">
        <v>851</v>
      </c>
      <c r="B819" s="28" t="s">
        <v>848</v>
      </c>
      <c r="C819" s="29" t="s">
        <v>849</v>
      </c>
      <c r="D819" s="61">
        <v>1</v>
      </c>
      <c r="E819" s="90">
        <v>41813</v>
      </c>
      <c r="F819" s="57">
        <f>VLOOKUP(C819, Pivot!A$2:C$999, 3, FALSE)</f>
        <v>41590.4375</v>
      </c>
      <c r="G819" s="30">
        <f t="shared" si="74"/>
        <v>222.5625</v>
      </c>
      <c r="H819" s="31">
        <f>VLOOKUP(C819, Pivot!A$2:E$999, 4, FALSE)</f>
        <v>207.3</v>
      </c>
      <c r="I819" s="31">
        <f>VLOOKUP(C819, Pivot!A$2:E$999, 5, FALSE)</f>
        <v>67.5</v>
      </c>
      <c r="J819" s="55">
        <f>VLOOKUP(N819, Metadata!E$3:F$75, 2, FALSE)</f>
        <v>186.5</v>
      </c>
      <c r="K819" s="31">
        <f t="shared" si="75"/>
        <v>0</v>
      </c>
      <c r="L819" s="58">
        <f>VLOOKUP(C819, Pivot!A$2:B$999, 2, FALSE)</f>
        <v>292850</v>
      </c>
      <c r="M819" s="58">
        <f t="shared" si="76"/>
        <v>2014</v>
      </c>
      <c r="N819" s="27" t="s">
        <v>851</v>
      </c>
      <c r="O819" s="56" t="s">
        <v>994</v>
      </c>
      <c r="P819" s="58">
        <f t="shared" si="77"/>
        <v>2014</v>
      </c>
    </row>
    <row r="820" spans="1:16" ht="12.75" hidden="1" customHeight="1" x14ac:dyDescent="0.25">
      <c r="A820" s="36" t="s">
        <v>995</v>
      </c>
      <c r="B820" s="62" t="s">
        <v>301</v>
      </c>
      <c r="C820" s="59" t="s">
        <v>849</v>
      </c>
      <c r="D820" s="36">
        <v>13</v>
      </c>
      <c r="E820" s="92">
        <v>41814</v>
      </c>
      <c r="F820" s="57">
        <f>VLOOKUP(C820, Pivot!A$2:C$999, 3, FALSE)</f>
        <v>41590.4375</v>
      </c>
      <c r="G820" s="30">
        <f t="shared" si="74"/>
        <v>223.5625</v>
      </c>
      <c r="H820" s="31">
        <f>VLOOKUP(C820, Pivot!A$2:E$999, 4, FALSE)</f>
        <v>207.3</v>
      </c>
      <c r="I820" s="31">
        <f>VLOOKUP(C820, Pivot!A$2:E$999, 5, FALSE)</f>
        <v>67.5</v>
      </c>
      <c r="J820" s="55">
        <v>85.75</v>
      </c>
      <c r="K820" s="31">
        <f t="shared" si="75"/>
        <v>0</v>
      </c>
      <c r="L820" s="58">
        <f>VLOOKUP(C820, Pivot!A$2:B$999, 2, FALSE)</f>
        <v>292850</v>
      </c>
      <c r="M820" s="58">
        <f t="shared" si="76"/>
        <v>2014</v>
      </c>
      <c r="N820" s="27" t="s">
        <v>991</v>
      </c>
      <c r="P820" s="58">
        <f t="shared" si="77"/>
        <v>2014</v>
      </c>
    </row>
    <row r="821" spans="1:16" ht="12.75" hidden="1" customHeight="1" x14ac:dyDescent="0.25">
      <c r="A821" s="36" t="s">
        <v>996</v>
      </c>
      <c r="B821" s="62" t="s">
        <v>301</v>
      </c>
      <c r="C821" s="59" t="s">
        <v>849</v>
      </c>
      <c r="D821" s="36">
        <v>86</v>
      </c>
      <c r="E821" s="92">
        <v>41815</v>
      </c>
      <c r="F821" s="57">
        <f>VLOOKUP(C821, Pivot!A$2:C$999, 3, FALSE)</f>
        <v>41590.4375</v>
      </c>
      <c r="G821" s="30">
        <f t="shared" si="74"/>
        <v>224.5625</v>
      </c>
      <c r="H821" s="31">
        <f>VLOOKUP(C821, Pivot!A$2:E$999, 4, FALSE)</f>
        <v>207.3</v>
      </c>
      <c r="I821" s="31">
        <f>VLOOKUP(C821, Pivot!A$2:E$999, 5, FALSE)</f>
        <v>67.5</v>
      </c>
      <c r="J821" s="55">
        <v>87.5</v>
      </c>
      <c r="K821" s="31">
        <f t="shared" si="75"/>
        <v>0</v>
      </c>
      <c r="L821" s="58">
        <f>VLOOKUP(C821, Pivot!A$2:B$999, 2, FALSE)</f>
        <v>292850</v>
      </c>
      <c r="M821" s="58">
        <f t="shared" si="76"/>
        <v>2014</v>
      </c>
      <c r="N821" s="27" t="s">
        <v>991</v>
      </c>
      <c r="P821" s="58">
        <f t="shared" si="77"/>
        <v>2014</v>
      </c>
    </row>
    <row r="822" spans="1:16" ht="12.75" hidden="1" customHeight="1" x14ac:dyDescent="0.25">
      <c r="A822" s="36" t="s">
        <v>997</v>
      </c>
      <c r="B822" s="62" t="s">
        <v>301</v>
      </c>
      <c r="C822" s="59" t="s">
        <v>849</v>
      </c>
      <c r="D822" s="36">
        <v>17</v>
      </c>
      <c r="E822" s="92">
        <v>41816</v>
      </c>
      <c r="F822" s="57">
        <f>VLOOKUP(C822, Pivot!A$2:C$999, 3, FALSE)</f>
        <v>41590.4375</v>
      </c>
      <c r="G822" s="30">
        <f t="shared" si="74"/>
        <v>225.5625</v>
      </c>
      <c r="H822" s="31">
        <f>VLOOKUP(C822, Pivot!A$2:E$999, 4, FALSE)</f>
        <v>207.3</v>
      </c>
      <c r="I822" s="31">
        <f>VLOOKUP(C822, Pivot!A$2:E$999, 5, FALSE)</f>
        <v>67.5</v>
      </c>
      <c r="J822" s="55">
        <v>89.35</v>
      </c>
      <c r="K822" s="31">
        <f t="shared" si="75"/>
        <v>0</v>
      </c>
      <c r="L822" s="58">
        <f>VLOOKUP(C822, Pivot!A$2:B$999, 2, FALSE)</f>
        <v>292850</v>
      </c>
      <c r="M822" s="58">
        <f t="shared" si="76"/>
        <v>2014</v>
      </c>
      <c r="N822" s="27" t="s">
        <v>991</v>
      </c>
      <c r="P822" s="58">
        <f t="shared" si="77"/>
        <v>2014</v>
      </c>
    </row>
    <row r="823" spans="1:16" ht="12.75" hidden="1" customHeight="1" x14ac:dyDescent="0.25">
      <c r="A823" s="36" t="s">
        <v>998</v>
      </c>
      <c r="B823" s="62" t="s">
        <v>301</v>
      </c>
      <c r="C823" s="59" t="s">
        <v>849</v>
      </c>
      <c r="D823" s="36">
        <v>30</v>
      </c>
      <c r="E823" s="92">
        <v>41817</v>
      </c>
      <c r="F823" s="57">
        <f>VLOOKUP(C823, Pivot!A$2:C$999, 3, FALSE)</f>
        <v>41590.4375</v>
      </c>
      <c r="G823" s="30">
        <f t="shared" si="74"/>
        <v>226.5625</v>
      </c>
      <c r="H823" s="31">
        <f>VLOOKUP(C823, Pivot!A$2:E$999, 4, FALSE)</f>
        <v>207.3</v>
      </c>
      <c r="I823" s="31">
        <f>VLOOKUP(C823, Pivot!A$2:E$999, 5, FALSE)</f>
        <v>67.5</v>
      </c>
      <c r="J823" s="55">
        <v>90.45</v>
      </c>
      <c r="K823" s="31">
        <f t="shared" si="75"/>
        <v>0</v>
      </c>
      <c r="L823" s="58">
        <f>VLOOKUP(C823, Pivot!A$2:B$999, 2, FALSE)</f>
        <v>292850</v>
      </c>
      <c r="M823" s="58">
        <f t="shared" si="76"/>
        <v>2014</v>
      </c>
      <c r="N823" s="27" t="s">
        <v>991</v>
      </c>
      <c r="P823" s="58">
        <f t="shared" si="77"/>
        <v>2014</v>
      </c>
    </row>
    <row r="824" spans="1:16" ht="12.75" hidden="1" customHeight="1" x14ac:dyDescent="0.25">
      <c r="A824" s="36" t="s">
        <v>998</v>
      </c>
      <c r="B824" s="62" t="s">
        <v>301</v>
      </c>
      <c r="C824" s="59" t="s">
        <v>717</v>
      </c>
      <c r="D824" s="36">
        <v>1</v>
      </c>
      <c r="E824" s="92">
        <v>41817</v>
      </c>
      <c r="F824" s="57">
        <f>VLOOKUP(C824, Pivot!A$2:C$999, 3, FALSE)</f>
        <v>41221.111111111109</v>
      </c>
      <c r="G824" s="30">
        <f t="shared" si="74"/>
        <v>595.88888888889051</v>
      </c>
      <c r="H824" s="31">
        <f>VLOOKUP(C824, Pivot!A$2:E$999, 4, FALSE)</f>
        <v>115.6</v>
      </c>
      <c r="I824" s="31">
        <f>VLOOKUP(C824, Pivot!A$2:E$999, 5, FALSE)</f>
        <v>56.3</v>
      </c>
      <c r="J824" s="55">
        <v>90.45</v>
      </c>
      <c r="K824" s="31">
        <f t="shared" si="75"/>
        <v>0</v>
      </c>
      <c r="L824" s="58">
        <f>VLOOKUP(C824, Pivot!A$2:B$999, 2, FALSE)</f>
        <v>144000</v>
      </c>
      <c r="M824" s="58">
        <f t="shared" si="76"/>
        <v>2014</v>
      </c>
      <c r="N824" s="27" t="s">
        <v>991</v>
      </c>
      <c r="P824" s="58">
        <f t="shared" si="77"/>
        <v>2014</v>
      </c>
    </row>
    <row r="825" spans="1:16" ht="12.75" hidden="1" customHeight="1" x14ac:dyDescent="0.25">
      <c r="A825" s="36" t="s">
        <v>998</v>
      </c>
      <c r="B825" s="62" t="s">
        <v>301</v>
      </c>
      <c r="C825" s="59" t="s">
        <v>722</v>
      </c>
      <c r="D825" s="36">
        <v>1</v>
      </c>
      <c r="E825" s="92">
        <v>41817</v>
      </c>
      <c r="F825" s="57">
        <f>VLOOKUP(C825, Pivot!A$2:C$999, 3, FALSE)</f>
        <v>41218.142857142855</v>
      </c>
      <c r="G825" s="30">
        <f t="shared" si="74"/>
        <v>598.85714285714494</v>
      </c>
      <c r="H825" s="31">
        <f>VLOOKUP(C825, Pivot!A$2:E$999, 4, FALSE)</f>
        <v>161.5</v>
      </c>
      <c r="I825" s="31">
        <f>VLOOKUP(C825, Pivot!A$2:E$999, 5, FALSE)</f>
        <v>117.8</v>
      </c>
      <c r="J825" s="55">
        <v>90.45</v>
      </c>
      <c r="K825" s="31">
        <f t="shared" si="75"/>
        <v>-27.349999999999994</v>
      </c>
      <c r="L825" s="58">
        <f>VLOOKUP(C825, Pivot!A$2:B$999, 2, FALSE)</f>
        <v>130557</v>
      </c>
      <c r="M825" s="58">
        <f t="shared" si="76"/>
        <v>2014</v>
      </c>
      <c r="N825" s="27" t="s">
        <v>991</v>
      </c>
      <c r="P825" s="58">
        <f t="shared" si="77"/>
        <v>2014</v>
      </c>
    </row>
    <row r="826" spans="1:16" ht="12.75" hidden="1" customHeight="1" x14ac:dyDescent="0.25">
      <c r="A826" s="36" t="s">
        <v>999</v>
      </c>
      <c r="B826" s="62" t="s">
        <v>301</v>
      </c>
      <c r="C826" s="59" t="s">
        <v>849</v>
      </c>
      <c r="D826" s="36">
        <v>45</v>
      </c>
      <c r="E826" s="92">
        <v>41818</v>
      </c>
      <c r="F826" s="57">
        <f>VLOOKUP(C826, Pivot!A$2:C$999, 3, FALSE)</f>
        <v>41590.4375</v>
      </c>
      <c r="G826" s="30">
        <f t="shared" si="74"/>
        <v>227.5625</v>
      </c>
      <c r="H826" s="31">
        <f>VLOOKUP(C826, Pivot!A$2:E$999, 4, FALSE)</f>
        <v>207.3</v>
      </c>
      <c r="I826" s="31">
        <f>VLOOKUP(C826, Pivot!A$2:E$999, 5, FALSE)</f>
        <v>67.5</v>
      </c>
      <c r="J826" s="55">
        <v>91.55</v>
      </c>
      <c r="K826" s="31">
        <f t="shared" si="75"/>
        <v>0</v>
      </c>
      <c r="L826" s="58">
        <f>VLOOKUP(C826, Pivot!A$2:B$999, 2, FALSE)</f>
        <v>292850</v>
      </c>
      <c r="M826" s="58">
        <f t="shared" si="76"/>
        <v>2014</v>
      </c>
      <c r="N826" s="27" t="s">
        <v>991</v>
      </c>
      <c r="P826" s="58">
        <f t="shared" si="77"/>
        <v>2014</v>
      </c>
    </row>
    <row r="827" spans="1:16" ht="12.75" hidden="1" customHeight="1" x14ac:dyDescent="0.25">
      <c r="A827" s="36" t="s">
        <v>1000</v>
      </c>
      <c r="B827" s="62" t="s">
        <v>301</v>
      </c>
      <c r="C827" s="59" t="s">
        <v>849</v>
      </c>
      <c r="D827" s="36">
        <v>10</v>
      </c>
      <c r="E827" s="92">
        <v>41819</v>
      </c>
      <c r="F827" s="57">
        <f>VLOOKUP(C827, Pivot!A$2:C$999, 3, FALSE)</f>
        <v>41590.4375</v>
      </c>
      <c r="G827" s="30">
        <f t="shared" si="74"/>
        <v>228.5625</v>
      </c>
      <c r="H827" s="31">
        <f>VLOOKUP(C827, Pivot!A$2:E$999, 4, FALSE)</f>
        <v>207.3</v>
      </c>
      <c r="I827" s="31">
        <f>VLOOKUP(C827, Pivot!A$2:E$999, 5, FALSE)</f>
        <v>67.5</v>
      </c>
      <c r="J827" s="55">
        <v>92.4</v>
      </c>
      <c r="K827" s="31">
        <f t="shared" si="75"/>
        <v>0</v>
      </c>
      <c r="L827" s="58">
        <f>VLOOKUP(C827, Pivot!A$2:B$999, 2, FALSE)</f>
        <v>292850</v>
      </c>
      <c r="M827" s="58">
        <f t="shared" si="76"/>
        <v>2014</v>
      </c>
      <c r="N827" s="27" t="s">
        <v>991</v>
      </c>
      <c r="P827" s="58">
        <f t="shared" si="77"/>
        <v>2014</v>
      </c>
    </row>
    <row r="828" spans="1:16" ht="12.75" hidden="1" customHeight="1" x14ac:dyDescent="0.25">
      <c r="A828" s="38" t="s">
        <v>1001</v>
      </c>
      <c r="B828" s="62" t="s">
        <v>301</v>
      </c>
      <c r="C828" s="59" t="s">
        <v>849</v>
      </c>
      <c r="D828" s="36">
        <v>1</v>
      </c>
      <c r="E828" s="92">
        <v>41820</v>
      </c>
      <c r="F828" s="57">
        <f>VLOOKUP(C828, Pivot!A$2:C$999, 3, FALSE)</f>
        <v>41590.4375</v>
      </c>
      <c r="G828" s="30">
        <f t="shared" si="74"/>
        <v>229.5625</v>
      </c>
      <c r="H828" s="31">
        <f>VLOOKUP(C828, Pivot!A$2:E$999, 4, FALSE)</f>
        <v>207.3</v>
      </c>
      <c r="I828" s="31">
        <f>VLOOKUP(C828, Pivot!A$2:E$999, 5, FALSE)</f>
        <v>67.5</v>
      </c>
      <c r="J828" s="55">
        <f>VLOOKUP(N828, Metadata!E$3:F$69, 2, FALSE)</f>
        <v>153</v>
      </c>
      <c r="K828" s="31">
        <f t="shared" si="75"/>
        <v>0</v>
      </c>
      <c r="L828" s="58">
        <f>VLOOKUP(C828, Pivot!A$2:B$999, 2, FALSE)</f>
        <v>292850</v>
      </c>
      <c r="M828" s="58">
        <f t="shared" si="76"/>
        <v>2014</v>
      </c>
      <c r="N828" s="36" t="s">
        <v>1002</v>
      </c>
      <c r="P828" s="58">
        <f t="shared" si="77"/>
        <v>2014</v>
      </c>
    </row>
    <row r="829" spans="1:16" ht="12.75" hidden="1" customHeight="1" x14ac:dyDescent="0.25">
      <c r="A829" s="36" t="s">
        <v>1003</v>
      </c>
      <c r="B829" s="62" t="s">
        <v>301</v>
      </c>
      <c r="C829" s="59" t="s">
        <v>849</v>
      </c>
      <c r="D829" s="36">
        <v>15</v>
      </c>
      <c r="E829" s="92">
        <v>41820</v>
      </c>
      <c r="F829" s="57">
        <f>VLOOKUP(C829, Pivot!A$2:C$999, 3, FALSE)</f>
        <v>41590.4375</v>
      </c>
      <c r="G829" s="30">
        <f t="shared" si="74"/>
        <v>229.5625</v>
      </c>
      <c r="H829" s="31">
        <f>VLOOKUP(C829, Pivot!A$2:E$999, 4, FALSE)</f>
        <v>207.3</v>
      </c>
      <c r="I829" s="31">
        <f>VLOOKUP(C829, Pivot!A$2:E$999, 5, FALSE)</f>
        <v>67.5</v>
      </c>
      <c r="J829" s="55">
        <v>93</v>
      </c>
      <c r="K829" s="31">
        <f t="shared" si="75"/>
        <v>0</v>
      </c>
      <c r="L829" s="58">
        <f>VLOOKUP(C829, Pivot!A$2:B$999, 2, FALSE)</f>
        <v>292850</v>
      </c>
      <c r="M829" s="58">
        <f t="shared" si="76"/>
        <v>2014</v>
      </c>
      <c r="N829" s="27" t="s">
        <v>991</v>
      </c>
      <c r="P829" s="58">
        <f t="shared" si="77"/>
        <v>2014</v>
      </c>
    </row>
    <row r="830" spans="1:16" ht="12.75" hidden="1" customHeight="1" x14ac:dyDescent="0.25">
      <c r="A830" s="36" t="s">
        <v>1004</v>
      </c>
      <c r="B830" s="62" t="s">
        <v>301</v>
      </c>
      <c r="C830" s="59" t="s">
        <v>849</v>
      </c>
      <c r="D830" s="36">
        <v>5</v>
      </c>
      <c r="E830" s="90">
        <v>41821</v>
      </c>
      <c r="F830" s="57">
        <f>VLOOKUP(C830, Pivot!A$2:C$999, 3, FALSE)</f>
        <v>41590.4375</v>
      </c>
      <c r="G830" s="30">
        <f t="shared" si="74"/>
        <v>230.5625</v>
      </c>
      <c r="H830" s="31">
        <f>VLOOKUP(C830, Pivot!A$2:E$999, 4, FALSE)</f>
        <v>207.3</v>
      </c>
      <c r="I830" s="31">
        <f>VLOOKUP(C830, Pivot!A$2:E$999, 5, FALSE)</f>
        <v>67.5</v>
      </c>
      <c r="J830" s="55">
        <v>93.9</v>
      </c>
      <c r="K830" s="31">
        <f t="shared" si="75"/>
        <v>0</v>
      </c>
      <c r="L830" s="58">
        <f>VLOOKUP(C830, Pivot!A$2:B$999, 2, FALSE)</f>
        <v>292850</v>
      </c>
      <c r="M830" s="58">
        <f t="shared" si="76"/>
        <v>2014</v>
      </c>
      <c r="N830" s="27" t="s">
        <v>991</v>
      </c>
      <c r="P830" s="58">
        <f t="shared" si="77"/>
        <v>2014</v>
      </c>
    </row>
    <row r="831" spans="1:16" ht="12.75" hidden="1" customHeight="1" x14ac:dyDescent="0.25">
      <c r="A831" s="38" t="s">
        <v>1005</v>
      </c>
      <c r="B831" s="62" t="s">
        <v>301</v>
      </c>
      <c r="C831" s="59" t="s">
        <v>849</v>
      </c>
      <c r="D831" s="36">
        <v>1</v>
      </c>
      <c r="E831" s="92">
        <v>41822</v>
      </c>
      <c r="F831" s="57">
        <f>VLOOKUP(C831, Pivot!A$2:C$999, 3, FALSE)</f>
        <v>41590.4375</v>
      </c>
      <c r="G831" s="30">
        <f t="shared" si="74"/>
        <v>231.5625</v>
      </c>
      <c r="H831" s="31">
        <f>VLOOKUP(C831, Pivot!A$2:E$999, 4, FALSE)</f>
        <v>207.3</v>
      </c>
      <c r="I831" s="31">
        <f>VLOOKUP(C831, Pivot!A$2:E$999, 5, FALSE)</f>
        <v>67.5</v>
      </c>
      <c r="J831" s="55">
        <f>VLOOKUP(N831, Metadata!E$3:F$69, 2, FALSE)</f>
        <v>161.6</v>
      </c>
      <c r="K831" s="31">
        <f t="shared" si="75"/>
        <v>0</v>
      </c>
      <c r="L831" s="58">
        <f>VLOOKUP(C831, Pivot!A$2:B$999, 2, FALSE)</f>
        <v>292850</v>
      </c>
      <c r="M831" s="58">
        <f t="shared" si="76"/>
        <v>2014</v>
      </c>
      <c r="N831" s="36" t="s">
        <v>1006</v>
      </c>
      <c r="P831" s="58">
        <f t="shared" si="77"/>
        <v>2014</v>
      </c>
    </row>
    <row r="832" spans="1:16" ht="12.75" hidden="1" customHeight="1" x14ac:dyDescent="0.25">
      <c r="A832" s="36" t="s">
        <v>1007</v>
      </c>
      <c r="B832" s="62" t="s">
        <v>301</v>
      </c>
      <c r="C832" s="59" t="s">
        <v>849</v>
      </c>
      <c r="D832" s="36">
        <v>29</v>
      </c>
      <c r="E832" s="90">
        <v>41822</v>
      </c>
      <c r="F832" s="57">
        <f>VLOOKUP(C832, Pivot!A$2:C$999, 3, FALSE)</f>
        <v>41590.4375</v>
      </c>
      <c r="G832" s="30">
        <f t="shared" si="74"/>
        <v>231.5625</v>
      </c>
      <c r="H832" s="31">
        <f>VLOOKUP(C832, Pivot!A$2:E$999, 4, FALSE)</f>
        <v>207.3</v>
      </c>
      <c r="I832" s="31">
        <f>VLOOKUP(C832, Pivot!A$2:E$999, 5, FALSE)</f>
        <v>67.5</v>
      </c>
      <c r="J832" s="55">
        <v>94.8</v>
      </c>
      <c r="K832" s="31">
        <f t="shared" si="75"/>
        <v>0</v>
      </c>
      <c r="L832" s="58">
        <f>VLOOKUP(C832, Pivot!A$2:B$999, 2, FALSE)</f>
        <v>292850</v>
      </c>
      <c r="M832" s="58">
        <f t="shared" si="76"/>
        <v>2014</v>
      </c>
      <c r="N832" s="27" t="s">
        <v>991</v>
      </c>
      <c r="P832" s="58">
        <f t="shared" si="77"/>
        <v>2014</v>
      </c>
    </row>
    <row r="833" spans="1:16" ht="12.75" hidden="1" customHeight="1" x14ac:dyDescent="0.25">
      <c r="A833" s="36" t="s">
        <v>1008</v>
      </c>
      <c r="B833" s="62" t="s">
        <v>301</v>
      </c>
      <c r="C833" s="59" t="s">
        <v>849</v>
      </c>
      <c r="D833" s="36">
        <v>26</v>
      </c>
      <c r="E833" s="90">
        <v>41823</v>
      </c>
      <c r="F833" s="57">
        <f>VLOOKUP(C833, Pivot!A$2:C$999, 3, FALSE)</f>
        <v>41590.4375</v>
      </c>
      <c r="G833" s="30">
        <f t="shared" si="74"/>
        <v>232.5625</v>
      </c>
      <c r="H833" s="31">
        <f>VLOOKUP(C833, Pivot!A$2:E$999, 4, FALSE)</f>
        <v>207.3</v>
      </c>
      <c r="I833" s="31">
        <f>VLOOKUP(C833, Pivot!A$2:E$999, 5, FALSE)</f>
        <v>67.5</v>
      </c>
      <c r="J833" s="55">
        <v>95.7</v>
      </c>
      <c r="K833" s="31">
        <f t="shared" si="75"/>
        <v>0</v>
      </c>
      <c r="L833" s="58">
        <f>VLOOKUP(C833, Pivot!A$2:B$999, 2, FALSE)</f>
        <v>292850</v>
      </c>
      <c r="M833" s="58">
        <f t="shared" si="76"/>
        <v>2014</v>
      </c>
      <c r="N833" s="27" t="s">
        <v>991</v>
      </c>
      <c r="P833" s="58">
        <f t="shared" si="77"/>
        <v>2014</v>
      </c>
    </row>
    <row r="834" spans="1:16" ht="12.75" hidden="1" customHeight="1" x14ac:dyDescent="0.25">
      <c r="A834" s="27" t="s">
        <v>1009</v>
      </c>
      <c r="B834" s="62" t="s">
        <v>301</v>
      </c>
      <c r="C834" s="59" t="s">
        <v>849</v>
      </c>
      <c r="D834" s="27">
        <v>7</v>
      </c>
      <c r="E834" s="90">
        <v>41824</v>
      </c>
      <c r="F834" s="57">
        <f>VLOOKUP(C834, Pivot!A$2:C$999, 3, FALSE)</f>
        <v>41590.4375</v>
      </c>
      <c r="G834" s="30">
        <f t="shared" ref="G834:G897" si="78">E834-F834</f>
        <v>233.5625</v>
      </c>
      <c r="H834" s="31">
        <f>VLOOKUP(C834, Pivot!A$2:E$999, 4, FALSE)</f>
        <v>207.3</v>
      </c>
      <c r="I834" s="31">
        <f>VLOOKUP(C834, Pivot!A$2:E$999, 5, FALSE)</f>
        <v>67.5</v>
      </c>
      <c r="J834" s="55">
        <v>96.25</v>
      </c>
      <c r="K834" s="31">
        <f t="shared" ref="K834:K897" si="79">IF(J834&gt;H834, J834-H834, IF(J834&lt;I834, J834-I834, 0))</f>
        <v>0</v>
      </c>
      <c r="L834" s="58">
        <f>VLOOKUP(C834, Pivot!A$2:B$999, 2, FALSE)</f>
        <v>292850</v>
      </c>
      <c r="M834" s="58">
        <f t="shared" ref="M834:M897" si="80">YEAR(E834)</f>
        <v>2014</v>
      </c>
      <c r="N834" s="27" t="s">
        <v>991</v>
      </c>
      <c r="P834" s="58">
        <f t="shared" ref="P834:P897" si="81">IF(MONTH(E834) =12, M834+1, M834)</f>
        <v>2014</v>
      </c>
    </row>
    <row r="835" spans="1:16" ht="12.75" hidden="1" customHeight="1" x14ac:dyDescent="0.25">
      <c r="A835" s="27" t="s">
        <v>1010</v>
      </c>
      <c r="B835" s="62" t="s">
        <v>301</v>
      </c>
      <c r="C835" s="59" t="s">
        <v>849</v>
      </c>
      <c r="D835" s="27">
        <v>32</v>
      </c>
      <c r="E835" s="90">
        <v>41825</v>
      </c>
      <c r="F835" s="57">
        <f>VLOOKUP(C835, Pivot!A$2:C$999, 3, FALSE)</f>
        <v>41590.4375</v>
      </c>
      <c r="G835" s="30">
        <f t="shared" si="78"/>
        <v>234.5625</v>
      </c>
      <c r="H835" s="31">
        <f>VLOOKUP(C835, Pivot!A$2:E$999, 4, FALSE)</f>
        <v>207.3</v>
      </c>
      <c r="I835" s="31">
        <f>VLOOKUP(C835, Pivot!A$2:E$999, 5, FALSE)</f>
        <v>67.5</v>
      </c>
      <c r="J835" s="55">
        <v>96.75</v>
      </c>
      <c r="K835" s="31">
        <f t="shared" si="79"/>
        <v>0</v>
      </c>
      <c r="L835" s="58">
        <f>VLOOKUP(C835, Pivot!A$2:B$999, 2, FALSE)</f>
        <v>292850</v>
      </c>
      <c r="M835" s="58">
        <f t="shared" si="80"/>
        <v>2014</v>
      </c>
      <c r="N835" s="27" t="s">
        <v>991</v>
      </c>
      <c r="P835" s="58">
        <f t="shared" si="81"/>
        <v>2014</v>
      </c>
    </row>
    <row r="836" spans="1:16" ht="12.75" hidden="1" customHeight="1" x14ac:dyDescent="0.25">
      <c r="A836" s="27" t="s">
        <v>1011</v>
      </c>
      <c r="B836" s="28" t="s">
        <v>338</v>
      </c>
      <c r="C836" s="29" t="s">
        <v>849</v>
      </c>
      <c r="D836" s="61">
        <v>1</v>
      </c>
      <c r="E836" s="90">
        <v>41828</v>
      </c>
      <c r="F836" s="57">
        <f>VLOOKUP(C836, Pivot!A$2:C$999, 3, FALSE)</f>
        <v>41590.4375</v>
      </c>
      <c r="G836" s="30">
        <f t="shared" si="78"/>
        <v>237.5625</v>
      </c>
      <c r="H836" s="31">
        <f>VLOOKUP(C836, Pivot!A$2:E$999, 4, FALSE)</f>
        <v>207.3</v>
      </c>
      <c r="I836" s="31">
        <f>VLOOKUP(C836, Pivot!A$2:E$999, 5, FALSE)</f>
        <v>67.5</v>
      </c>
      <c r="J836" s="55">
        <v>68.599999999999994</v>
      </c>
      <c r="K836" s="31">
        <f t="shared" si="79"/>
        <v>0</v>
      </c>
      <c r="L836" s="58">
        <f>VLOOKUP(C836, Pivot!A$2:B$999, 2, FALSE)</f>
        <v>292850</v>
      </c>
      <c r="M836" s="58">
        <f t="shared" si="80"/>
        <v>2014</v>
      </c>
      <c r="N836" s="28" t="s">
        <v>876</v>
      </c>
      <c r="P836" s="58">
        <f t="shared" si="81"/>
        <v>2014</v>
      </c>
    </row>
    <row r="837" spans="1:16" ht="12.75" hidden="1" customHeight="1" x14ac:dyDescent="0.25">
      <c r="A837" s="27" t="s">
        <v>1012</v>
      </c>
      <c r="B837" s="28" t="s">
        <v>338</v>
      </c>
      <c r="C837" s="29" t="s">
        <v>849</v>
      </c>
      <c r="D837" s="61">
        <v>2</v>
      </c>
      <c r="E837" s="90">
        <v>41828</v>
      </c>
      <c r="F837" s="57">
        <f>VLOOKUP(C837, Pivot!A$2:C$999, 3, FALSE)</f>
        <v>41590.4375</v>
      </c>
      <c r="G837" s="30">
        <f t="shared" si="78"/>
        <v>237.5625</v>
      </c>
      <c r="H837" s="31">
        <f>VLOOKUP(C837, Pivot!A$2:E$999, 4, FALSE)</f>
        <v>207.3</v>
      </c>
      <c r="I837" s="31">
        <f>VLOOKUP(C837, Pivot!A$2:E$999, 5, FALSE)</f>
        <v>67.5</v>
      </c>
      <c r="J837" s="55">
        <v>114.6</v>
      </c>
      <c r="K837" s="31">
        <f t="shared" si="79"/>
        <v>0</v>
      </c>
      <c r="L837" s="58">
        <f>VLOOKUP(C837, Pivot!A$2:B$999, 2, FALSE)</f>
        <v>292850</v>
      </c>
      <c r="M837" s="58">
        <f t="shared" si="80"/>
        <v>2014</v>
      </c>
      <c r="N837" s="28" t="s">
        <v>886</v>
      </c>
      <c r="P837" s="58">
        <f t="shared" si="81"/>
        <v>2014</v>
      </c>
    </row>
    <row r="838" spans="1:16" ht="12.75" hidden="1" customHeight="1" x14ac:dyDescent="0.25">
      <c r="A838" s="27" t="s">
        <v>1013</v>
      </c>
      <c r="B838" s="28" t="s">
        <v>338</v>
      </c>
      <c r="C838" s="29" t="s">
        <v>849</v>
      </c>
      <c r="D838" s="61">
        <v>3</v>
      </c>
      <c r="E838" s="90">
        <v>41828</v>
      </c>
      <c r="F838" s="57">
        <f>VLOOKUP(C838, Pivot!A$2:C$999, 3, FALSE)</f>
        <v>41590.4375</v>
      </c>
      <c r="G838" s="30">
        <f t="shared" si="78"/>
        <v>237.5625</v>
      </c>
      <c r="H838" s="31">
        <f>VLOOKUP(C838, Pivot!A$2:E$999, 4, FALSE)</f>
        <v>207.3</v>
      </c>
      <c r="I838" s="31">
        <f>VLOOKUP(C838, Pivot!A$2:E$999, 5, FALSE)</f>
        <v>67.5</v>
      </c>
      <c r="J838" s="55">
        <v>116.2</v>
      </c>
      <c r="K838" s="31">
        <f t="shared" si="79"/>
        <v>0</v>
      </c>
      <c r="L838" s="58">
        <f>VLOOKUP(C838, Pivot!A$2:B$999, 2, FALSE)</f>
        <v>292850</v>
      </c>
      <c r="M838" s="58">
        <f t="shared" si="80"/>
        <v>2014</v>
      </c>
      <c r="N838" s="28" t="s">
        <v>915</v>
      </c>
      <c r="P838" s="58">
        <f t="shared" si="81"/>
        <v>2014</v>
      </c>
    </row>
    <row r="839" spans="1:16" ht="12.75" hidden="1" customHeight="1" x14ac:dyDescent="0.25">
      <c r="A839" s="27" t="s">
        <v>1014</v>
      </c>
      <c r="B839" s="28" t="s">
        <v>338</v>
      </c>
      <c r="C839" s="29" t="s">
        <v>849</v>
      </c>
      <c r="D839" s="61">
        <v>2</v>
      </c>
      <c r="E839" s="90">
        <v>41829</v>
      </c>
      <c r="F839" s="57">
        <f>VLOOKUP(C839, Pivot!A$2:C$999, 3, FALSE)</f>
        <v>41590.4375</v>
      </c>
      <c r="G839" s="30">
        <f t="shared" si="78"/>
        <v>238.5625</v>
      </c>
      <c r="H839" s="31">
        <f>VLOOKUP(C839, Pivot!A$2:E$999, 4, FALSE)</f>
        <v>207.3</v>
      </c>
      <c r="I839" s="31">
        <f>VLOOKUP(C839, Pivot!A$2:E$999, 5, FALSE)</f>
        <v>67.5</v>
      </c>
      <c r="J839" s="55">
        <v>183.4</v>
      </c>
      <c r="K839" s="31">
        <f t="shared" si="79"/>
        <v>0</v>
      </c>
      <c r="L839" s="58">
        <f>VLOOKUP(C839, Pivot!A$2:B$999, 2, FALSE)</f>
        <v>292850</v>
      </c>
      <c r="M839" s="58">
        <f t="shared" si="80"/>
        <v>2014</v>
      </c>
      <c r="N839" s="28" t="s">
        <v>896</v>
      </c>
      <c r="P839" s="58">
        <f t="shared" si="81"/>
        <v>2014</v>
      </c>
    </row>
    <row r="840" spans="1:16" ht="12.75" hidden="1" customHeight="1" x14ac:dyDescent="0.25">
      <c r="A840" s="38" t="s">
        <v>1015</v>
      </c>
      <c r="B840" s="62" t="s">
        <v>301</v>
      </c>
      <c r="C840" s="59" t="s">
        <v>849</v>
      </c>
      <c r="D840" s="36">
        <v>2</v>
      </c>
      <c r="E840" s="92">
        <v>41831</v>
      </c>
      <c r="F840" s="57">
        <f>VLOOKUP(C840, Pivot!A$2:C$999, 3, FALSE)</f>
        <v>41590.4375</v>
      </c>
      <c r="G840" s="30">
        <f t="shared" si="78"/>
        <v>240.5625</v>
      </c>
      <c r="H840" s="31">
        <f>VLOOKUP(C840, Pivot!A$2:E$999, 4, FALSE)</f>
        <v>207.3</v>
      </c>
      <c r="I840" s="31">
        <f>VLOOKUP(C840, Pivot!A$2:E$999, 5, FALSE)</f>
        <v>67.5</v>
      </c>
      <c r="J840" s="55">
        <f>VLOOKUP(N840, Metadata!E$3:F$69, 2, FALSE)</f>
        <v>169.3</v>
      </c>
      <c r="K840" s="31">
        <f t="shared" si="79"/>
        <v>0</v>
      </c>
      <c r="L840" s="58">
        <f>VLOOKUP(C840, Pivot!A$2:B$999, 2, FALSE)</f>
        <v>292850</v>
      </c>
      <c r="M840" s="58">
        <f t="shared" si="80"/>
        <v>2014</v>
      </c>
      <c r="N840" s="36" t="s">
        <v>962</v>
      </c>
      <c r="P840" s="58">
        <f t="shared" si="81"/>
        <v>2014</v>
      </c>
    </row>
    <row r="841" spans="1:16" ht="12.75" hidden="1" customHeight="1" x14ac:dyDescent="0.25">
      <c r="A841" s="36" t="s">
        <v>934</v>
      </c>
      <c r="B841" s="27" t="s">
        <v>238</v>
      </c>
      <c r="C841" s="29" t="s">
        <v>849</v>
      </c>
      <c r="D841" s="36">
        <v>1</v>
      </c>
      <c r="E841" s="92">
        <v>41844</v>
      </c>
      <c r="F841" s="57">
        <f>VLOOKUP(C841, Pivot!A$2:C$999, 3, FALSE)</f>
        <v>41590.4375</v>
      </c>
      <c r="G841" s="30">
        <f t="shared" si="78"/>
        <v>253.5625</v>
      </c>
      <c r="H841" s="31">
        <f>VLOOKUP(C841, Pivot!A$2:E$999, 4, FALSE)</f>
        <v>207.3</v>
      </c>
      <c r="I841" s="31">
        <f>VLOOKUP(C841, Pivot!A$2:E$999, 5, FALSE)</f>
        <v>67.5</v>
      </c>
      <c r="J841" s="55">
        <f>VLOOKUP(N841, Metadata!E$3:F$69, 2, FALSE)</f>
        <v>166.6</v>
      </c>
      <c r="K841" s="31">
        <f t="shared" si="79"/>
        <v>0</v>
      </c>
      <c r="L841" s="58">
        <f>VLOOKUP(C841, Pivot!A$2:B$999, 2, FALSE)</f>
        <v>292850</v>
      </c>
      <c r="M841" s="58">
        <f t="shared" si="80"/>
        <v>2014</v>
      </c>
      <c r="N841" s="36" t="s">
        <v>934</v>
      </c>
      <c r="P841" s="58">
        <f t="shared" si="81"/>
        <v>2014</v>
      </c>
    </row>
    <row r="842" spans="1:16" ht="12.75" hidden="1" customHeight="1" x14ac:dyDescent="0.25">
      <c r="A842" s="36" t="s">
        <v>934</v>
      </c>
      <c r="B842" s="27" t="s">
        <v>238</v>
      </c>
      <c r="C842" s="29" t="s">
        <v>849</v>
      </c>
      <c r="D842" s="36">
        <v>1</v>
      </c>
      <c r="E842" s="92">
        <v>41844</v>
      </c>
      <c r="F842" s="57">
        <f>VLOOKUP(C842, Pivot!A$2:C$999, 3, FALSE)</f>
        <v>41590.4375</v>
      </c>
      <c r="G842" s="30">
        <f t="shared" si="78"/>
        <v>253.5625</v>
      </c>
      <c r="H842" s="31">
        <f>VLOOKUP(C842, Pivot!A$2:E$999, 4, FALSE)</f>
        <v>207.3</v>
      </c>
      <c r="I842" s="31">
        <f>VLOOKUP(C842, Pivot!A$2:E$999, 5, FALSE)</f>
        <v>67.5</v>
      </c>
      <c r="J842" s="55">
        <f>VLOOKUP(N842, Metadata!E$3:F$69, 2, FALSE)</f>
        <v>166.6</v>
      </c>
      <c r="K842" s="31">
        <f t="shared" si="79"/>
        <v>0</v>
      </c>
      <c r="L842" s="58">
        <f>VLOOKUP(C842, Pivot!A$2:B$999, 2, FALSE)</f>
        <v>292850</v>
      </c>
      <c r="M842" s="58">
        <f t="shared" si="80"/>
        <v>2014</v>
      </c>
      <c r="N842" s="36" t="s">
        <v>934</v>
      </c>
      <c r="P842" s="58">
        <f t="shared" si="81"/>
        <v>2014</v>
      </c>
    </row>
    <row r="843" spans="1:16" ht="12.75" hidden="1" customHeight="1" x14ac:dyDescent="0.25">
      <c r="A843" s="36" t="s">
        <v>934</v>
      </c>
      <c r="B843" s="27" t="s">
        <v>238</v>
      </c>
      <c r="C843" s="29" t="s">
        <v>849</v>
      </c>
      <c r="D843" s="36">
        <v>1</v>
      </c>
      <c r="E843" s="92">
        <v>41844</v>
      </c>
      <c r="F843" s="57">
        <f>VLOOKUP(C843, Pivot!A$2:C$999, 3, FALSE)</f>
        <v>41590.4375</v>
      </c>
      <c r="G843" s="30">
        <f t="shared" si="78"/>
        <v>253.5625</v>
      </c>
      <c r="H843" s="31">
        <f>VLOOKUP(C843, Pivot!A$2:E$999, 4, FALSE)</f>
        <v>207.3</v>
      </c>
      <c r="I843" s="31">
        <f>VLOOKUP(C843, Pivot!A$2:E$999, 5, FALSE)</f>
        <v>67.5</v>
      </c>
      <c r="J843" s="55">
        <f>VLOOKUP(N843, Metadata!E$3:F$69, 2, FALSE)</f>
        <v>166.6</v>
      </c>
      <c r="K843" s="31">
        <f t="shared" si="79"/>
        <v>0</v>
      </c>
      <c r="L843" s="58">
        <f>VLOOKUP(C843, Pivot!A$2:B$999, 2, FALSE)</f>
        <v>292850</v>
      </c>
      <c r="M843" s="58">
        <f t="shared" si="80"/>
        <v>2014</v>
      </c>
      <c r="N843" s="36" t="s">
        <v>934</v>
      </c>
      <c r="P843" s="58">
        <f t="shared" si="81"/>
        <v>2014</v>
      </c>
    </row>
    <row r="844" spans="1:16" ht="12.75" hidden="1" customHeight="1" x14ac:dyDescent="0.25">
      <c r="A844" s="27" t="s">
        <v>1016</v>
      </c>
      <c r="B844" s="62" t="s">
        <v>301</v>
      </c>
      <c r="C844" s="59" t="s">
        <v>849</v>
      </c>
      <c r="D844" s="27">
        <v>4</v>
      </c>
      <c r="E844" s="90">
        <v>41848</v>
      </c>
      <c r="F844" s="57">
        <f>VLOOKUP(C844, Pivot!A$2:C$999, 3, FALSE)</f>
        <v>41590.4375</v>
      </c>
      <c r="G844" s="30">
        <f t="shared" si="78"/>
        <v>257.5625</v>
      </c>
      <c r="H844" s="31">
        <f>VLOOKUP(C844, Pivot!A$2:E$999, 4, FALSE)</f>
        <v>207.3</v>
      </c>
      <c r="I844" s="31">
        <f>VLOOKUP(C844, Pivot!A$2:E$999, 5, FALSE)</f>
        <v>67.5</v>
      </c>
      <c r="J844" s="55">
        <v>80.400000000000006</v>
      </c>
      <c r="K844" s="31">
        <f t="shared" si="79"/>
        <v>0</v>
      </c>
      <c r="L844" s="58">
        <f>VLOOKUP(C844, Pivot!A$2:B$999, 2, FALSE)</f>
        <v>292850</v>
      </c>
      <c r="M844" s="58">
        <f t="shared" si="80"/>
        <v>2014</v>
      </c>
      <c r="N844" s="27" t="s">
        <v>991</v>
      </c>
      <c r="P844" s="58">
        <f t="shared" si="81"/>
        <v>2014</v>
      </c>
    </row>
    <row r="845" spans="1:16" ht="12.75" hidden="1" customHeight="1" x14ac:dyDescent="0.25">
      <c r="A845" s="27" t="s">
        <v>1017</v>
      </c>
      <c r="B845" s="62" t="s">
        <v>301</v>
      </c>
      <c r="C845" s="59" t="s">
        <v>849</v>
      </c>
      <c r="D845" s="27">
        <v>7</v>
      </c>
      <c r="E845" s="90">
        <v>41848</v>
      </c>
      <c r="F845" s="57">
        <f>VLOOKUP(C845, Pivot!A$2:C$999, 3, FALSE)</f>
        <v>41590.4375</v>
      </c>
      <c r="G845" s="30">
        <f t="shared" si="78"/>
        <v>257.5625</v>
      </c>
      <c r="H845" s="31">
        <f>VLOOKUP(C845, Pivot!A$2:E$999, 4, FALSE)</f>
        <v>207.3</v>
      </c>
      <c r="I845" s="31">
        <f>VLOOKUP(C845, Pivot!A$2:E$999, 5, FALSE)</f>
        <v>67.5</v>
      </c>
      <c r="J845" s="55">
        <v>88.65</v>
      </c>
      <c r="K845" s="31">
        <f t="shared" si="79"/>
        <v>0</v>
      </c>
      <c r="L845" s="58">
        <f>VLOOKUP(C845, Pivot!A$2:B$999, 2, FALSE)</f>
        <v>292850</v>
      </c>
      <c r="M845" s="58">
        <f t="shared" si="80"/>
        <v>2014</v>
      </c>
      <c r="N845" s="27" t="s">
        <v>991</v>
      </c>
      <c r="P845" s="58">
        <f t="shared" si="81"/>
        <v>2014</v>
      </c>
    </row>
    <row r="846" spans="1:16" ht="12.75" hidden="1" customHeight="1" x14ac:dyDescent="0.25">
      <c r="A846" s="27" t="s">
        <v>1018</v>
      </c>
      <c r="B846" s="62" t="s">
        <v>301</v>
      </c>
      <c r="C846" s="59" t="s">
        <v>849</v>
      </c>
      <c r="D846" s="27">
        <v>7</v>
      </c>
      <c r="E846" s="90">
        <v>41850</v>
      </c>
      <c r="F846" s="57">
        <f>VLOOKUP(C846, Pivot!A$2:C$999, 3, FALSE)</f>
        <v>41590.4375</v>
      </c>
      <c r="G846" s="30">
        <f t="shared" si="78"/>
        <v>259.5625</v>
      </c>
      <c r="H846" s="31">
        <f>VLOOKUP(C846, Pivot!A$2:E$999, 4, FALSE)</f>
        <v>207.3</v>
      </c>
      <c r="I846" s="31">
        <f>VLOOKUP(C846, Pivot!A$2:E$999, 5, FALSE)</f>
        <v>67.5</v>
      </c>
      <c r="J846" s="55">
        <v>85.449999999999989</v>
      </c>
      <c r="K846" s="31">
        <f t="shared" si="79"/>
        <v>0</v>
      </c>
      <c r="L846" s="58">
        <f>VLOOKUP(C846, Pivot!A$2:B$999, 2, FALSE)</f>
        <v>292850</v>
      </c>
      <c r="M846" s="58">
        <f t="shared" si="80"/>
        <v>2014</v>
      </c>
      <c r="N846" s="27" t="s">
        <v>991</v>
      </c>
      <c r="P846" s="58">
        <f t="shared" si="81"/>
        <v>2014</v>
      </c>
    </row>
    <row r="847" spans="1:16" ht="12.75" hidden="1" customHeight="1" x14ac:dyDescent="0.25">
      <c r="A847" s="27" t="s">
        <v>1019</v>
      </c>
      <c r="B847" s="28" t="s">
        <v>338</v>
      </c>
      <c r="C847" s="29" t="s">
        <v>849</v>
      </c>
      <c r="D847" s="61">
        <v>1</v>
      </c>
      <c r="E847" s="90">
        <v>41857</v>
      </c>
      <c r="F847" s="57">
        <f>VLOOKUP(C847, Pivot!A$2:C$999, 3, FALSE)</f>
        <v>41590.4375</v>
      </c>
      <c r="G847" s="30">
        <f t="shared" si="78"/>
        <v>266.5625</v>
      </c>
      <c r="H847" s="31">
        <f>VLOOKUP(C847, Pivot!A$2:E$999, 4, FALSE)</f>
        <v>207.3</v>
      </c>
      <c r="I847" s="31">
        <f>VLOOKUP(C847, Pivot!A$2:E$999, 5, FALSE)</f>
        <v>67.5</v>
      </c>
      <c r="J847" s="55">
        <v>99.5</v>
      </c>
      <c r="K847" s="31">
        <f t="shared" si="79"/>
        <v>0</v>
      </c>
      <c r="L847" s="58">
        <f>VLOOKUP(C847, Pivot!A$2:B$999, 2, FALSE)</f>
        <v>292850</v>
      </c>
      <c r="M847" s="58">
        <f t="shared" si="80"/>
        <v>2014</v>
      </c>
      <c r="N847" s="28" t="s">
        <v>884</v>
      </c>
      <c r="P847" s="58">
        <f t="shared" si="81"/>
        <v>2014</v>
      </c>
    </row>
    <row r="848" spans="1:16" ht="12.75" hidden="1" customHeight="1" x14ac:dyDescent="0.25">
      <c r="A848" s="27" t="s">
        <v>1020</v>
      </c>
      <c r="B848" s="28" t="s">
        <v>848</v>
      </c>
      <c r="C848" s="29" t="s">
        <v>849</v>
      </c>
      <c r="D848" s="61">
        <v>1</v>
      </c>
      <c r="E848" s="90">
        <v>41858</v>
      </c>
      <c r="F848" s="57">
        <f>VLOOKUP(C848, Pivot!A$2:C$999, 3, FALSE)</f>
        <v>41590.4375</v>
      </c>
      <c r="G848" s="30">
        <f t="shared" si="78"/>
        <v>267.5625</v>
      </c>
      <c r="H848" s="31">
        <f>VLOOKUP(C848, Pivot!A$2:E$999, 4, FALSE)</f>
        <v>207.3</v>
      </c>
      <c r="I848" s="31">
        <f>VLOOKUP(C848, Pivot!A$2:E$999, 5, FALSE)</f>
        <v>67.5</v>
      </c>
      <c r="J848" s="55">
        <f>VLOOKUP(N848, Metadata!E$3:F$75, 2, FALSE)</f>
        <v>172.8</v>
      </c>
      <c r="K848" s="31">
        <f t="shared" si="79"/>
        <v>0</v>
      </c>
      <c r="L848" s="58">
        <f>VLOOKUP(C848, Pivot!A$2:B$999, 2, FALSE)</f>
        <v>292850</v>
      </c>
      <c r="M848" s="58">
        <f t="shared" si="80"/>
        <v>2014</v>
      </c>
      <c r="N848" s="27" t="s">
        <v>1020</v>
      </c>
      <c r="O848" s="56" t="s">
        <v>1021</v>
      </c>
      <c r="P848" s="58">
        <f t="shared" si="81"/>
        <v>2014</v>
      </c>
    </row>
    <row r="849" spans="1:16" ht="12.75" hidden="1" customHeight="1" x14ac:dyDescent="0.25">
      <c r="A849" s="27" t="s">
        <v>854</v>
      </c>
      <c r="B849" s="28" t="s">
        <v>848</v>
      </c>
      <c r="C849" s="29" t="s">
        <v>849</v>
      </c>
      <c r="D849" s="61">
        <v>1</v>
      </c>
      <c r="E849" s="90">
        <v>41858</v>
      </c>
      <c r="F849" s="57">
        <f>VLOOKUP(C849, Pivot!A$2:C$999, 3, FALSE)</f>
        <v>41590.4375</v>
      </c>
      <c r="G849" s="30">
        <f t="shared" si="78"/>
        <v>267.5625</v>
      </c>
      <c r="H849" s="31">
        <f>VLOOKUP(C849, Pivot!A$2:E$999, 4, FALSE)</f>
        <v>207.3</v>
      </c>
      <c r="I849" s="31">
        <f>VLOOKUP(C849, Pivot!A$2:E$999, 5, FALSE)</f>
        <v>67.5</v>
      </c>
      <c r="J849" s="55">
        <f>VLOOKUP(N849, Metadata!E$3:F$75, 2, FALSE)</f>
        <v>176.4</v>
      </c>
      <c r="K849" s="31">
        <f t="shared" si="79"/>
        <v>0</v>
      </c>
      <c r="L849" s="58">
        <f>VLOOKUP(C849, Pivot!A$2:B$999, 2, FALSE)</f>
        <v>292850</v>
      </c>
      <c r="M849" s="58">
        <f t="shared" si="80"/>
        <v>2014</v>
      </c>
      <c r="N849" s="27" t="s">
        <v>854</v>
      </c>
      <c r="O849" s="56" t="s">
        <v>1022</v>
      </c>
      <c r="P849" s="58">
        <f t="shared" si="81"/>
        <v>2014</v>
      </c>
    </row>
    <row r="850" spans="1:16" ht="12.75" hidden="1" customHeight="1" x14ac:dyDescent="0.25">
      <c r="A850" s="36" t="s">
        <v>934</v>
      </c>
      <c r="B850" s="27" t="s">
        <v>238</v>
      </c>
      <c r="C850" s="29" t="s">
        <v>849</v>
      </c>
      <c r="D850" s="36">
        <v>1</v>
      </c>
      <c r="E850" s="92">
        <v>41865</v>
      </c>
      <c r="F850" s="57">
        <f>VLOOKUP(C850, Pivot!A$2:C$999, 3, FALSE)</f>
        <v>41590.4375</v>
      </c>
      <c r="G850" s="30">
        <f t="shared" si="78"/>
        <v>274.5625</v>
      </c>
      <c r="H850" s="31">
        <f>VLOOKUP(C850, Pivot!A$2:E$999, 4, FALSE)</f>
        <v>207.3</v>
      </c>
      <c r="I850" s="31">
        <f>VLOOKUP(C850, Pivot!A$2:E$999, 5, FALSE)</f>
        <v>67.5</v>
      </c>
      <c r="J850" s="55">
        <f>VLOOKUP(N850, Metadata!E$3:F$69, 2, FALSE)</f>
        <v>166.6</v>
      </c>
      <c r="K850" s="31">
        <f t="shared" si="79"/>
        <v>0</v>
      </c>
      <c r="L850" s="58">
        <f>VLOOKUP(C850, Pivot!A$2:B$999, 2, FALSE)</f>
        <v>292850</v>
      </c>
      <c r="M850" s="58">
        <f t="shared" si="80"/>
        <v>2014</v>
      </c>
      <c r="N850" s="36" t="s">
        <v>934</v>
      </c>
      <c r="P850" s="58">
        <f t="shared" si="81"/>
        <v>2014</v>
      </c>
    </row>
    <row r="851" spans="1:16" ht="12.75" hidden="1" customHeight="1" x14ac:dyDescent="0.25">
      <c r="A851" s="38" t="s">
        <v>1023</v>
      </c>
      <c r="B851" s="62" t="s">
        <v>301</v>
      </c>
      <c r="C851" s="59" t="s">
        <v>849</v>
      </c>
      <c r="D851" s="36">
        <v>1</v>
      </c>
      <c r="E851" s="92">
        <v>41876</v>
      </c>
      <c r="F851" s="57">
        <f>VLOOKUP(C851, Pivot!A$2:C$999, 3, FALSE)</f>
        <v>41590.4375</v>
      </c>
      <c r="G851" s="30">
        <f t="shared" si="78"/>
        <v>285.5625</v>
      </c>
      <c r="H851" s="31">
        <f>VLOOKUP(C851, Pivot!A$2:E$999, 4, FALSE)</f>
        <v>207.3</v>
      </c>
      <c r="I851" s="31">
        <f>VLOOKUP(C851, Pivot!A$2:E$999, 5, FALSE)</f>
        <v>67.5</v>
      </c>
      <c r="J851" s="55">
        <f>VLOOKUP(N851, Metadata!E$3:F$69, 2, FALSE)</f>
        <v>171.2</v>
      </c>
      <c r="K851" s="31">
        <f t="shared" si="79"/>
        <v>0</v>
      </c>
      <c r="L851" s="58">
        <f>VLOOKUP(C851, Pivot!A$2:B$999, 2, FALSE)</f>
        <v>292850</v>
      </c>
      <c r="M851" s="58">
        <f t="shared" si="80"/>
        <v>2014</v>
      </c>
      <c r="N851" s="36" t="s">
        <v>906</v>
      </c>
      <c r="P851" s="58">
        <f t="shared" si="81"/>
        <v>2014</v>
      </c>
    </row>
    <row r="852" spans="1:16" ht="12.75" hidden="1" customHeight="1" x14ac:dyDescent="0.25">
      <c r="A852" s="38" t="s">
        <v>1024</v>
      </c>
      <c r="B852" s="62" t="s">
        <v>301</v>
      </c>
      <c r="C852" s="59" t="s">
        <v>849</v>
      </c>
      <c r="D852" s="36">
        <v>2</v>
      </c>
      <c r="E852" s="92">
        <v>41876</v>
      </c>
      <c r="F852" s="57">
        <f>VLOOKUP(C852, Pivot!A$2:C$999, 3, FALSE)</f>
        <v>41590.4375</v>
      </c>
      <c r="G852" s="30">
        <f t="shared" si="78"/>
        <v>285.5625</v>
      </c>
      <c r="H852" s="31">
        <f>VLOOKUP(C852, Pivot!A$2:E$999, 4, FALSE)</f>
        <v>207.3</v>
      </c>
      <c r="I852" s="31">
        <f>VLOOKUP(C852, Pivot!A$2:E$999, 5, FALSE)</f>
        <v>67.5</v>
      </c>
      <c r="J852" s="55">
        <f>VLOOKUP(N852, Metadata!E$3:F$69, 2, FALSE)</f>
        <v>169.3</v>
      </c>
      <c r="K852" s="31">
        <f t="shared" si="79"/>
        <v>0</v>
      </c>
      <c r="L852" s="58">
        <f>VLOOKUP(C852, Pivot!A$2:B$999, 2, FALSE)</f>
        <v>292850</v>
      </c>
      <c r="M852" s="58">
        <f t="shared" si="80"/>
        <v>2014</v>
      </c>
      <c r="N852" s="36" t="s">
        <v>962</v>
      </c>
      <c r="P852" s="58">
        <f t="shared" si="81"/>
        <v>2014</v>
      </c>
    </row>
    <row r="853" spans="1:16" ht="12.75" hidden="1" customHeight="1" x14ac:dyDescent="0.25">
      <c r="A853" s="27" t="s">
        <v>1025</v>
      </c>
      <c r="B853" s="62" t="s">
        <v>301</v>
      </c>
      <c r="C853" s="59" t="s">
        <v>849</v>
      </c>
      <c r="D853" s="27">
        <v>5</v>
      </c>
      <c r="E853" s="90">
        <v>41890</v>
      </c>
      <c r="F853" s="57">
        <f>VLOOKUP(C853, Pivot!A$2:C$999, 3, FALSE)</f>
        <v>41590.4375</v>
      </c>
      <c r="G853" s="30">
        <f t="shared" si="78"/>
        <v>299.5625</v>
      </c>
      <c r="H853" s="31">
        <f>VLOOKUP(C853, Pivot!A$2:E$999, 4, FALSE)</f>
        <v>207.3</v>
      </c>
      <c r="I853" s="31">
        <f>VLOOKUP(C853, Pivot!A$2:E$999, 5, FALSE)</f>
        <v>67.5</v>
      </c>
      <c r="J853" s="55">
        <v>81.2</v>
      </c>
      <c r="K853" s="31">
        <f t="shared" si="79"/>
        <v>0</v>
      </c>
      <c r="L853" s="58">
        <f>VLOOKUP(C853, Pivot!A$2:B$999, 2, FALSE)</f>
        <v>292850</v>
      </c>
      <c r="M853" s="58">
        <f t="shared" si="80"/>
        <v>2014</v>
      </c>
      <c r="N853" s="27" t="s">
        <v>991</v>
      </c>
      <c r="P853" s="58">
        <f t="shared" si="81"/>
        <v>2014</v>
      </c>
    </row>
    <row r="854" spans="1:16" ht="12.75" hidden="1" customHeight="1" x14ac:dyDescent="0.25">
      <c r="A854" s="27" t="s">
        <v>1026</v>
      </c>
      <c r="B854" s="28" t="s">
        <v>338</v>
      </c>
      <c r="C854" s="29" t="s">
        <v>849</v>
      </c>
      <c r="D854" s="61">
        <v>1</v>
      </c>
      <c r="E854" s="90">
        <v>41891</v>
      </c>
      <c r="F854" s="57">
        <f>VLOOKUP(C854, Pivot!A$2:C$999, 3, FALSE)</f>
        <v>41590.4375</v>
      </c>
      <c r="G854" s="30">
        <f t="shared" si="78"/>
        <v>300.5625</v>
      </c>
      <c r="H854" s="31">
        <f>VLOOKUP(C854, Pivot!A$2:E$999, 4, FALSE)</f>
        <v>207.3</v>
      </c>
      <c r="I854" s="31">
        <f>VLOOKUP(C854, Pivot!A$2:E$999, 5, FALSE)</f>
        <v>67.5</v>
      </c>
      <c r="J854" s="55">
        <v>91.7</v>
      </c>
      <c r="K854" s="31">
        <f t="shared" si="79"/>
        <v>0</v>
      </c>
      <c r="L854" s="58">
        <f>VLOOKUP(C854, Pivot!A$2:B$999, 2, FALSE)</f>
        <v>292850</v>
      </c>
      <c r="M854" s="58">
        <f t="shared" si="80"/>
        <v>2014</v>
      </c>
      <c r="N854" s="28" t="s">
        <v>882</v>
      </c>
      <c r="P854" s="58">
        <f t="shared" si="81"/>
        <v>2014</v>
      </c>
    </row>
    <row r="855" spans="1:16" ht="12.75" hidden="1" customHeight="1" x14ac:dyDescent="0.25">
      <c r="A855" s="27" t="s">
        <v>1027</v>
      </c>
      <c r="B855" s="62" t="s">
        <v>301</v>
      </c>
      <c r="C855" s="59" t="s">
        <v>849</v>
      </c>
      <c r="D855" s="27">
        <v>10</v>
      </c>
      <c r="E855" s="90">
        <v>41892</v>
      </c>
      <c r="F855" s="57">
        <f>VLOOKUP(C855, Pivot!A$2:C$999, 3, FALSE)</f>
        <v>41590.4375</v>
      </c>
      <c r="G855" s="30">
        <f t="shared" si="78"/>
        <v>301.5625</v>
      </c>
      <c r="H855" s="31">
        <f>VLOOKUP(C855, Pivot!A$2:E$999, 4, FALSE)</f>
        <v>207.3</v>
      </c>
      <c r="I855" s="31">
        <f>VLOOKUP(C855, Pivot!A$2:E$999, 5, FALSE)</f>
        <v>67.5</v>
      </c>
      <c r="J855" s="55">
        <v>153.69999999999999</v>
      </c>
      <c r="K855" s="31">
        <f t="shared" si="79"/>
        <v>0</v>
      </c>
      <c r="L855" s="58">
        <f>VLOOKUP(C855, Pivot!A$2:B$999, 2, FALSE)</f>
        <v>292850</v>
      </c>
      <c r="M855" s="58">
        <f t="shared" si="80"/>
        <v>2014</v>
      </c>
      <c r="N855" s="27" t="s">
        <v>991</v>
      </c>
      <c r="P855" s="58">
        <f t="shared" si="81"/>
        <v>2014</v>
      </c>
    </row>
    <row r="856" spans="1:16" ht="12.75" hidden="1" customHeight="1" x14ac:dyDescent="0.25">
      <c r="A856" s="27" t="s">
        <v>1028</v>
      </c>
      <c r="B856" s="28" t="s">
        <v>338</v>
      </c>
      <c r="C856" s="29" t="s">
        <v>849</v>
      </c>
      <c r="D856" s="61">
        <v>1</v>
      </c>
      <c r="E856" s="90">
        <v>41892</v>
      </c>
      <c r="F856" s="57">
        <f>VLOOKUP(C856, Pivot!A$2:C$999, 3, FALSE)</f>
        <v>41590.4375</v>
      </c>
      <c r="G856" s="30">
        <f t="shared" si="78"/>
        <v>301.5625</v>
      </c>
      <c r="H856" s="31">
        <f>VLOOKUP(C856, Pivot!A$2:E$999, 4, FALSE)</f>
        <v>207.3</v>
      </c>
      <c r="I856" s="31">
        <f>VLOOKUP(C856, Pivot!A$2:E$999, 5, FALSE)</f>
        <v>67.5</v>
      </c>
      <c r="J856" s="55">
        <v>183.4</v>
      </c>
      <c r="K856" s="31">
        <f t="shared" si="79"/>
        <v>0</v>
      </c>
      <c r="L856" s="58">
        <f>VLOOKUP(C856, Pivot!A$2:B$999, 2, FALSE)</f>
        <v>292850</v>
      </c>
      <c r="M856" s="58">
        <f t="shared" si="80"/>
        <v>2014</v>
      </c>
      <c r="N856" s="28" t="s">
        <v>896</v>
      </c>
      <c r="P856" s="58">
        <f t="shared" si="81"/>
        <v>2014</v>
      </c>
    </row>
    <row r="857" spans="1:16" ht="12.75" hidden="1" customHeight="1" x14ac:dyDescent="0.25">
      <c r="A857" s="27" t="s">
        <v>1029</v>
      </c>
      <c r="B857" s="28" t="s">
        <v>338</v>
      </c>
      <c r="C857" s="29" t="s">
        <v>849</v>
      </c>
      <c r="D857" s="61">
        <v>2</v>
      </c>
      <c r="E857" s="90">
        <v>41892</v>
      </c>
      <c r="F857" s="57">
        <f>VLOOKUP(C857, Pivot!A$2:C$999, 3, FALSE)</f>
        <v>41590.4375</v>
      </c>
      <c r="G857" s="30">
        <f t="shared" si="78"/>
        <v>301.5625</v>
      </c>
      <c r="H857" s="31">
        <f>VLOOKUP(C857, Pivot!A$2:E$999, 4, FALSE)</f>
        <v>207.3</v>
      </c>
      <c r="I857" s="31">
        <f>VLOOKUP(C857, Pivot!A$2:E$999, 5, FALSE)</f>
        <v>67.5</v>
      </c>
      <c r="J857" s="55">
        <v>203.8</v>
      </c>
      <c r="K857" s="31">
        <f t="shared" si="79"/>
        <v>0</v>
      </c>
      <c r="L857" s="58">
        <f>VLOOKUP(C857, Pivot!A$2:B$999, 2, FALSE)</f>
        <v>292850</v>
      </c>
      <c r="M857" s="58">
        <f t="shared" si="80"/>
        <v>2014</v>
      </c>
      <c r="N857" s="28" t="s">
        <v>898</v>
      </c>
      <c r="P857" s="58">
        <f t="shared" si="81"/>
        <v>2014</v>
      </c>
    </row>
    <row r="858" spans="1:16" ht="12.75" hidden="1" customHeight="1" x14ac:dyDescent="0.25">
      <c r="A858" s="40" t="s">
        <v>1030</v>
      </c>
      <c r="B858" s="62" t="s">
        <v>301</v>
      </c>
      <c r="C858" s="59" t="s">
        <v>849</v>
      </c>
      <c r="D858" s="36">
        <v>1</v>
      </c>
      <c r="E858" s="92">
        <v>41899</v>
      </c>
      <c r="F858" s="57">
        <f>VLOOKUP(C858, Pivot!A$2:C$999, 3, FALSE)</f>
        <v>41590.4375</v>
      </c>
      <c r="G858" s="30">
        <f t="shared" si="78"/>
        <v>308.5625</v>
      </c>
      <c r="H858" s="31">
        <f>VLOOKUP(C858, Pivot!A$2:E$999, 4, FALSE)</f>
        <v>207.3</v>
      </c>
      <c r="I858" s="31">
        <f>VLOOKUP(C858, Pivot!A$2:E$999, 5, FALSE)</f>
        <v>67.5</v>
      </c>
      <c r="J858" s="55">
        <f>VLOOKUP(N858, Metadata!E$3:F$69, 2, FALSE)</f>
        <v>169.3</v>
      </c>
      <c r="K858" s="31">
        <f t="shared" si="79"/>
        <v>0</v>
      </c>
      <c r="L858" s="58">
        <f>VLOOKUP(C858, Pivot!A$2:B$999, 2, FALSE)</f>
        <v>292850</v>
      </c>
      <c r="M858" s="58">
        <f t="shared" si="80"/>
        <v>2014</v>
      </c>
      <c r="N858" s="36" t="s">
        <v>962</v>
      </c>
      <c r="P858" s="58">
        <f t="shared" si="81"/>
        <v>2014</v>
      </c>
    </row>
    <row r="859" spans="1:16" ht="12.75" hidden="1" customHeight="1" x14ac:dyDescent="0.25">
      <c r="A859" s="27" t="s">
        <v>1031</v>
      </c>
      <c r="B859" s="62" t="s">
        <v>301</v>
      </c>
      <c r="C859" s="59" t="s">
        <v>849</v>
      </c>
      <c r="D859" s="27">
        <v>3</v>
      </c>
      <c r="E859" s="90">
        <v>41908</v>
      </c>
      <c r="F859" s="57">
        <f>VLOOKUP(C859, Pivot!A$2:C$999, 3, FALSE)</f>
        <v>41590.4375</v>
      </c>
      <c r="G859" s="30">
        <f t="shared" si="78"/>
        <v>317.5625</v>
      </c>
      <c r="H859" s="31">
        <f>VLOOKUP(C859, Pivot!A$2:E$999, 4, FALSE)</f>
        <v>207.3</v>
      </c>
      <c r="I859" s="31">
        <f>VLOOKUP(C859, Pivot!A$2:E$999, 5, FALSE)</f>
        <v>67.5</v>
      </c>
      <c r="J859" s="55">
        <v>154.69999999999999</v>
      </c>
      <c r="K859" s="31">
        <f t="shared" si="79"/>
        <v>0</v>
      </c>
      <c r="L859" s="58">
        <f>VLOOKUP(C859, Pivot!A$2:B$999, 2, FALSE)</f>
        <v>292850</v>
      </c>
      <c r="M859" s="58">
        <f t="shared" si="80"/>
        <v>2014</v>
      </c>
      <c r="N859" s="27" t="s">
        <v>991</v>
      </c>
      <c r="P859" s="58">
        <f t="shared" si="81"/>
        <v>2014</v>
      </c>
    </row>
    <row r="860" spans="1:16" ht="12.75" hidden="1" customHeight="1" x14ac:dyDescent="0.25">
      <c r="A860" s="27" t="s">
        <v>1032</v>
      </c>
      <c r="B860" s="62" t="s">
        <v>301</v>
      </c>
      <c r="C860" s="59" t="s">
        <v>849</v>
      </c>
      <c r="D860" s="27">
        <v>3</v>
      </c>
      <c r="E860" s="90">
        <v>41909</v>
      </c>
      <c r="F860" s="57">
        <f>VLOOKUP(C860, Pivot!A$2:C$999, 3, FALSE)</f>
        <v>41590.4375</v>
      </c>
      <c r="G860" s="30">
        <f t="shared" si="78"/>
        <v>318.5625</v>
      </c>
      <c r="H860" s="31">
        <f>VLOOKUP(C860, Pivot!A$2:E$999, 4, FALSE)</f>
        <v>207.3</v>
      </c>
      <c r="I860" s="31">
        <f>VLOOKUP(C860, Pivot!A$2:E$999, 5, FALSE)</f>
        <v>67.5</v>
      </c>
      <c r="J860" s="55">
        <v>152.65</v>
      </c>
      <c r="K860" s="31">
        <f t="shared" si="79"/>
        <v>0</v>
      </c>
      <c r="L860" s="58">
        <f>VLOOKUP(C860, Pivot!A$2:B$999, 2, FALSE)</f>
        <v>292850</v>
      </c>
      <c r="M860" s="58">
        <f t="shared" si="80"/>
        <v>2014</v>
      </c>
      <c r="N860" s="27" t="s">
        <v>991</v>
      </c>
      <c r="P860" s="58">
        <f t="shared" si="81"/>
        <v>2014</v>
      </c>
    </row>
    <row r="861" spans="1:16" ht="12.75" hidden="1" customHeight="1" x14ac:dyDescent="0.25">
      <c r="A861" s="36" t="s">
        <v>1033</v>
      </c>
      <c r="B861" s="62" t="s">
        <v>301</v>
      </c>
      <c r="C861" s="59" t="s">
        <v>849</v>
      </c>
      <c r="D861" s="36">
        <v>1</v>
      </c>
      <c r="E861" s="92">
        <v>41927</v>
      </c>
      <c r="F861" s="57">
        <f>VLOOKUP(C861, Pivot!A$2:C$999, 3, FALSE)</f>
        <v>41590.4375</v>
      </c>
      <c r="G861" s="30">
        <f t="shared" si="78"/>
        <v>336.5625</v>
      </c>
      <c r="H861" s="31">
        <f>VLOOKUP(C861, Pivot!A$2:E$999, 4, FALSE)</f>
        <v>207.3</v>
      </c>
      <c r="I861" s="31">
        <f>VLOOKUP(C861, Pivot!A$2:E$999, 5, FALSE)</f>
        <v>67.5</v>
      </c>
      <c r="J861" s="55">
        <f>VLOOKUP(N861, Metadata!E$3:F$69, 2, FALSE)</f>
        <v>106.9</v>
      </c>
      <c r="K861" s="31">
        <f t="shared" si="79"/>
        <v>0</v>
      </c>
      <c r="L861" s="58">
        <f>VLOOKUP(C861, Pivot!A$2:B$999, 2, FALSE)</f>
        <v>292850</v>
      </c>
      <c r="M861" s="58">
        <f t="shared" si="80"/>
        <v>2014</v>
      </c>
      <c r="N861" s="36" t="s">
        <v>1034</v>
      </c>
      <c r="P861" s="58">
        <f t="shared" si="81"/>
        <v>2014</v>
      </c>
    </row>
    <row r="862" spans="1:16" ht="12.75" hidden="1" customHeight="1" x14ac:dyDescent="0.25">
      <c r="A862" s="36" t="s">
        <v>1035</v>
      </c>
      <c r="B862" s="62" t="s">
        <v>301</v>
      </c>
      <c r="C862" s="59" t="s">
        <v>1036</v>
      </c>
      <c r="D862" s="36">
        <v>4</v>
      </c>
      <c r="E862" s="92">
        <v>41933</v>
      </c>
      <c r="F862" s="57">
        <v>41921</v>
      </c>
      <c r="G862" s="30">
        <f t="shared" si="78"/>
        <v>12</v>
      </c>
      <c r="H862" s="31">
        <f>VLOOKUP(C862, Pivot!A$2:E$999, 4, FALSE)</f>
        <v>207.3</v>
      </c>
      <c r="I862" s="31">
        <f>VLOOKUP(C862, Pivot!A$2:E$999, 5, FALSE)</f>
        <v>67.5</v>
      </c>
      <c r="J862" s="55">
        <f>VLOOKUP(N862, Metadata!E$3:F$69, 2, FALSE)</f>
        <v>193.5</v>
      </c>
      <c r="K862" s="31">
        <f t="shared" si="79"/>
        <v>0</v>
      </c>
      <c r="L862" s="58">
        <f>VLOOKUP(C862, Pivot!A$2:B$999, 2, FALSE)</f>
        <v>233033</v>
      </c>
      <c r="M862" s="58">
        <f t="shared" si="80"/>
        <v>2014</v>
      </c>
      <c r="N862" s="36" t="s">
        <v>1037</v>
      </c>
      <c r="P862" s="58">
        <f t="shared" si="81"/>
        <v>2014</v>
      </c>
    </row>
    <row r="863" spans="1:16" ht="12.75" hidden="1" customHeight="1" x14ac:dyDescent="0.25">
      <c r="A863" s="36" t="s">
        <v>1038</v>
      </c>
      <c r="B863" s="62" t="s">
        <v>301</v>
      </c>
      <c r="C863" s="59" t="s">
        <v>1036</v>
      </c>
      <c r="D863" s="36">
        <v>6</v>
      </c>
      <c r="E863" s="92">
        <v>41933</v>
      </c>
      <c r="F863" s="57">
        <v>41921</v>
      </c>
      <c r="G863" s="30">
        <f t="shared" si="78"/>
        <v>12</v>
      </c>
      <c r="H863" s="31">
        <f>VLOOKUP(C863, Pivot!A$2:E$999, 4, FALSE)</f>
        <v>207.3</v>
      </c>
      <c r="I863" s="31">
        <f>VLOOKUP(C863, Pivot!A$2:E$999, 5, FALSE)</f>
        <v>67.5</v>
      </c>
      <c r="J863" s="55">
        <f>VLOOKUP(N863, Metadata!E$3:F$69, 2, FALSE)</f>
        <v>195.2</v>
      </c>
      <c r="K863" s="31">
        <f t="shared" si="79"/>
        <v>0</v>
      </c>
      <c r="L863" s="58">
        <f>VLOOKUP(C863, Pivot!A$2:B$999, 2, FALSE)</f>
        <v>233033</v>
      </c>
      <c r="M863" s="58">
        <f t="shared" si="80"/>
        <v>2014</v>
      </c>
      <c r="N863" s="36" t="s">
        <v>1039</v>
      </c>
      <c r="P863" s="58">
        <f t="shared" si="81"/>
        <v>2014</v>
      </c>
    </row>
    <row r="864" spans="1:16" ht="12.75" hidden="1" customHeight="1" x14ac:dyDescent="0.25">
      <c r="A864" s="36" t="s">
        <v>1040</v>
      </c>
      <c r="B864" s="62" t="s">
        <v>301</v>
      </c>
      <c r="C864" s="59" t="s">
        <v>1036</v>
      </c>
      <c r="D864" s="36">
        <v>11</v>
      </c>
      <c r="E864" s="92">
        <v>41933</v>
      </c>
      <c r="F864" s="57">
        <v>41921</v>
      </c>
      <c r="G864" s="30">
        <f t="shared" si="78"/>
        <v>12</v>
      </c>
      <c r="H864" s="31">
        <f>VLOOKUP(C864, Pivot!A$2:E$999, 4, FALSE)</f>
        <v>207.3</v>
      </c>
      <c r="I864" s="31">
        <f>VLOOKUP(C864, Pivot!A$2:E$999, 5, FALSE)</f>
        <v>67.5</v>
      </c>
      <c r="J864" s="55">
        <f>VLOOKUP(N864, Metadata!E$3:F$69, 2, FALSE)</f>
        <v>197.8</v>
      </c>
      <c r="K864" s="31">
        <f t="shared" si="79"/>
        <v>0</v>
      </c>
      <c r="L864" s="58">
        <f>VLOOKUP(C864, Pivot!A$2:B$999, 2, FALSE)</f>
        <v>233033</v>
      </c>
      <c r="M864" s="58">
        <f t="shared" si="80"/>
        <v>2014</v>
      </c>
      <c r="N864" s="36" t="s">
        <v>1041</v>
      </c>
      <c r="P864" s="58">
        <f t="shared" si="81"/>
        <v>2014</v>
      </c>
    </row>
    <row r="865" spans="1:16" ht="12.75" hidden="1" customHeight="1" x14ac:dyDescent="0.25">
      <c r="A865" s="36" t="s">
        <v>1042</v>
      </c>
      <c r="B865" s="62" t="s">
        <v>301</v>
      </c>
      <c r="C865" s="59" t="s">
        <v>849</v>
      </c>
      <c r="D865" s="36">
        <v>1</v>
      </c>
      <c r="E865" s="92">
        <v>41934</v>
      </c>
      <c r="F865" s="57">
        <f>VLOOKUP(C865, Pivot!A$2:C$999, 3, FALSE)</f>
        <v>41590.4375</v>
      </c>
      <c r="G865" s="30">
        <f t="shared" si="78"/>
        <v>343.5625</v>
      </c>
      <c r="H865" s="31">
        <f>VLOOKUP(C865, Pivot!A$2:E$999, 4, FALSE)</f>
        <v>207.3</v>
      </c>
      <c r="I865" s="31">
        <f>VLOOKUP(C865, Pivot!A$2:E$999, 5, FALSE)</f>
        <v>67.5</v>
      </c>
      <c r="J865" s="55">
        <f>VLOOKUP(N865, Metadata!E$3:F$69, 2, FALSE)</f>
        <v>169.3</v>
      </c>
      <c r="K865" s="31">
        <f t="shared" si="79"/>
        <v>0</v>
      </c>
      <c r="L865" s="58">
        <f>VLOOKUP(C865, Pivot!A$2:B$999, 2, FALSE)</f>
        <v>292850</v>
      </c>
      <c r="M865" s="58">
        <f t="shared" si="80"/>
        <v>2014</v>
      </c>
      <c r="N865" s="36" t="s">
        <v>962</v>
      </c>
      <c r="P865" s="58">
        <f t="shared" si="81"/>
        <v>2014</v>
      </c>
    </row>
    <row r="866" spans="1:16" ht="12.75" hidden="1" customHeight="1" x14ac:dyDescent="0.25">
      <c r="A866" s="27" t="s">
        <v>1043</v>
      </c>
      <c r="B866" s="28" t="s">
        <v>338</v>
      </c>
      <c r="C866" s="29" t="s">
        <v>849</v>
      </c>
      <c r="D866" s="61">
        <v>1</v>
      </c>
      <c r="E866" s="90">
        <v>41946</v>
      </c>
      <c r="F866" s="57">
        <f>VLOOKUP(C866, Pivot!A$2:C$999, 3, FALSE)</f>
        <v>41590.4375</v>
      </c>
      <c r="G866" s="30">
        <f t="shared" si="78"/>
        <v>355.5625</v>
      </c>
      <c r="H866" s="31">
        <f>VLOOKUP(C866, Pivot!A$2:E$999, 4, FALSE)</f>
        <v>207.3</v>
      </c>
      <c r="I866" s="31">
        <f>VLOOKUP(C866, Pivot!A$2:E$999, 5, FALSE)</f>
        <v>67.5</v>
      </c>
      <c r="J866" s="55">
        <v>99.5</v>
      </c>
      <c r="K866" s="31">
        <f t="shared" si="79"/>
        <v>0</v>
      </c>
      <c r="L866" s="58">
        <f>VLOOKUP(C866, Pivot!A$2:B$999, 2, FALSE)</f>
        <v>292850</v>
      </c>
      <c r="M866" s="58">
        <f t="shared" si="80"/>
        <v>2014</v>
      </c>
      <c r="N866" s="28" t="s">
        <v>884</v>
      </c>
      <c r="P866" s="58">
        <f t="shared" si="81"/>
        <v>2014</v>
      </c>
    </row>
    <row r="867" spans="1:16" ht="12.75" hidden="1" customHeight="1" x14ac:dyDescent="0.25">
      <c r="A867" s="27" t="s">
        <v>1044</v>
      </c>
      <c r="B867" s="28" t="s">
        <v>338</v>
      </c>
      <c r="C867" s="29" t="s">
        <v>1036</v>
      </c>
      <c r="D867" s="61">
        <v>27</v>
      </c>
      <c r="E867" s="90">
        <v>41953</v>
      </c>
      <c r="F867" s="57">
        <f>VLOOKUP(C867, Pivot!A$2:C$999, 3, FALSE)</f>
        <v>41949.727272727272</v>
      </c>
      <c r="G867" s="30">
        <f t="shared" si="78"/>
        <v>3.2727272727279342</v>
      </c>
      <c r="H867" s="31">
        <f>VLOOKUP(C867, Pivot!A$2:E$999, 4, FALSE)</f>
        <v>207.3</v>
      </c>
      <c r="I867" s="31">
        <f>VLOOKUP(C867, Pivot!A$2:E$999, 5, FALSE)</f>
        <v>67.5</v>
      </c>
      <c r="J867" s="55">
        <v>203.8</v>
      </c>
      <c r="K867" s="31">
        <f t="shared" si="79"/>
        <v>0</v>
      </c>
      <c r="L867" s="58">
        <f>VLOOKUP(C867, Pivot!A$2:B$999, 2, FALSE)</f>
        <v>233033</v>
      </c>
      <c r="M867" s="58">
        <f t="shared" si="80"/>
        <v>2014</v>
      </c>
      <c r="N867" s="28" t="s">
        <v>898</v>
      </c>
      <c r="P867" s="58">
        <f t="shared" si="81"/>
        <v>2014</v>
      </c>
    </row>
    <row r="868" spans="1:16" ht="12.75" hidden="1" customHeight="1" x14ac:dyDescent="0.25">
      <c r="A868" s="27" t="s">
        <v>1045</v>
      </c>
      <c r="B868" s="28" t="s">
        <v>338</v>
      </c>
      <c r="C868" s="29" t="s">
        <v>1036</v>
      </c>
      <c r="D868" s="61">
        <v>4</v>
      </c>
      <c r="E868" s="90">
        <v>41953</v>
      </c>
      <c r="F868" s="57">
        <f>VLOOKUP(C868, Pivot!A$2:C$999, 3, FALSE)</f>
        <v>41949.727272727272</v>
      </c>
      <c r="G868" s="30">
        <f t="shared" si="78"/>
        <v>3.2727272727279342</v>
      </c>
      <c r="H868" s="31">
        <f>VLOOKUP(C868, Pivot!A$2:E$999, 4, FALSE)</f>
        <v>207.3</v>
      </c>
      <c r="I868" s="31">
        <f>VLOOKUP(C868, Pivot!A$2:E$999, 5, FALSE)</f>
        <v>67.5</v>
      </c>
      <c r="J868" s="55">
        <v>200</v>
      </c>
      <c r="K868" s="31">
        <f t="shared" si="79"/>
        <v>0</v>
      </c>
      <c r="L868" s="58">
        <f>VLOOKUP(C868, Pivot!A$2:B$999, 2, FALSE)</f>
        <v>233033</v>
      </c>
      <c r="M868" s="58">
        <f t="shared" si="80"/>
        <v>2014</v>
      </c>
      <c r="N868" s="28" t="s">
        <v>900</v>
      </c>
      <c r="P868" s="58">
        <f t="shared" si="81"/>
        <v>2014</v>
      </c>
    </row>
    <row r="869" spans="1:16" ht="12.75" hidden="1" customHeight="1" x14ac:dyDescent="0.25">
      <c r="A869" s="27" t="s">
        <v>1046</v>
      </c>
      <c r="B869" s="28" t="s">
        <v>338</v>
      </c>
      <c r="C869" s="29" t="s">
        <v>1036</v>
      </c>
      <c r="D869" s="61">
        <v>4</v>
      </c>
      <c r="E869" s="90">
        <v>41954</v>
      </c>
      <c r="F869" s="57">
        <f>VLOOKUP(C869, Pivot!A$2:C$999, 3, FALSE)</f>
        <v>41949.727272727272</v>
      </c>
      <c r="G869" s="30">
        <f t="shared" si="78"/>
        <v>4.2727272727279342</v>
      </c>
      <c r="H869" s="31">
        <f>VLOOKUP(C869, Pivot!A$2:E$999, 4, FALSE)</f>
        <v>207.3</v>
      </c>
      <c r="I869" s="31">
        <f>VLOOKUP(C869, Pivot!A$2:E$999, 5, FALSE)</f>
        <v>67.5</v>
      </c>
      <c r="J869" s="55">
        <v>151.5</v>
      </c>
      <c r="K869" s="31">
        <f t="shared" si="79"/>
        <v>0</v>
      </c>
      <c r="L869" s="58">
        <f>VLOOKUP(C869, Pivot!A$2:B$999, 2, FALSE)</f>
        <v>233033</v>
      </c>
      <c r="M869" s="58">
        <f t="shared" si="80"/>
        <v>2014</v>
      </c>
      <c r="N869" s="28" t="s">
        <v>890</v>
      </c>
      <c r="P869" s="58">
        <f t="shared" si="81"/>
        <v>2014</v>
      </c>
    </row>
    <row r="870" spans="1:16" ht="12.75" hidden="1" customHeight="1" x14ac:dyDescent="0.25">
      <c r="A870" s="27" t="s">
        <v>1047</v>
      </c>
      <c r="B870" s="28" t="s">
        <v>338</v>
      </c>
      <c r="C870" s="29" t="s">
        <v>1036</v>
      </c>
      <c r="D870" s="61">
        <v>24</v>
      </c>
      <c r="E870" s="90">
        <v>41954</v>
      </c>
      <c r="F870" s="57">
        <f>VLOOKUP(C870, Pivot!A$2:C$999, 3, FALSE)</f>
        <v>41949.727272727272</v>
      </c>
      <c r="G870" s="30">
        <f t="shared" si="78"/>
        <v>4.2727272727279342</v>
      </c>
      <c r="H870" s="31">
        <f>VLOOKUP(C870, Pivot!A$2:E$999, 4, FALSE)</f>
        <v>207.3</v>
      </c>
      <c r="I870" s="31">
        <f>VLOOKUP(C870, Pivot!A$2:E$999, 5, FALSE)</f>
        <v>67.5</v>
      </c>
      <c r="J870" s="55">
        <v>161.4</v>
      </c>
      <c r="K870" s="31">
        <f t="shared" si="79"/>
        <v>0</v>
      </c>
      <c r="L870" s="58">
        <f>VLOOKUP(C870, Pivot!A$2:B$999, 2, FALSE)</f>
        <v>233033</v>
      </c>
      <c r="M870" s="58">
        <f t="shared" si="80"/>
        <v>2014</v>
      </c>
      <c r="N870" s="28" t="s">
        <v>892</v>
      </c>
      <c r="P870" s="58">
        <f t="shared" si="81"/>
        <v>2014</v>
      </c>
    </row>
    <row r="871" spans="1:16" ht="12.75" hidden="1" customHeight="1" x14ac:dyDescent="0.25">
      <c r="A871" s="27" t="s">
        <v>1048</v>
      </c>
      <c r="B871" s="28" t="s">
        <v>338</v>
      </c>
      <c r="C871" s="29" t="s">
        <v>1036</v>
      </c>
      <c r="D871" s="61">
        <v>3</v>
      </c>
      <c r="E871" s="90">
        <v>41954</v>
      </c>
      <c r="F871" s="57">
        <f>VLOOKUP(C871, Pivot!A$2:C$999, 3, FALSE)</f>
        <v>41949.727272727272</v>
      </c>
      <c r="G871" s="30">
        <f t="shared" si="78"/>
        <v>4.2727272727279342</v>
      </c>
      <c r="H871" s="31">
        <f>VLOOKUP(C871, Pivot!A$2:E$999, 4, FALSE)</f>
        <v>207.3</v>
      </c>
      <c r="I871" s="31">
        <f>VLOOKUP(C871, Pivot!A$2:E$999, 5, FALSE)</f>
        <v>67.5</v>
      </c>
      <c r="J871" s="55">
        <v>183.4</v>
      </c>
      <c r="K871" s="31">
        <f t="shared" si="79"/>
        <v>0</v>
      </c>
      <c r="L871" s="58">
        <f>VLOOKUP(C871, Pivot!A$2:B$999, 2, FALSE)</f>
        <v>233033</v>
      </c>
      <c r="M871" s="58">
        <f t="shared" si="80"/>
        <v>2014</v>
      </c>
      <c r="N871" s="28" t="s">
        <v>896</v>
      </c>
      <c r="P871" s="58">
        <f t="shared" si="81"/>
        <v>2014</v>
      </c>
    </row>
    <row r="872" spans="1:16" ht="12.75" hidden="1" customHeight="1" x14ac:dyDescent="0.25">
      <c r="A872" s="27" t="s">
        <v>1049</v>
      </c>
      <c r="B872" s="28" t="s">
        <v>338</v>
      </c>
      <c r="C872" s="29" t="s">
        <v>1036</v>
      </c>
      <c r="D872" s="61">
        <v>6</v>
      </c>
      <c r="E872" s="90">
        <v>41954</v>
      </c>
      <c r="F872" s="57">
        <f>VLOOKUP(C872, Pivot!A$2:C$999, 3, FALSE)</f>
        <v>41949.727272727272</v>
      </c>
      <c r="G872" s="30">
        <f t="shared" si="78"/>
        <v>4.2727272727279342</v>
      </c>
      <c r="H872" s="31">
        <f>VLOOKUP(C872, Pivot!A$2:E$999, 4, FALSE)</f>
        <v>207.3</v>
      </c>
      <c r="I872" s="31">
        <f>VLOOKUP(C872, Pivot!A$2:E$999, 5, FALSE)</f>
        <v>67.5</v>
      </c>
      <c r="J872" s="55">
        <v>203.8</v>
      </c>
      <c r="K872" s="31">
        <f t="shared" si="79"/>
        <v>0</v>
      </c>
      <c r="L872" s="58">
        <f>VLOOKUP(C872, Pivot!A$2:B$999, 2, FALSE)</f>
        <v>233033</v>
      </c>
      <c r="M872" s="58">
        <f t="shared" si="80"/>
        <v>2014</v>
      </c>
      <c r="N872" s="28" t="s">
        <v>898</v>
      </c>
      <c r="P872" s="58">
        <f t="shared" si="81"/>
        <v>2014</v>
      </c>
    </row>
    <row r="873" spans="1:16" ht="12.75" hidden="1" customHeight="1" x14ac:dyDescent="0.25">
      <c r="A873" s="27" t="s">
        <v>1050</v>
      </c>
      <c r="B873" s="28" t="s">
        <v>338</v>
      </c>
      <c r="C873" s="29" t="s">
        <v>1036</v>
      </c>
      <c r="D873" s="61">
        <v>3</v>
      </c>
      <c r="E873" s="90">
        <v>41954</v>
      </c>
      <c r="F873" s="57">
        <f>VLOOKUP(C873, Pivot!A$2:C$999, 3, FALSE)</f>
        <v>41949.727272727272</v>
      </c>
      <c r="G873" s="30">
        <f t="shared" si="78"/>
        <v>4.2727272727279342</v>
      </c>
      <c r="H873" s="31">
        <f>VLOOKUP(C873, Pivot!A$2:E$999, 4, FALSE)</f>
        <v>207.3</v>
      </c>
      <c r="I873" s="31">
        <f>VLOOKUP(C873, Pivot!A$2:E$999, 5, FALSE)</f>
        <v>67.5</v>
      </c>
      <c r="J873" s="55">
        <v>200</v>
      </c>
      <c r="K873" s="31">
        <f t="shared" si="79"/>
        <v>0</v>
      </c>
      <c r="L873" s="58">
        <f>VLOOKUP(C873, Pivot!A$2:B$999, 2, FALSE)</f>
        <v>233033</v>
      </c>
      <c r="M873" s="58">
        <f t="shared" si="80"/>
        <v>2014</v>
      </c>
      <c r="N873" s="28" t="s">
        <v>900</v>
      </c>
      <c r="P873" s="58">
        <f t="shared" si="81"/>
        <v>2014</v>
      </c>
    </row>
    <row r="874" spans="1:16" ht="12.75" hidden="1" customHeight="1" x14ac:dyDescent="0.25">
      <c r="A874" s="27" t="s">
        <v>1051</v>
      </c>
      <c r="B874" s="28" t="s">
        <v>338</v>
      </c>
      <c r="C874" s="29" t="s">
        <v>1036</v>
      </c>
      <c r="D874" s="61">
        <v>2</v>
      </c>
      <c r="E874" s="90">
        <v>41955</v>
      </c>
      <c r="F874" s="57">
        <f>VLOOKUP(C874, Pivot!A$2:C$999, 3, FALSE)</f>
        <v>41949.727272727272</v>
      </c>
      <c r="G874" s="30">
        <f t="shared" si="78"/>
        <v>5.2727272727279342</v>
      </c>
      <c r="H874" s="31">
        <f>VLOOKUP(C874, Pivot!A$2:E$999, 4, FALSE)</f>
        <v>207.3</v>
      </c>
      <c r="I874" s="31">
        <f>VLOOKUP(C874, Pivot!A$2:E$999, 5, FALSE)</f>
        <v>67.5</v>
      </c>
      <c r="J874" s="55">
        <v>130.6</v>
      </c>
      <c r="K874" s="31">
        <f t="shared" si="79"/>
        <v>0</v>
      </c>
      <c r="L874" s="58">
        <f>VLOOKUP(C874, Pivot!A$2:B$999, 2, FALSE)</f>
        <v>233033</v>
      </c>
      <c r="M874" s="58">
        <f t="shared" si="80"/>
        <v>2014</v>
      </c>
      <c r="N874" s="28" t="s">
        <v>920</v>
      </c>
      <c r="P874" s="58">
        <f t="shared" si="81"/>
        <v>2014</v>
      </c>
    </row>
    <row r="875" spans="1:16" ht="12.75" hidden="1" customHeight="1" x14ac:dyDescent="0.25">
      <c r="A875" s="27" t="s">
        <v>1052</v>
      </c>
      <c r="B875" s="28" t="s">
        <v>338</v>
      </c>
      <c r="C875" s="29" t="s">
        <v>1036</v>
      </c>
      <c r="D875" s="61">
        <v>1</v>
      </c>
      <c r="E875" s="90">
        <v>41955</v>
      </c>
      <c r="F875" s="57">
        <f>VLOOKUP(C875, Pivot!A$2:C$999, 3, FALSE)</f>
        <v>41949.727272727272</v>
      </c>
      <c r="G875" s="30">
        <f t="shared" si="78"/>
        <v>5.2727272727279342</v>
      </c>
      <c r="H875" s="31">
        <f>VLOOKUP(C875, Pivot!A$2:E$999, 4, FALSE)</f>
        <v>207.3</v>
      </c>
      <c r="I875" s="31">
        <f>VLOOKUP(C875, Pivot!A$2:E$999, 5, FALSE)</f>
        <v>67.5</v>
      </c>
      <c r="J875" s="55">
        <v>151.5</v>
      </c>
      <c r="K875" s="31">
        <f t="shared" si="79"/>
        <v>0</v>
      </c>
      <c r="L875" s="58">
        <f>VLOOKUP(C875, Pivot!A$2:B$999, 2, FALSE)</f>
        <v>233033</v>
      </c>
      <c r="M875" s="58">
        <f t="shared" si="80"/>
        <v>2014</v>
      </c>
      <c r="N875" s="28" t="s">
        <v>890</v>
      </c>
      <c r="P875" s="58">
        <f t="shared" si="81"/>
        <v>2014</v>
      </c>
    </row>
    <row r="876" spans="1:16" ht="12.75" hidden="1" customHeight="1" x14ac:dyDescent="0.25">
      <c r="A876" s="27" t="s">
        <v>1053</v>
      </c>
      <c r="B876" s="28" t="s">
        <v>338</v>
      </c>
      <c r="C876" s="29" t="s">
        <v>1036</v>
      </c>
      <c r="D876" s="61">
        <v>15</v>
      </c>
      <c r="E876" s="90">
        <v>41955</v>
      </c>
      <c r="F876" s="57">
        <f>VLOOKUP(C876, Pivot!A$2:C$999, 3, FALSE)</f>
        <v>41949.727272727272</v>
      </c>
      <c r="G876" s="30">
        <f t="shared" si="78"/>
        <v>5.2727272727279342</v>
      </c>
      <c r="H876" s="31">
        <f>VLOOKUP(C876, Pivot!A$2:E$999, 4, FALSE)</f>
        <v>207.3</v>
      </c>
      <c r="I876" s="31">
        <f>VLOOKUP(C876, Pivot!A$2:E$999, 5, FALSE)</f>
        <v>67.5</v>
      </c>
      <c r="J876" s="55">
        <v>161.4</v>
      </c>
      <c r="K876" s="31">
        <f t="shared" si="79"/>
        <v>0</v>
      </c>
      <c r="L876" s="58">
        <f>VLOOKUP(C876, Pivot!A$2:B$999, 2, FALSE)</f>
        <v>233033</v>
      </c>
      <c r="M876" s="58">
        <f t="shared" si="80"/>
        <v>2014</v>
      </c>
      <c r="N876" s="28" t="s">
        <v>892</v>
      </c>
      <c r="P876" s="58">
        <f t="shared" si="81"/>
        <v>2014</v>
      </c>
    </row>
    <row r="877" spans="1:16" ht="12.75" hidden="1" customHeight="1" x14ac:dyDescent="0.25">
      <c r="A877" s="27" t="s">
        <v>1054</v>
      </c>
      <c r="B877" s="28" t="s">
        <v>338</v>
      </c>
      <c r="C877" s="29" t="s">
        <v>1036</v>
      </c>
      <c r="D877" s="61">
        <v>6</v>
      </c>
      <c r="E877" s="90">
        <v>41955</v>
      </c>
      <c r="F877" s="57">
        <f>VLOOKUP(C877, Pivot!A$2:C$999, 3, FALSE)</f>
        <v>41949.727272727272</v>
      </c>
      <c r="G877" s="30">
        <f t="shared" si="78"/>
        <v>5.2727272727279342</v>
      </c>
      <c r="H877" s="31">
        <f>VLOOKUP(C877, Pivot!A$2:E$999, 4, FALSE)</f>
        <v>207.3</v>
      </c>
      <c r="I877" s="31">
        <f>VLOOKUP(C877, Pivot!A$2:E$999, 5, FALSE)</f>
        <v>67.5</v>
      </c>
      <c r="J877" s="55">
        <v>203.8</v>
      </c>
      <c r="K877" s="31">
        <f t="shared" si="79"/>
        <v>0</v>
      </c>
      <c r="L877" s="58">
        <f>VLOOKUP(C877, Pivot!A$2:B$999, 2, FALSE)</f>
        <v>233033</v>
      </c>
      <c r="M877" s="58">
        <f t="shared" si="80"/>
        <v>2014</v>
      </c>
      <c r="N877" s="28" t="s">
        <v>898</v>
      </c>
      <c r="P877" s="58">
        <f t="shared" si="81"/>
        <v>2014</v>
      </c>
    </row>
    <row r="878" spans="1:16" ht="12.75" hidden="1" customHeight="1" x14ac:dyDescent="0.25">
      <c r="A878" s="27" t="s">
        <v>1055</v>
      </c>
      <c r="B878" s="28" t="s">
        <v>338</v>
      </c>
      <c r="C878" s="29" t="s">
        <v>1036</v>
      </c>
      <c r="D878" s="61">
        <v>9</v>
      </c>
      <c r="E878" s="90">
        <v>41955</v>
      </c>
      <c r="F878" s="57">
        <f>VLOOKUP(C878, Pivot!A$2:C$999, 3, FALSE)</f>
        <v>41949.727272727272</v>
      </c>
      <c r="G878" s="30">
        <f t="shared" si="78"/>
        <v>5.2727272727279342</v>
      </c>
      <c r="H878" s="31">
        <f>VLOOKUP(C878, Pivot!A$2:E$999, 4, FALSE)</f>
        <v>207.3</v>
      </c>
      <c r="I878" s="31">
        <f>VLOOKUP(C878, Pivot!A$2:E$999, 5, FALSE)</f>
        <v>67.5</v>
      </c>
      <c r="J878" s="55">
        <v>200</v>
      </c>
      <c r="K878" s="31">
        <f t="shared" si="79"/>
        <v>0</v>
      </c>
      <c r="L878" s="58">
        <f>VLOOKUP(C878, Pivot!A$2:B$999, 2, FALSE)</f>
        <v>233033</v>
      </c>
      <c r="M878" s="58">
        <f t="shared" si="80"/>
        <v>2014</v>
      </c>
      <c r="N878" s="28" t="s">
        <v>900</v>
      </c>
      <c r="P878" s="58">
        <f t="shared" si="81"/>
        <v>2014</v>
      </c>
    </row>
    <row r="879" spans="1:16" ht="12.75" hidden="1" customHeight="1" x14ac:dyDescent="0.25">
      <c r="A879" s="27" t="s">
        <v>1056</v>
      </c>
      <c r="B879" s="28" t="s">
        <v>338</v>
      </c>
      <c r="C879" s="29" t="s">
        <v>1036</v>
      </c>
      <c r="D879" s="61">
        <v>2</v>
      </c>
      <c r="E879" s="90">
        <v>41956</v>
      </c>
      <c r="F879" s="57">
        <f>VLOOKUP(C879, Pivot!A$2:C$999, 3, FALSE)</f>
        <v>41949.727272727272</v>
      </c>
      <c r="G879" s="30">
        <f t="shared" si="78"/>
        <v>6.2727272727279342</v>
      </c>
      <c r="H879" s="31">
        <f>VLOOKUP(C879, Pivot!A$2:E$999, 4, FALSE)</f>
        <v>207.3</v>
      </c>
      <c r="I879" s="31">
        <f>VLOOKUP(C879, Pivot!A$2:E$999, 5, FALSE)</f>
        <v>67.5</v>
      </c>
      <c r="J879" s="55">
        <v>130.6</v>
      </c>
      <c r="K879" s="31">
        <f t="shared" si="79"/>
        <v>0</v>
      </c>
      <c r="L879" s="58">
        <f>VLOOKUP(C879, Pivot!A$2:B$999, 2, FALSE)</f>
        <v>233033</v>
      </c>
      <c r="M879" s="58">
        <f t="shared" si="80"/>
        <v>2014</v>
      </c>
      <c r="N879" s="28" t="s">
        <v>920</v>
      </c>
      <c r="P879" s="58">
        <f t="shared" si="81"/>
        <v>2014</v>
      </c>
    </row>
    <row r="880" spans="1:16" ht="12.75" hidden="1" customHeight="1" x14ac:dyDescent="0.25">
      <c r="A880" s="27" t="s">
        <v>1057</v>
      </c>
      <c r="B880" s="28" t="s">
        <v>338</v>
      </c>
      <c r="C880" s="29" t="s">
        <v>1036</v>
      </c>
      <c r="D880" s="61">
        <v>8</v>
      </c>
      <c r="E880" s="90">
        <v>41956</v>
      </c>
      <c r="F880" s="57">
        <f>VLOOKUP(C880, Pivot!A$2:C$999, 3, FALSE)</f>
        <v>41949.727272727272</v>
      </c>
      <c r="G880" s="30">
        <f t="shared" si="78"/>
        <v>6.2727272727279342</v>
      </c>
      <c r="H880" s="31">
        <f>VLOOKUP(C880, Pivot!A$2:E$999, 4, FALSE)</f>
        <v>207.3</v>
      </c>
      <c r="I880" s="31">
        <f>VLOOKUP(C880, Pivot!A$2:E$999, 5, FALSE)</f>
        <v>67.5</v>
      </c>
      <c r="J880" s="55">
        <v>151.5</v>
      </c>
      <c r="K880" s="31">
        <f t="shared" si="79"/>
        <v>0</v>
      </c>
      <c r="L880" s="58">
        <f>VLOOKUP(C880, Pivot!A$2:B$999, 2, FALSE)</f>
        <v>233033</v>
      </c>
      <c r="M880" s="58">
        <f t="shared" si="80"/>
        <v>2014</v>
      </c>
      <c r="N880" s="28" t="s">
        <v>890</v>
      </c>
      <c r="P880" s="58">
        <f t="shared" si="81"/>
        <v>2014</v>
      </c>
    </row>
    <row r="881" spans="1:16" ht="12.75" hidden="1" customHeight="1" x14ac:dyDescent="0.25">
      <c r="A881" s="27" t="s">
        <v>1058</v>
      </c>
      <c r="B881" s="28" t="s">
        <v>338</v>
      </c>
      <c r="C881" s="29" t="s">
        <v>1036</v>
      </c>
      <c r="D881" s="61">
        <v>25</v>
      </c>
      <c r="E881" s="90">
        <v>41956</v>
      </c>
      <c r="F881" s="57">
        <f>VLOOKUP(C881, Pivot!A$2:C$999, 3, FALSE)</f>
        <v>41949.727272727272</v>
      </c>
      <c r="G881" s="30">
        <f t="shared" si="78"/>
        <v>6.2727272727279342</v>
      </c>
      <c r="H881" s="31">
        <f>VLOOKUP(C881, Pivot!A$2:E$999, 4, FALSE)</f>
        <v>207.3</v>
      </c>
      <c r="I881" s="31">
        <f>VLOOKUP(C881, Pivot!A$2:E$999, 5, FALSE)</f>
        <v>67.5</v>
      </c>
      <c r="J881" s="55">
        <v>161.4</v>
      </c>
      <c r="K881" s="31">
        <f t="shared" si="79"/>
        <v>0</v>
      </c>
      <c r="L881" s="58">
        <f>VLOOKUP(C881, Pivot!A$2:B$999, 2, FALSE)</f>
        <v>233033</v>
      </c>
      <c r="M881" s="58">
        <f t="shared" si="80"/>
        <v>2014</v>
      </c>
      <c r="N881" s="28" t="s">
        <v>892</v>
      </c>
      <c r="P881" s="58">
        <f t="shared" si="81"/>
        <v>2014</v>
      </c>
    </row>
    <row r="882" spans="1:16" ht="12.75" hidden="1" customHeight="1" x14ac:dyDescent="0.25">
      <c r="A882" s="27" t="s">
        <v>1059</v>
      </c>
      <c r="B882" s="28" t="s">
        <v>338</v>
      </c>
      <c r="C882" s="29" t="s">
        <v>1036</v>
      </c>
      <c r="D882" s="61">
        <v>22</v>
      </c>
      <c r="E882" s="90">
        <v>41956</v>
      </c>
      <c r="F882" s="57">
        <f>VLOOKUP(C882, Pivot!A$2:C$999, 3, FALSE)</f>
        <v>41949.727272727272</v>
      </c>
      <c r="G882" s="30">
        <f t="shared" si="78"/>
        <v>6.2727272727279342</v>
      </c>
      <c r="H882" s="31">
        <f>VLOOKUP(C882, Pivot!A$2:E$999, 4, FALSE)</f>
        <v>207.3</v>
      </c>
      <c r="I882" s="31">
        <f>VLOOKUP(C882, Pivot!A$2:E$999, 5, FALSE)</f>
        <v>67.5</v>
      </c>
      <c r="J882" s="55">
        <v>203.8</v>
      </c>
      <c r="K882" s="31">
        <f t="shared" si="79"/>
        <v>0</v>
      </c>
      <c r="L882" s="58">
        <f>VLOOKUP(C882, Pivot!A$2:B$999, 2, FALSE)</f>
        <v>233033</v>
      </c>
      <c r="M882" s="58">
        <f t="shared" si="80"/>
        <v>2014</v>
      </c>
      <c r="N882" s="28" t="s">
        <v>898</v>
      </c>
      <c r="P882" s="58">
        <f t="shared" si="81"/>
        <v>2014</v>
      </c>
    </row>
    <row r="883" spans="1:16" ht="12.75" hidden="1" customHeight="1" x14ac:dyDescent="0.25">
      <c r="A883" s="27" t="s">
        <v>1060</v>
      </c>
      <c r="B883" s="28" t="s">
        <v>338</v>
      </c>
      <c r="C883" s="29" t="s">
        <v>1036</v>
      </c>
      <c r="D883" s="61">
        <v>6</v>
      </c>
      <c r="E883" s="90">
        <v>41956</v>
      </c>
      <c r="F883" s="57">
        <f>VLOOKUP(C883, Pivot!A$2:C$999, 3, FALSE)</f>
        <v>41949.727272727272</v>
      </c>
      <c r="G883" s="30">
        <f t="shared" si="78"/>
        <v>6.2727272727279342</v>
      </c>
      <c r="H883" s="31">
        <f>VLOOKUP(C883, Pivot!A$2:E$999, 4, FALSE)</f>
        <v>207.3</v>
      </c>
      <c r="I883" s="31">
        <f>VLOOKUP(C883, Pivot!A$2:E$999, 5, FALSE)</f>
        <v>67.5</v>
      </c>
      <c r="J883" s="55">
        <v>200</v>
      </c>
      <c r="K883" s="31">
        <f t="shared" si="79"/>
        <v>0</v>
      </c>
      <c r="L883" s="58">
        <f>VLOOKUP(C883, Pivot!A$2:B$999, 2, FALSE)</f>
        <v>233033</v>
      </c>
      <c r="M883" s="58">
        <f t="shared" si="80"/>
        <v>2014</v>
      </c>
      <c r="N883" s="28" t="s">
        <v>900</v>
      </c>
      <c r="P883" s="58">
        <f t="shared" si="81"/>
        <v>2014</v>
      </c>
    </row>
    <row r="884" spans="1:16" ht="12.75" hidden="1" customHeight="1" x14ac:dyDescent="0.25">
      <c r="A884" s="41" t="s">
        <v>1061</v>
      </c>
      <c r="B884" s="28" t="s">
        <v>590</v>
      </c>
      <c r="C884" s="29" t="s">
        <v>1036</v>
      </c>
      <c r="D884" s="36">
        <v>25</v>
      </c>
      <c r="E884" s="92">
        <v>41957</v>
      </c>
      <c r="F884" s="57">
        <f>VLOOKUP(C884, Pivot!A$2:C$999, 3, FALSE)</f>
        <v>41949.727272727272</v>
      </c>
      <c r="G884" s="30">
        <f t="shared" si="78"/>
        <v>7.2727272727279342</v>
      </c>
      <c r="H884" s="31">
        <f>VLOOKUP(C884, Pivot!A$2:E$999, 4, FALSE)</f>
        <v>207.3</v>
      </c>
      <c r="I884" s="31">
        <f>VLOOKUP(C884, Pivot!A$2:E$999, 5, FALSE)</f>
        <v>67.5</v>
      </c>
      <c r="J884" s="60">
        <v>89.700000000000017</v>
      </c>
      <c r="K884" s="31">
        <f t="shared" si="79"/>
        <v>0</v>
      </c>
      <c r="L884" s="58">
        <f>VLOOKUP(C884, Pivot!A$2:B$999, 2, FALSE)</f>
        <v>233033</v>
      </c>
      <c r="M884" s="58">
        <f t="shared" si="80"/>
        <v>2014</v>
      </c>
      <c r="O884" s="65"/>
      <c r="P884" s="58">
        <f t="shared" si="81"/>
        <v>2014</v>
      </c>
    </row>
    <row r="885" spans="1:16" ht="12.75" hidden="1" customHeight="1" x14ac:dyDescent="0.25">
      <c r="A885" s="36" t="s">
        <v>1062</v>
      </c>
      <c r="B885" s="62" t="s">
        <v>301</v>
      </c>
      <c r="C885" s="59" t="s">
        <v>1036</v>
      </c>
      <c r="D885" s="36">
        <v>2</v>
      </c>
      <c r="E885" s="92">
        <v>41960</v>
      </c>
      <c r="F885" s="57">
        <f>VLOOKUP(C885, Pivot!A$2:C$999, 3, FALSE)</f>
        <v>41949.727272727272</v>
      </c>
      <c r="G885" s="30">
        <f t="shared" si="78"/>
        <v>10.272727272727934</v>
      </c>
      <c r="H885" s="31">
        <f>VLOOKUP(C885, Pivot!A$2:E$999, 4, FALSE)</f>
        <v>207.3</v>
      </c>
      <c r="I885" s="31">
        <f>VLOOKUP(C885, Pivot!A$2:E$999, 5, FALSE)</f>
        <v>67.5</v>
      </c>
      <c r="J885" s="55">
        <f>VLOOKUP(N885, Metadata!E$3:F$69, 2, FALSE)</f>
        <v>171.2</v>
      </c>
      <c r="K885" s="31">
        <f t="shared" si="79"/>
        <v>0</v>
      </c>
      <c r="L885" s="58">
        <f>VLOOKUP(C885, Pivot!A$2:B$999, 2, FALSE)</f>
        <v>233033</v>
      </c>
      <c r="M885" s="58">
        <f t="shared" si="80"/>
        <v>2014</v>
      </c>
      <c r="N885" s="36" t="s">
        <v>906</v>
      </c>
      <c r="P885" s="58">
        <f t="shared" si="81"/>
        <v>2014</v>
      </c>
    </row>
    <row r="886" spans="1:16" ht="12.75" hidden="1" customHeight="1" x14ac:dyDescent="0.25">
      <c r="A886" s="36" t="s">
        <v>1063</v>
      </c>
      <c r="B886" s="62" t="s">
        <v>301</v>
      </c>
      <c r="C886" s="59" t="s">
        <v>1036</v>
      </c>
      <c r="D886" s="36">
        <v>2</v>
      </c>
      <c r="E886" s="92">
        <v>41960</v>
      </c>
      <c r="F886" s="57">
        <f>VLOOKUP(C886, Pivot!A$2:C$999, 3, FALSE)</f>
        <v>41949.727272727272</v>
      </c>
      <c r="G886" s="30">
        <f t="shared" si="78"/>
        <v>10.272727272727934</v>
      </c>
      <c r="H886" s="31">
        <f>VLOOKUP(C886, Pivot!A$2:E$999, 4, FALSE)</f>
        <v>207.3</v>
      </c>
      <c r="I886" s="31">
        <f>VLOOKUP(C886, Pivot!A$2:E$999, 5, FALSE)</f>
        <v>67.5</v>
      </c>
      <c r="J886" s="55">
        <f>VLOOKUP(N886, Metadata!E$3:F$69, 2, FALSE)</f>
        <v>169.3</v>
      </c>
      <c r="K886" s="31">
        <f t="shared" si="79"/>
        <v>0</v>
      </c>
      <c r="L886" s="58">
        <f>VLOOKUP(C886, Pivot!A$2:B$999, 2, FALSE)</f>
        <v>233033</v>
      </c>
      <c r="M886" s="58">
        <f t="shared" si="80"/>
        <v>2014</v>
      </c>
      <c r="N886" s="36" t="s">
        <v>962</v>
      </c>
      <c r="P886" s="58">
        <f t="shared" si="81"/>
        <v>2014</v>
      </c>
    </row>
    <row r="887" spans="1:16" ht="12.75" hidden="1" customHeight="1" x14ac:dyDescent="0.25">
      <c r="A887" s="36" t="s">
        <v>1064</v>
      </c>
      <c r="B887" s="62" t="s">
        <v>301</v>
      </c>
      <c r="C887" s="59" t="s">
        <v>1036</v>
      </c>
      <c r="D887" s="36">
        <v>2</v>
      </c>
      <c r="E887" s="92">
        <v>41968</v>
      </c>
      <c r="F887" s="57">
        <f>VLOOKUP(C887, Pivot!A$2:C$999, 3, FALSE)</f>
        <v>41949.727272727272</v>
      </c>
      <c r="G887" s="30">
        <f t="shared" si="78"/>
        <v>18.272727272727934</v>
      </c>
      <c r="H887" s="31">
        <f>VLOOKUP(C887, Pivot!A$2:E$999, 4, FALSE)</f>
        <v>207.3</v>
      </c>
      <c r="I887" s="31">
        <f>VLOOKUP(C887, Pivot!A$2:E$999, 5, FALSE)</f>
        <v>67.5</v>
      </c>
      <c r="J887" s="55">
        <f>VLOOKUP(N887, Metadata!E$3:F$69, 2, FALSE)</f>
        <v>195.2</v>
      </c>
      <c r="K887" s="31">
        <f t="shared" si="79"/>
        <v>0</v>
      </c>
      <c r="L887" s="58">
        <f>VLOOKUP(C887, Pivot!A$2:B$999, 2, FALSE)</f>
        <v>233033</v>
      </c>
      <c r="M887" s="58">
        <f t="shared" si="80"/>
        <v>2014</v>
      </c>
      <c r="N887" s="36" t="s">
        <v>1039</v>
      </c>
      <c r="P887" s="58">
        <f t="shared" si="81"/>
        <v>2014</v>
      </c>
    </row>
    <row r="888" spans="1:16" ht="12.75" hidden="1" customHeight="1" x14ac:dyDescent="0.25">
      <c r="A888" s="36" t="s">
        <v>1065</v>
      </c>
      <c r="B888" s="62" t="s">
        <v>301</v>
      </c>
      <c r="C888" s="59" t="s">
        <v>1036</v>
      </c>
      <c r="D888" s="36">
        <v>1</v>
      </c>
      <c r="E888" s="92">
        <v>41968</v>
      </c>
      <c r="F888" s="57">
        <f>VLOOKUP(C888, Pivot!A$2:C$999, 3, FALSE)</f>
        <v>41949.727272727272</v>
      </c>
      <c r="G888" s="30">
        <f t="shared" si="78"/>
        <v>18.272727272727934</v>
      </c>
      <c r="H888" s="31">
        <f>VLOOKUP(C888, Pivot!A$2:E$999, 4, FALSE)</f>
        <v>207.3</v>
      </c>
      <c r="I888" s="31">
        <f>VLOOKUP(C888, Pivot!A$2:E$999, 5, FALSE)</f>
        <v>67.5</v>
      </c>
      <c r="J888" s="55">
        <f>VLOOKUP(N888, Metadata!E$3:F$69, 2, FALSE)</f>
        <v>197.8</v>
      </c>
      <c r="K888" s="31">
        <f t="shared" si="79"/>
        <v>0</v>
      </c>
      <c r="L888" s="58">
        <f>VLOOKUP(C888, Pivot!A$2:B$999, 2, FALSE)</f>
        <v>233033</v>
      </c>
      <c r="M888" s="58">
        <f t="shared" si="80"/>
        <v>2014</v>
      </c>
      <c r="N888" s="36" t="s">
        <v>1041</v>
      </c>
      <c r="P888" s="58">
        <f t="shared" si="81"/>
        <v>2014</v>
      </c>
    </row>
    <row r="889" spans="1:16" ht="12.75" hidden="1" customHeight="1" x14ac:dyDescent="0.25">
      <c r="A889" s="42" t="s">
        <v>1066</v>
      </c>
      <c r="B889" s="28" t="s">
        <v>338</v>
      </c>
      <c r="C889" s="29" t="s">
        <v>1036</v>
      </c>
      <c r="D889" s="66">
        <v>38</v>
      </c>
      <c r="E889" s="95">
        <v>41974</v>
      </c>
      <c r="F889" s="57">
        <f>VLOOKUP(C889, Pivot!A$2:C$999, 3, FALSE)</f>
        <v>41949.727272727272</v>
      </c>
      <c r="G889" s="30">
        <f t="shared" si="78"/>
        <v>24.272727272727934</v>
      </c>
      <c r="H889" s="31">
        <f>VLOOKUP(C889, Pivot!A$2:E$999, 4, FALSE)</f>
        <v>207.3</v>
      </c>
      <c r="I889" s="31">
        <f>VLOOKUP(C889, Pivot!A$2:E$999, 5, FALSE)</f>
        <v>67.5</v>
      </c>
      <c r="J889" s="67">
        <v>91.7</v>
      </c>
      <c r="K889" s="31">
        <f t="shared" si="79"/>
        <v>0</v>
      </c>
      <c r="L889" s="58">
        <f>VLOOKUP(C889, Pivot!A$2:B$999, 2, FALSE)</f>
        <v>233033</v>
      </c>
      <c r="M889" s="58">
        <f t="shared" si="80"/>
        <v>2014</v>
      </c>
      <c r="N889" s="42" t="s">
        <v>882</v>
      </c>
      <c r="P889" s="58">
        <f t="shared" si="81"/>
        <v>2015</v>
      </c>
    </row>
    <row r="890" spans="1:16" ht="12.75" hidden="1" customHeight="1" x14ac:dyDescent="0.25">
      <c r="A890" s="42" t="s">
        <v>1067</v>
      </c>
      <c r="B890" s="28" t="s">
        <v>338</v>
      </c>
      <c r="C890" s="29" t="s">
        <v>1036</v>
      </c>
      <c r="D890" s="66">
        <v>57</v>
      </c>
      <c r="E890" s="95">
        <v>41974</v>
      </c>
      <c r="F890" s="57">
        <f>VLOOKUP(C890, Pivot!A$2:C$999, 3, FALSE)</f>
        <v>41949.727272727272</v>
      </c>
      <c r="G890" s="30">
        <f t="shared" si="78"/>
        <v>24.272727272727934</v>
      </c>
      <c r="H890" s="31">
        <f>VLOOKUP(C890, Pivot!A$2:E$999, 4, FALSE)</f>
        <v>207.3</v>
      </c>
      <c r="I890" s="31">
        <f>VLOOKUP(C890, Pivot!A$2:E$999, 5, FALSE)</f>
        <v>67.5</v>
      </c>
      <c r="J890" s="67">
        <v>99.5</v>
      </c>
      <c r="K890" s="31">
        <f t="shared" si="79"/>
        <v>0</v>
      </c>
      <c r="L890" s="58">
        <f>VLOOKUP(C890, Pivot!A$2:B$999, 2, FALSE)</f>
        <v>233033</v>
      </c>
      <c r="M890" s="58">
        <f t="shared" si="80"/>
        <v>2014</v>
      </c>
      <c r="N890" s="42" t="s">
        <v>884</v>
      </c>
      <c r="P890" s="58">
        <f t="shared" si="81"/>
        <v>2015</v>
      </c>
    </row>
    <row r="891" spans="1:16" ht="12.75" hidden="1" customHeight="1" x14ac:dyDescent="0.25">
      <c r="A891" s="42" t="s">
        <v>1068</v>
      </c>
      <c r="B891" s="28" t="s">
        <v>338</v>
      </c>
      <c r="C891" s="29" t="s">
        <v>1036</v>
      </c>
      <c r="D891" s="66">
        <v>1</v>
      </c>
      <c r="E891" s="95">
        <v>41974</v>
      </c>
      <c r="F891" s="57">
        <f>VLOOKUP(C891, Pivot!A$2:C$999, 3, FALSE)</f>
        <v>41949.727272727272</v>
      </c>
      <c r="G891" s="30">
        <f t="shared" si="78"/>
        <v>24.272727272727934</v>
      </c>
      <c r="H891" s="31">
        <f>VLOOKUP(C891, Pivot!A$2:E$999, 4, FALSE)</f>
        <v>207.3</v>
      </c>
      <c r="I891" s="31">
        <f>VLOOKUP(C891, Pivot!A$2:E$999, 5, FALSE)</f>
        <v>67.5</v>
      </c>
      <c r="J891" s="67">
        <v>116.2</v>
      </c>
      <c r="K891" s="31">
        <f t="shared" si="79"/>
        <v>0</v>
      </c>
      <c r="L891" s="58">
        <f>VLOOKUP(C891, Pivot!A$2:B$999, 2, FALSE)</f>
        <v>233033</v>
      </c>
      <c r="M891" s="58">
        <f t="shared" si="80"/>
        <v>2014</v>
      </c>
      <c r="N891" s="42" t="s">
        <v>915</v>
      </c>
      <c r="P891" s="58">
        <f t="shared" si="81"/>
        <v>2015</v>
      </c>
    </row>
    <row r="892" spans="1:16" ht="12.75" hidden="1" customHeight="1" x14ac:dyDescent="0.25">
      <c r="A892" s="42" t="s">
        <v>1069</v>
      </c>
      <c r="B892" s="28" t="s">
        <v>338</v>
      </c>
      <c r="C892" s="29" t="s">
        <v>1036</v>
      </c>
      <c r="D892" s="66">
        <v>1</v>
      </c>
      <c r="E892" s="95">
        <v>41975</v>
      </c>
      <c r="F892" s="57">
        <f>VLOOKUP(C892, Pivot!A$2:C$999, 3, FALSE)</f>
        <v>41949.727272727272</v>
      </c>
      <c r="G892" s="30">
        <f t="shared" si="78"/>
        <v>25.272727272727934</v>
      </c>
      <c r="H892" s="31">
        <f>VLOOKUP(C892, Pivot!A$2:E$999, 4, FALSE)</f>
        <v>207.3</v>
      </c>
      <c r="I892" s="31">
        <f>VLOOKUP(C892, Pivot!A$2:E$999, 5, FALSE)</f>
        <v>67.5</v>
      </c>
      <c r="J892" s="67">
        <v>127</v>
      </c>
      <c r="K892" s="31">
        <f t="shared" si="79"/>
        <v>0</v>
      </c>
      <c r="L892" s="58">
        <f>VLOOKUP(C892, Pivot!A$2:B$999, 2, FALSE)</f>
        <v>233033</v>
      </c>
      <c r="M892" s="58">
        <f t="shared" si="80"/>
        <v>2014</v>
      </c>
      <c r="N892" s="42" t="s">
        <v>888</v>
      </c>
      <c r="P892" s="58">
        <f t="shared" si="81"/>
        <v>2015</v>
      </c>
    </row>
    <row r="893" spans="1:16" ht="12.75" hidden="1" customHeight="1" x14ac:dyDescent="0.25">
      <c r="A893" s="42" t="s">
        <v>1070</v>
      </c>
      <c r="B893" s="28" t="s">
        <v>338</v>
      </c>
      <c r="C893" s="29" t="s">
        <v>1071</v>
      </c>
      <c r="D893" s="66">
        <v>1</v>
      </c>
      <c r="E893" s="95">
        <v>41975</v>
      </c>
      <c r="F893" s="57">
        <f>VLOOKUP(C893, Pivot!A$2:C$999, 3, FALSE)</f>
        <v>41590.4375</v>
      </c>
      <c r="G893" s="30">
        <f t="shared" si="78"/>
        <v>384.5625</v>
      </c>
      <c r="H893" s="31">
        <f>VLOOKUP(C893, Pivot!A$2:E$999, 4, FALSE)</f>
        <v>207.3</v>
      </c>
      <c r="I893" s="31">
        <f>VLOOKUP(C893, Pivot!A$2:E$999, 5, FALSE)</f>
        <v>67.5</v>
      </c>
      <c r="J893" s="67">
        <v>151.5</v>
      </c>
      <c r="K893" s="31">
        <f t="shared" si="79"/>
        <v>0</v>
      </c>
      <c r="L893" s="58">
        <f>VLOOKUP(C893, Pivot!A$2:B$999, 2, FALSE)</f>
        <v>292850</v>
      </c>
      <c r="M893" s="58">
        <f t="shared" si="80"/>
        <v>2014</v>
      </c>
      <c r="N893" s="42" t="s">
        <v>890</v>
      </c>
      <c r="P893" s="58">
        <f t="shared" si="81"/>
        <v>2015</v>
      </c>
    </row>
    <row r="894" spans="1:16" ht="12.75" hidden="1" customHeight="1" x14ac:dyDescent="0.25">
      <c r="A894" s="42" t="s">
        <v>1070</v>
      </c>
      <c r="B894" s="28" t="s">
        <v>338</v>
      </c>
      <c r="C894" s="29" t="s">
        <v>1036</v>
      </c>
      <c r="D894" s="66">
        <v>3</v>
      </c>
      <c r="E894" s="95">
        <v>41975</v>
      </c>
      <c r="F894" s="57">
        <f>VLOOKUP(C894, Pivot!A$2:C$999, 3, FALSE)</f>
        <v>41949.727272727272</v>
      </c>
      <c r="G894" s="30">
        <f t="shared" si="78"/>
        <v>25.272727272727934</v>
      </c>
      <c r="H894" s="31">
        <f>VLOOKUP(C894, Pivot!A$2:E$999, 4, FALSE)</f>
        <v>207.3</v>
      </c>
      <c r="I894" s="31">
        <f>VLOOKUP(C894, Pivot!A$2:E$999, 5, FALSE)</f>
        <v>67.5</v>
      </c>
      <c r="J894" s="67">
        <v>151.5</v>
      </c>
      <c r="K894" s="31">
        <f t="shared" si="79"/>
        <v>0</v>
      </c>
      <c r="L894" s="58">
        <f>VLOOKUP(C894, Pivot!A$2:B$999, 2, FALSE)</f>
        <v>233033</v>
      </c>
      <c r="M894" s="58">
        <f t="shared" si="80"/>
        <v>2014</v>
      </c>
      <c r="N894" s="42" t="s">
        <v>890</v>
      </c>
      <c r="P894" s="58">
        <f t="shared" si="81"/>
        <v>2015</v>
      </c>
    </row>
    <row r="895" spans="1:16" ht="12.75" hidden="1" customHeight="1" x14ac:dyDescent="0.25">
      <c r="A895" s="42" t="s">
        <v>1072</v>
      </c>
      <c r="B895" s="28" t="s">
        <v>338</v>
      </c>
      <c r="C895" s="29" t="s">
        <v>1073</v>
      </c>
      <c r="D895" s="66">
        <v>4</v>
      </c>
      <c r="E895" s="95">
        <v>41975</v>
      </c>
      <c r="F895" s="57">
        <f>VLOOKUP(C895, Pivot!A$2:C$999, 3, FALSE)</f>
        <v>41937</v>
      </c>
      <c r="G895" s="30">
        <f t="shared" si="78"/>
        <v>38</v>
      </c>
      <c r="H895" s="31">
        <f>VLOOKUP(C895, Pivot!A$2:E$999, 4, FALSE)</f>
        <v>191.1</v>
      </c>
      <c r="I895" s="31">
        <f>VLOOKUP(C895, Pivot!A$2:E$999, 5, FALSE)</f>
        <v>161.5</v>
      </c>
      <c r="J895" s="67">
        <v>161.4</v>
      </c>
      <c r="K895" s="31">
        <f t="shared" si="79"/>
        <v>-9.9999999999994316E-2</v>
      </c>
      <c r="L895" s="58">
        <f>VLOOKUP(C895, Pivot!A$2:B$999, 2, FALSE)</f>
        <v>9818</v>
      </c>
      <c r="M895" s="58">
        <f t="shared" si="80"/>
        <v>2014</v>
      </c>
      <c r="N895" s="42" t="s">
        <v>892</v>
      </c>
      <c r="P895" s="58">
        <f t="shared" si="81"/>
        <v>2015</v>
      </c>
    </row>
    <row r="896" spans="1:16" ht="12.75" hidden="1" customHeight="1" x14ac:dyDescent="0.25">
      <c r="A896" s="42" t="s">
        <v>1072</v>
      </c>
      <c r="B896" s="28" t="s">
        <v>338</v>
      </c>
      <c r="C896" s="29" t="s">
        <v>1036</v>
      </c>
      <c r="D896" s="66">
        <v>1</v>
      </c>
      <c r="E896" s="95">
        <v>41975</v>
      </c>
      <c r="F896" s="57">
        <f>VLOOKUP(C896, Pivot!A$2:C$999, 3, FALSE)</f>
        <v>41949.727272727272</v>
      </c>
      <c r="G896" s="30">
        <f t="shared" si="78"/>
        <v>25.272727272727934</v>
      </c>
      <c r="H896" s="31">
        <f>VLOOKUP(C896, Pivot!A$2:E$999, 4, FALSE)</f>
        <v>207.3</v>
      </c>
      <c r="I896" s="31">
        <f>VLOOKUP(C896, Pivot!A$2:E$999, 5, FALSE)</f>
        <v>67.5</v>
      </c>
      <c r="J896" s="67">
        <v>161.4</v>
      </c>
      <c r="K896" s="31">
        <f t="shared" si="79"/>
        <v>0</v>
      </c>
      <c r="L896" s="58">
        <f>VLOOKUP(C896, Pivot!A$2:B$999, 2, FALSE)</f>
        <v>233033</v>
      </c>
      <c r="M896" s="58">
        <f t="shared" si="80"/>
        <v>2014</v>
      </c>
      <c r="N896" s="42" t="s">
        <v>892</v>
      </c>
      <c r="P896" s="58">
        <f t="shared" si="81"/>
        <v>2015</v>
      </c>
    </row>
    <row r="897" spans="1:16" ht="12.75" hidden="1" customHeight="1" x14ac:dyDescent="0.25">
      <c r="A897" s="42" t="s">
        <v>1074</v>
      </c>
      <c r="B897" s="28" t="s">
        <v>338</v>
      </c>
      <c r="C897" s="29" t="s">
        <v>849</v>
      </c>
      <c r="D897" s="66">
        <v>1</v>
      </c>
      <c r="E897" s="95">
        <v>41976</v>
      </c>
      <c r="F897" s="57">
        <f>VLOOKUP(C897, Pivot!A$2:C$999, 3, FALSE)</f>
        <v>41590.4375</v>
      </c>
      <c r="G897" s="30">
        <f t="shared" si="78"/>
        <v>385.5625</v>
      </c>
      <c r="H897" s="31">
        <f>VLOOKUP(C897, Pivot!A$2:E$999, 4, FALSE)</f>
        <v>207.3</v>
      </c>
      <c r="I897" s="31">
        <f>VLOOKUP(C897, Pivot!A$2:E$999, 5, FALSE)</f>
        <v>67.5</v>
      </c>
      <c r="J897" s="67">
        <v>79.099999999999994</v>
      </c>
      <c r="K897" s="31">
        <f t="shared" si="79"/>
        <v>0</v>
      </c>
      <c r="L897" s="58">
        <f>VLOOKUP(C897, Pivot!A$2:B$999, 2, FALSE)</f>
        <v>292850</v>
      </c>
      <c r="M897" s="58">
        <f t="shared" si="80"/>
        <v>2014</v>
      </c>
      <c r="N897" s="42" t="s">
        <v>878</v>
      </c>
      <c r="P897" s="58">
        <f t="shared" si="81"/>
        <v>2015</v>
      </c>
    </row>
    <row r="898" spans="1:16" ht="12.75" hidden="1" customHeight="1" x14ac:dyDescent="0.25">
      <c r="A898" s="42" t="s">
        <v>1074</v>
      </c>
      <c r="B898" s="28" t="s">
        <v>338</v>
      </c>
      <c r="C898" s="29" t="s">
        <v>1036</v>
      </c>
      <c r="D898" s="66">
        <v>1</v>
      </c>
      <c r="E898" s="95">
        <v>41976</v>
      </c>
      <c r="F898" s="57">
        <f>VLOOKUP(C898, Pivot!A$2:C$999, 3, FALSE)</f>
        <v>41949.727272727272</v>
      </c>
      <c r="G898" s="30">
        <f t="shared" ref="G898:G961" si="82">E898-F898</f>
        <v>26.272727272727934</v>
      </c>
      <c r="H898" s="31">
        <f>VLOOKUP(C898, Pivot!A$2:E$999, 4, FALSE)</f>
        <v>207.3</v>
      </c>
      <c r="I898" s="31">
        <f>VLOOKUP(C898, Pivot!A$2:E$999, 5, FALSE)</f>
        <v>67.5</v>
      </c>
      <c r="J898" s="67">
        <v>79.099999999999994</v>
      </c>
      <c r="K898" s="31">
        <f t="shared" ref="K898:K961" si="83">IF(J898&gt;H898, J898-H898, IF(J898&lt;I898, J898-I898, 0))</f>
        <v>0</v>
      </c>
      <c r="L898" s="58">
        <f>VLOOKUP(C898, Pivot!A$2:B$999, 2, FALSE)</f>
        <v>233033</v>
      </c>
      <c r="M898" s="58">
        <f t="shared" ref="M898:M961" si="84">YEAR(E898)</f>
        <v>2014</v>
      </c>
      <c r="N898" s="42" t="s">
        <v>878</v>
      </c>
      <c r="P898" s="58">
        <f t="shared" ref="P898:P961" si="85">IF(MONTH(E898) =12, M898+1, M898)</f>
        <v>2015</v>
      </c>
    </row>
    <row r="899" spans="1:16" ht="12.75" hidden="1" customHeight="1" x14ac:dyDescent="0.25">
      <c r="A899" s="42" t="s">
        <v>1075</v>
      </c>
      <c r="B899" s="28" t="s">
        <v>338</v>
      </c>
      <c r="C899" s="29" t="s">
        <v>1036</v>
      </c>
      <c r="D899" s="66">
        <v>4</v>
      </c>
      <c r="E899" s="95">
        <v>41976</v>
      </c>
      <c r="F899" s="57">
        <f>VLOOKUP(C899, Pivot!A$2:C$999, 3, FALSE)</f>
        <v>41949.727272727272</v>
      </c>
      <c r="G899" s="30">
        <f t="shared" si="82"/>
        <v>26.272727272727934</v>
      </c>
      <c r="H899" s="31">
        <f>VLOOKUP(C899, Pivot!A$2:E$999, 4, FALSE)</f>
        <v>207.3</v>
      </c>
      <c r="I899" s="31">
        <f>VLOOKUP(C899, Pivot!A$2:E$999, 5, FALSE)</f>
        <v>67.5</v>
      </c>
      <c r="J899" s="67">
        <v>87.1</v>
      </c>
      <c r="K899" s="31">
        <f t="shared" si="83"/>
        <v>0</v>
      </c>
      <c r="L899" s="58">
        <f>VLOOKUP(C899, Pivot!A$2:B$999, 2, FALSE)</f>
        <v>233033</v>
      </c>
      <c r="M899" s="58">
        <f t="shared" si="84"/>
        <v>2014</v>
      </c>
      <c r="N899" s="42" t="s">
        <v>880</v>
      </c>
      <c r="P899" s="58">
        <f t="shared" si="85"/>
        <v>2015</v>
      </c>
    </row>
    <row r="900" spans="1:16" ht="12.75" hidden="1" customHeight="1" x14ac:dyDescent="0.25">
      <c r="A900" s="42" t="s">
        <v>1076</v>
      </c>
      <c r="B900" s="28" t="s">
        <v>338</v>
      </c>
      <c r="C900" s="29" t="s">
        <v>1036</v>
      </c>
      <c r="D900" s="66">
        <v>16</v>
      </c>
      <c r="E900" s="95">
        <v>41976</v>
      </c>
      <c r="F900" s="57">
        <f>VLOOKUP(C900, Pivot!A$2:C$999, 3, FALSE)</f>
        <v>41949.727272727272</v>
      </c>
      <c r="G900" s="30">
        <f t="shared" si="82"/>
        <v>26.272727272727934</v>
      </c>
      <c r="H900" s="31">
        <f>VLOOKUP(C900, Pivot!A$2:E$999, 4, FALSE)</f>
        <v>207.3</v>
      </c>
      <c r="I900" s="31">
        <f>VLOOKUP(C900, Pivot!A$2:E$999, 5, FALSE)</f>
        <v>67.5</v>
      </c>
      <c r="J900" s="67">
        <v>178.3</v>
      </c>
      <c r="K900" s="31">
        <f t="shared" si="83"/>
        <v>0</v>
      </c>
      <c r="L900" s="58">
        <f>VLOOKUP(C900, Pivot!A$2:B$999, 2, FALSE)</f>
        <v>233033</v>
      </c>
      <c r="M900" s="58">
        <f t="shared" si="84"/>
        <v>2014</v>
      </c>
      <c r="N900" s="42" t="s">
        <v>894</v>
      </c>
      <c r="P900" s="58">
        <f t="shared" si="85"/>
        <v>2015</v>
      </c>
    </row>
    <row r="901" spans="1:16" ht="12.75" hidden="1" customHeight="1" x14ac:dyDescent="0.25">
      <c r="A901" s="42" t="s">
        <v>1077</v>
      </c>
      <c r="B901" s="28" t="s">
        <v>338</v>
      </c>
      <c r="C901" s="29" t="s">
        <v>1036</v>
      </c>
      <c r="D901" s="66">
        <v>9</v>
      </c>
      <c r="E901" s="95">
        <v>41977</v>
      </c>
      <c r="F901" s="57">
        <f>VLOOKUP(C901, Pivot!A$2:C$999, 3, FALSE)</f>
        <v>41949.727272727272</v>
      </c>
      <c r="G901" s="30">
        <f t="shared" si="82"/>
        <v>27.272727272727934</v>
      </c>
      <c r="H901" s="31">
        <f>VLOOKUP(C901, Pivot!A$2:E$999, 4, FALSE)</f>
        <v>207.3</v>
      </c>
      <c r="I901" s="31">
        <f>VLOOKUP(C901, Pivot!A$2:E$999, 5, FALSE)</f>
        <v>67.5</v>
      </c>
      <c r="J901" s="67">
        <v>203.8</v>
      </c>
      <c r="K901" s="31">
        <f t="shared" si="83"/>
        <v>0</v>
      </c>
      <c r="L901" s="58">
        <f>VLOOKUP(C901, Pivot!A$2:B$999, 2, FALSE)</f>
        <v>233033</v>
      </c>
      <c r="M901" s="58">
        <f t="shared" si="84"/>
        <v>2014</v>
      </c>
      <c r="N901" s="42" t="s">
        <v>898</v>
      </c>
      <c r="P901" s="58">
        <f t="shared" si="85"/>
        <v>2015</v>
      </c>
    </row>
    <row r="902" spans="1:16" ht="12.75" hidden="1" customHeight="1" x14ac:dyDescent="0.25">
      <c r="A902" s="42" t="s">
        <v>1078</v>
      </c>
      <c r="B902" s="28" t="s">
        <v>338</v>
      </c>
      <c r="C902" s="29" t="s">
        <v>849</v>
      </c>
      <c r="D902" s="66">
        <v>1</v>
      </c>
      <c r="E902" s="95">
        <v>41977</v>
      </c>
      <c r="F902" s="57">
        <f>VLOOKUP(C902, Pivot!A$2:C$999, 3, FALSE)</f>
        <v>41590.4375</v>
      </c>
      <c r="G902" s="30">
        <f t="shared" si="82"/>
        <v>386.5625</v>
      </c>
      <c r="H902" s="31">
        <f>VLOOKUP(C902, Pivot!A$2:E$999, 4, FALSE)</f>
        <v>207.3</v>
      </c>
      <c r="I902" s="31">
        <f>VLOOKUP(C902, Pivot!A$2:E$999, 5, FALSE)</f>
        <v>67.5</v>
      </c>
      <c r="J902" s="67">
        <v>200</v>
      </c>
      <c r="K902" s="31">
        <f t="shared" si="83"/>
        <v>0</v>
      </c>
      <c r="L902" s="58">
        <f>VLOOKUP(C902, Pivot!A$2:B$999, 2, FALSE)</f>
        <v>292850</v>
      </c>
      <c r="M902" s="58">
        <f t="shared" si="84"/>
        <v>2014</v>
      </c>
      <c r="N902" s="42" t="s">
        <v>900</v>
      </c>
      <c r="P902" s="58">
        <f t="shared" si="85"/>
        <v>2015</v>
      </c>
    </row>
    <row r="903" spans="1:16" ht="12.75" hidden="1" customHeight="1" x14ac:dyDescent="0.25">
      <c r="A903" s="42" t="s">
        <v>1078</v>
      </c>
      <c r="B903" s="28" t="s">
        <v>338</v>
      </c>
      <c r="C903" s="29" t="s">
        <v>1036</v>
      </c>
      <c r="D903" s="66">
        <v>11</v>
      </c>
      <c r="E903" s="95">
        <v>41977</v>
      </c>
      <c r="F903" s="57">
        <f>VLOOKUP(C903, Pivot!A$2:C$999, 3, FALSE)</f>
        <v>41949.727272727272</v>
      </c>
      <c r="G903" s="30">
        <f t="shared" si="82"/>
        <v>27.272727272727934</v>
      </c>
      <c r="H903" s="31">
        <f>VLOOKUP(C903, Pivot!A$2:E$999, 4, FALSE)</f>
        <v>207.3</v>
      </c>
      <c r="I903" s="31">
        <f>VLOOKUP(C903, Pivot!A$2:E$999, 5, FALSE)</f>
        <v>67.5</v>
      </c>
      <c r="J903" s="67">
        <v>200</v>
      </c>
      <c r="K903" s="31">
        <f t="shared" si="83"/>
        <v>0</v>
      </c>
      <c r="L903" s="58">
        <f>VLOOKUP(C903, Pivot!A$2:B$999, 2, FALSE)</f>
        <v>233033</v>
      </c>
      <c r="M903" s="58">
        <f t="shared" si="84"/>
        <v>2014</v>
      </c>
      <c r="N903" s="42" t="s">
        <v>900</v>
      </c>
      <c r="P903" s="58">
        <f t="shared" si="85"/>
        <v>2015</v>
      </c>
    </row>
    <row r="904" spans="1:16" ht="12.75" hidden="1" customHeight="1" x14ac:dyDescent="0.25">
      <c r="A904" s="42" t="s">
        <v>1079</v>
      </c>
      <c r="B904" s="28" t="s">
        <v>338</v>
      </c>
      <c r="C904" s="29" t="s">
        <v>1036</v>
      </c>
      <c r="D904" s="66">
        <v>7</v>
      </c>
      <c r="E904" s="95">
        <v>41983</v>
      </c>
      <c r="F904" s="57">
        <f>VLOOKUP(C904, Pivot!A$2:C$999, 3, FALSE)</f>
        <v>41949.727272727272</v>
      </c>
      <c r="G904" s="30">
        <f t="shared" si="82"/>
        <v>33.272727272727934</v>
      </c>
      <c r="H904" s="31">
        <f>VLOOKUP(C904, Pivot!A$2:E$999, 4, FALSE)</f>
        <v>207.3</v>
      </c>
      <c r="I904" s="31">
        <f>VLOOKUP(C904, Pivot!A$2:E$999, 5, FALSE)</f>
        <v>67.5</v>
      </c>
      <c r="J904" s="67">
        <v>58.8</v>
      </c>
      <c r="K904" s="31">
        <f t="shared" si="83"/>
        <v>-8.7000000000000028</v>
      </c>
      <c r="L904" s="58">
        <f>VLOOKUP(C904, Pivot!A$2:B$999, 2, FALSE)</f>
        <v>233033</v>
      </c>
      <c r="M904" s="58">
        <f t="shared" si="84"/>
        <v>2014</v>
      </c>
      <c r="N904" s="42" t="s">
        <v>872</v>
      </c>
      <c r="P904" s="58">
        <f t="shared" si="85"/>
        <v>2015</v>
      </c>
    </row>
    <row r="905" spans="1:16" ht="12.75" hidden="1" customHeight="1" x14ac:dyDescent="0.25">
      <c r="A905" s="42" t="s">
        <v>1080</v>
      </c>
      <c r="B905" s="28" t="s">
        <v>338</v>
      </c>
      <c r="C905" s="29" t="s">
        <v>1036</v>
      </c>
      <c r="D905" s="66">
        <v>5</v>
      </c>
      <c r="E905" s="95">
        <v>41983</v>
      </c>
      <c r="F905" s="57">
        <f>VLOOKUP(C905, Pivot!A$2:C$999, 3, FALSE)</f>
        <v>41949.727272727272</v>
      </c>
      <c r="G905" s="30">
        <f t="shared" si="82"/>
        <v>33.272727272727934</v>
      </c>
      <c r="H905" s="31">
        <f>VLOOKUP(C905, Pivot!A$2:E$999, 4, FALSE)</f>
        <v>207.3</v>
      </c>
      <c r="I905" s="31">
        <f>VLOOKUP(C905, Pivot!A$2:E$999, 5, FALSE)</f>
        <v>67.5</v>
      </c>
      <c r="J905" s="67">
        <v>60.5</v>
      </c>
      <c r="K905" s="31">
        <f t="shared" si="83"/>
        <v>-7</v>
      </c>
      <c r="L905" s="58">
        <f>VLOOKUP(C905, Pivot!A$2:B$999, 2, FALSE)</f>
        <v>233033</v>
      </c>
      <c r="M905" s="58">
        <f t="shared" si="84"/>
        <v>2014</v>
      </c>
      <c r="N905" s="42" t="s">
        <v>874</v>
      </c>
      <c r="P905" s="58">
        <f t="shared" si="85"/>
        <v>2015</v>
      </c>
    </row>
    <row r="906" spans="1:16" ht="12.75" hidden="1" customHeight="1" x14ac:dyDescent="0.25">
      <c r="A906" s="27" t="s">
        <v>1081</v>
      </c>
      <c r="B906" s="28" t="s">
        <v>301</v>
      </c>
      <c r="C906" s="29" t="s">
        <v>849</v>
      </c>
      <c r="D906" s="36">
        <v>1</v>
      </c>
      <c r="E906" s="92">
        <v>42032</v>
      </c>
      <c r="F906" s="57">
        <f>VLOOKUP(C906, Pivot!A$2:C$999, 3, FALSE)</f>
        <v>41590.4375</v>
      </c>
      <c r="G906" s="30">
        <f t="shared" si="82"/>
        <v>441.5625</v>
      </c>
      <c r="H906" s="31">
        <f>VLOOKUP(C906, Pivot!A$2:E$999, 4, FALSE)</f>
        <v>207.3</v>
      </c>
      <c r="I906" s="31">
        <f>VLOOKUP(C906, Pivot!A$2:E$999, 5, FALSE)</f>
        <v>67.5</v>
      </c>
      <c r="J906" s="55">
        <f>VLOOKUP(N906, Metadata!E$3:F$69, 2, FALSE)</f>
        <v>169.3</v>
      </c>
      <c r="K906" s="31">
        <f t="shared" si="83"/>
        <v>0</v>
      </c>
      <c r="L906" s="58">
        <f>VLOOKUP(C906, Pivot!A$2:B$999, 2, FALSE)</f>
        <v>292850</v>
      </c>
      <c r="M906" s="58">
        <f t="shared" si="84"/>
        <v>2015</v>
      </c>
      <c r="N906" s="27" t="s">
        <v>962</v>
      </c>
      <c r="P906" s="58">
        <f t="shared" si="85"/>
        <v>2015</v>
      </c>
    </row>
    <row r="907" spans="1:16" ht="12.75" hidden="1" customHeight="1" x14ac:dyDescent="0.25">
      <c r="A907" s="27" t="s">
        <v>1082</v>
      </c>
      <c r="B907" s="28" t="s">
        <v>301</v>
      </c>
      <c r="C907" s="29" t="s">
        <v>1036</v>
      </c>
      <c r="D907" s="29">
        <v>1</v>
      </c>
      <c r="E907" s="92">
        <v>42032</v>
      </c>
      <c r="F907" s="57">
        <f>VLOOKUP(C907, Pivot!A$2:C$999, 3, FALSE)</f>
        <v>41949.727272727272</v>
      </c>
      <c r="G907" s="30">
        <f t="shared" si="82"/>
        <v>82.272727272727934</v>
      </c>
      <c r="H907" s="31">
        <f>VLOOKUP(C907, Pivot!A$2:E$999, 4, FALSE)</f>
        <v>207.3</v>
      </c>
      <c r="I907" s="31">
        <f>VLOOKUP(C907, Pivot!A$2:E$999, 5, FALSE)</f>
        <v>67.5</v>
      </c>
      <c r="J907" s="55">
        <f>VLOOKUP(N907, Metadata!E$3:F$69, 2, FALSE)</f>
        <v>166.6</v>
      </c>
      <c r="K907" s="31">
        <f t="shared" si="83"/>
        <v>0</v>
      </c>
      <c r="L907" s="58">
        <f>VLOOKUP(C907, Pivot!A$2:B$999, 2, FALSE)</f>
        <v>233033</v>
      </c>
      <c r="M907" s="58">
        <f t="shared" si="84"/>
        <v>2015</v>
      </c>
      <c r="N907" s="27" t="s">
        <v>934</v>
      </c>
      <c r="P907" s="58">
        <f t="shared" si="85"/>
        <v>2015</v>
      </c>
    </row>
    <row r="908" spans="1:16" ht="12.75" hidden="1" customHeight="1" x14ac:dyDescent="0.25">
      <c r="A908" s="42" t="s">
        <v>1083</v>
      </c>
      <c r="B908" s="28" t="s">
        <v>338</v>
      </c>
      <c r="C908" s="29" t="s">
        <v>1036</v>
      </c>
      <c r="D908" s="66">
        <v>15</v>
      </c>
      <c r="E908" s="95">
        <v>42037</v>
      </c>
      <c r="F908" s="57">
        <f>VLOOKUP(C908, Pivot!A$2:C$999, 3, FALSE)</f>
        <v>41949.727272727272</v>
      </c>
      <c r="G908" s="30">
        <f t="shared" si="82"/>
        <v>87.272727272727934</v>
      </c>
      <c r="H908" s="31">
        <f>VLOOKUP(C908, Pivot!A$2:E$999, 4, FALSE)</f>
        <v>207.3</v>
      </c>
      <c r="I908" s="31">
        <f>VLOOKUP(C908, Pivot!A$2:E$999, 5, FALSE)</f>
        <v>67.5</v>
      </c>
      <c r="J908" s="67">
        <v>91.7</v>
      </c>
      <c r="K908" s="31">
        <f t="shared" si="83"/>
        <v>0</v>
      </c>
      <c r="L908" s="58">
        <f>VLOOKUP(C908, Pivot!A$2:B$999, 2, FALSE)</f>
        <v>233033</v>
      </c>
      <c r="M908" s="58">
        <f t="shared" si="84"/>
        <v>2015</v>
      </c>
      <c r="N908" s="42" t="s">
        <v>882</v>
      </c>
      <c r="P908" s="58">
        <f t="shared" si="85"/>
        <v>2015</v>
      </c>
    </row>
    <row r="909" spans="1:16" ht="12.75" hidden="1" customHeight="1" x14ac:dyDescent="0.25">
      <c r="A909" s="42" t="s">
        <v>1084</v>
      </c>
      <c r="B909" s="28" t="s">
        <v>338</v>
      </c>
      <c r="C909" s="29" t="s">
        <v>1073</v>
      </c>
      <c r="D909" s="66">
        <v>1</v>
      </c>
      <c r="E909" s="95">
        <v>42037</v>
      </c>
      <c r="F909" s="57">
        <f>VLOOKUP(C909, Pivot!A$2:C$999, 3, FALSE)</f>
        <v>41937</v>
      </c>
      <c r="G909" s="30">
        <f t="shared" si="82"/>
        <v>100</v>
      </c>
      <c r="H909" s="31">
        <f>VLOOKUP(C909, Pivot!A$2:E$999, 4, FALSE)</f>
        <v>191.1</v>
      </c>
      <c r="I909" s="31">
        <f>VLOOKUP(C909, Pivot!A$2:E$999, 5, FALSE)</f>
        <v>161.5</v>
      </c>
      <c r="J909" s="67">
        <v>116.8</v>
      </c>
      <c r="K909" s="31">
        <f t="shared" si="83"/>
        <v>-44.7</v>
      </c>
      <c r="L909" s="58">
        <f>VLOOKUP(C909, Pivot!A$2:B$999, 2, FALSE)</f>
        <v>9818</v>
      </c>
      <c r="M909" s="58">
        <f t="shared" si="84"/>
        <v>2015</v>
      </c>
      <c r="N909" s="42" t="s">
        <v>917</v>
      </c>
      <c r="P909" s="58">
        <f t="shared" si="85"/>
        <v>2015</v>
      </c>
    </row>
    <row r="910" spans="1:16" ht="12.75" hidden="1" customHeight="1" x14ac:dyDescent="0.25">
      <c r="A910" s="42" t="s">
        <v>1085</v>
      </c>
      <c r="B910" s="28" t="s">
        <v>338</v>
      </c>
      <c r="C910" s="29" t="s">
        <v>1086</v>
      </c>
      <c r="D910" s="66">
        <v>2</v>
      </c>
      <c r="E910" s="95">
        <v>42038</v>
      </c>
      <c r="F910" s="57">
        <f>VLOOKUP(C910, Pivot!A$2:C$999, 3, FALSE)</f>
        <v>41937</v>
      </c>
      <c r="G910" s="30">
        <f t="shared" si="82"/>
        <v>101</v>
      </c>
      <c r="H910" s="31">
        <f>VLOOKUP(C910, Pivot!A$2:E$999, 4, FALSE)</f>
        <v>191.1</v>
      </c>
      <c r="I910" s="31">
        <f>VLOOKUP(C910, Pivot!A$2:E$999, 5, FALSE)</f>
        <v>141.30000000000001</v>
      </c>
      <c r="J910" s="67">
        <v>130.6</v>
      </c>
      <c r="K910" s="31">
        <f t="shared" si="83"/>
        <v>-10.700000000000017</v>
      </c>
      <c r="L910" s="58">
        <f>VLOOKUP(C910, Pivot!A$2:B$999, 2, FALSE)</f>
        <v>25467</v>
      </c>
      <c r="M910" s="58">
        <f t="shared" si="84"/>
        <v>2015</v>
      </c>
      <c r="N910" s="42" t="s">
        <v>920</v>
      </c>
      <c r="P910" s="58">
        <f t="shared" si="85"/>
        <v>2015</v>
      </c>
    </row>
    <row r="911" spans="1:16" ht="12.75" hidden="1" customHeight="1" x14ac:dyDescent="0.25">
      <c r="A911" s="42" t="s">
        <v>1085</v>
      </c>
      <c r="B911" s="28" t="s">
        <v>338</v>
      </c>
      <c r="C911" s="29" t="s">
        <v>1036</v>
      </c>
      <c r="D911" s="66">
        <v>1</v>
      </c>
      <c r="E911" s="95">
        <v>42038</v>
      </c>
      <c r="F911" s="57">
        <f>VLOOKUP(C911, Pivot!A$2:C$999, 3, FALSE)</f>
        <v>41949.727272727272</v>
      </c>
      <c r="G911" s="30">
        <f t="shared" si="82"/>
        <v>88.272727272727934</v>
      </c>
      <c r="H911" s="31">
        <f>VLOOKUP(C911, Pivot!A$2:E$999, 4, FALSE)</f>
        <v>207.3</v>
      </c>
      <c r="I911" s="31">
        <f>VLOOKUP(C911, Pivot!A$2:E$999, 5, FALSE)</f>
        <v>67.5</v>
      </c>
      <c r="J911" s="67">
        <v>130.6</v>
      </c>
      <c r="K911" s="31">
        <f t="shared" si="83"/>
        <v>0</v>
      </c>
      <c r="L911" s="58">
        <f>VLOOKUP(C911, Pivot!A$2:B$999, 2, FALSE)</f>
        <v>233033</v>
      </c>
      <c r="M911" s="58">
        <f t="shared" si="84"/>
        <v>2015</v>
      </c>
      <c r="N911" s="42" t="s">
        <v>920</v>
      </c>
      <c r="P911" s="58">
        <f t="shared" si="85"/>
        <v>2015</v>
      </c>
    </row>
    <row r="912" spans="1:16" ht="12.75" hidden="1" customHeight="1" x14ac:dyDescent="0.25">
      <c r="A912" s="42" t="s">
        <v>1087</v>
      </c>
      <c r="B912" s="28" t="s">
        <v>338</v>
      </c>
      <c r="C912" s="29" t="s">
        <v>1086</v>
      </c>
      <c r="D912" s="66">
        <v>1</v>
      </c>
      <c r="E912" s="95">
        <v>42038</v>
      </c>
      <c r="F912" s="57">
        <f>VLOOKUP(C912, Pivot!A$2:C$999, 3, FALSE)</f>
        <v>41937</v>
      </c>
      <c r="G912" s="30">
        <f t="shared" si="82"/>
        <v>101</v>
      </c>
      <c r="H912" s="31">
        <f>VLOOKUP(C912, Pivot!A$2:E$999, 4, FALSE)</f>
        <v>191.1</v>
      </c>
      <c r="I912" s="31">
        <f>VLOOKUP(C912, Pivot!A$2:E$999, 5, FALSE)</f>
        <v>141.30000000000001</v>
      </c>
      <c r="J912" s="67">
        <v>143.19999999999999</v>
      </c>
      <c r="K912" s="31">
        <f t="shared" si="83"/>
        <v>0</v>
      </c>
      <c r="L912" s="58">
        <f>VLOOKUP(C912, Pivot!A$2:B$999, 2, FALSE)</f>
        <v>25467</v>
      </c>
      <c r="M912" s="58">
        <f t="shared" si="84"/>
        <v>2015</v>
      </c>
      <c r="N912" s="42" t="s">
        <v>922</v>
      </c>
      <c r="P912" s="58">
        <f t="shared" si="85"/>
        <v>2015</v>
      </c>
    </row>
    <row r="913" spans="1:16" ht="12.75" hidden="1" customHeight="1" x14ac:dyDescent="0.25">
      <c r="A913" s="42" t="s">
        <v>1088</v>
      </c>
      <c r="B913" s="28" t="s">
        <v>338</v>
      </c>
      <c r="C913" s="29" t="s">
        <v>1036</v>
      </c>
      <c r="D913" s="66">
        <v>3</v>
      </c>
      <c r="E913" s="95">
        <v>42038</v>
      </c>
      <c r="F913" s="57">
        <f>VLOOKUP(C913, Pivot!A$2:C$999, 3, FALSE)</f>
        <v>41949.727272727272</v>
      </c>
      <c r="G913" s="30">
        <f t="shared" si="82"/>
        <v>88.272727272727934</v>
      </c>
      <c r="H913" s="31">
        <f>VLOOKUP(C913, Pivot!A$2:E$999, 4, FALSE)</f>
        <v>207.3</v>
      </c>
      <c r="I913" s="31">
        <f>VLOOKUP(C913, Pivot!A$2:E$999, 5, FALSE)</f>
        <v>67.5</v>
      </c>
      <c r="J913" s="67">
        <v>151.5</v>
      </c>
      <c r="K913" s="31">
        <f t="shared" si="83"/>
        <v>0</v>
      </c>
      <c r="L913" s="58">
        <f>VLOOKUP(C913, Pivot!A$2:B$999, 2, FALSE)</f>
        <v>233033</v>
      </c>
      <c r="M913" s="58">
        <f t="shared" si="84"/>
        <v>2015</v>
      </c>
      <c r="N913" s="42" t="s">
        <v>890</v>
      </c>
      <c r="P913" s="58">
        <f t="shared" si="85"/>
        <v>2015</v>
      </c>
    </row>
    <row r="914" spans="1:16" ht="12.75" hidden="1" customHeight="1" x14ac:dyDescent="0.25">
      <c r="A914" s="42" t="s">
        <v>1089</v>
      </c>
      <c r="B914" s="28" t="s">
        <v>338</v>
      </c>
      <c r="C914" s="29" t="s">
        <v>1036</v>
      </c>
      <c r="D914" s="66">
        <v>1</v>
      </c>
      <c r="E914" s="95">
        <v>42038</v>
      </c>
      <c r="F914" s="57">
        <f>VLOOKUP(C914, Pivot!A$2:C$999, 3, FALSE)</f>
        <v>41949.727272727272</v>
      </c>
      <c r="G914" s="30">
        <f t="shared" si="82"/>
        <v>88.272727272727934</v>
      </c>
      <c r="H914" s="31">
        <f>VLOOKUP(C914, Pivot!A$2:E$999, 4, FALSE)</f>
        <v>207.3</v>
      </c>
      <c r="I914" s="31">
        <f>VLOOKUP(C914, Pivot!A$2:E$999, 5, FALSE)</f>
        <v>67.5</v>
      </c>
      <c r="J914" s="67">
        <v>161.4</v>
      </c>
      <c r="K914" s="31">
        <f t="shared" si="83"/>
        <v>0</v>
      </c>
      <c r="L914" s="58">
        <f>VLOOKUP(C914, Pivot!A$2:B$999, 2, FALSE)</f>
        <v>233033</v>
      </c>
      <c r="M914" s="58">
        <f t="shared" si="84"/>
        <v>2015</v>
      </c>
      <c r="N914" s="42" t="s">
        <v>892</v>
      </c>
      <c r="P914" s="58">
        <f t="shared" si="85"/>
        <v>2015</v>
      </c>
    </row>
    <row r="915" spans="1:16" ht="12.75" hidden="1" customHeight="1" x14ac:dyDescent="0.25">
      <c r="A915" s="42" t="s">
        <v>1090</v>
      </c>
      <c r="B915" s="28" t="s">
        <v>338</v>
      </c>
      <c r="C915" s="29" t="s">
        <v>1036</v>
      </c>
      <c r="D915" s="66">
        <v>7</v>
      </c>
      <c r="E915" s="95">
        <v>42039</v>
      </c>
      <c r="F915" s="57">
        <f>VLOOKUP(C915, Pivot!A$2:C$999, 3, FALSE)</f>
        <v>41949.727272727272</v>
      </c>
      <c r="G915" s="30">
        <f t="shared" si="82"/>
        <v>89.272727272727934</v>
      </c>
      <c r="H915" s="31">
        <f>VLOOKUP(C915, Pivot!A$2:E$999, 4, FALSE)</f>
        <v>207.3</v>
      </c>
      <c r="I915" s="31">
        <f>VLOOKUP(C915, Pivot!A$2:E$999, 5, FALSE)</f>
        <v>67.5</v>
      </c>
      <c r="J915" s="67">
        <v>87.1</v>
      </c>
      <c r="K915" s="31">
        <f t="shared" si="83"/>
        <v>0</v>
      </c>
      <c r="L915" s="58">
        <f>VLOOKUP(C915, Pivot!A$2:B$999, 2, FALSE)</f>
        <v>233033</v>
      </c>
      <c r="M915" s="58">
        <f t="shared" si="84"/>
        <v>2015</v>
      </c>
      <c r="N915" s="42" t="s">
        <v>880</v>
      </c>
      <c r="P915" s="58">
        <f t="shared" si="85"/>
        <v>2015</v>
      </c>
    </row>
    <row r="916" spans="1:16" ht="12.75" hidden="1" customHeight="1" x14ac:dyDescent="0.25">
      <c r="A916" s="42" t="s">
        <v>1091</v>
      </c>
      <c r="B916" s="28" t="s">
        <v>338</v>
      </c>
      <c r="C916" s="29" t="s">
        <v>1036</v>
      </c>
      <c r="D916" s="66">
        <v>51</v>
      </c>
      <c r="E916" s="95">
        <v>42039</v>
      </c>
      <c r="F916" s="57">
        <f>VLOOKUP(C916, Pivot!A$2:C$999, 3, FALSE)</f>
        <v>41949.727272727272</v>
      </c>
      <c r="G916" s="30">
        <f t="shared" si="82"/>
        <v>89.272727272727934</v>
      </c>
      <c r="H916" s="31">
        <f>VLOOKUP(C916, Pivot!A$2:E$999, 4, FALSE)</f>
        <v>207.3</v>
      </c>
      <c r="I916" s="31">
        <f>VLOOKUP(C916, Pivot!A$2:E$999, 5, FALSE)</f>
        <v>67.5</v>
      </c>
      <c r="J916" s="67">
        <v>99.5</v>
      </c>
      <c r="K916" s="31">
        <f t="shared" si="83"/>
        <v>0</v>
      </c>
      <c r="L916" s="58">
        <f>VLOOKUP(C916, Pivot!A$2:B$999, 2, FALSE)</f>
        <v>233033</v>
      </c>
      <c r="M916" s="58">
        <f t="shared" si="84"/>
        <v>2015</v>
      </c>
      <c r="N916" s="42" t="s">
        <v>884</v>
      </c>
      <c r="P916" s="58">
        <f t="shared" si="85"/>
        <v>2015</v>
      </c>
    </row>
    <row r="917" spans="1:16" ht="12.75" hidden="1" customHeight="1" x14ac:dyDescent="0.25">
      <c r="A917" s="42" t="s">
        <v>1091</v>
      </c>
      <c r="B917" s="28" t="s">
        <v>338</v>
      </c>
      <c r="C917" s="29" t="s">
        <v>1092</v>
      </c>
      <c r="D917" s="66">
        <v>1</v>
      </c>
      <c r="E917" s="95">
        <v>42039</v>
      </c>
      <c r="F917" s="57">
        <f>VLOOKUP(C917, Pivot!A$2:C$999, 3, FALSE)</f>
        <v>41949.727272727272</v>
      </c>
      <c r="G917" s="30">
        <f t="shared" si="82"/>
        <v>89.272727272727934</v>
      </c>
      <c r="H917" s="31">
        <f>VLOOKUP(C917, Pivot!A$2:E$999, 4, FALSE)</f>
        <v>207.3</v>
      </c>
      <c r="I917" s="31">
        <f>VLOOKUP(C917, Pivot!A$2:E$999, 5, FALSE)</f>
        <v>67.5</v>
      </c>
      <c r="J917" s="67">
        <v>99.5</v>
      </c>
      <c r="K917" s="31">
        <f t="shared" si="83"/>
        <v>0</v>
      </c>
      <c r="L917" s="58">
        <f>VLOOKUP(C917, Pivot!A$2:B$999, 2, FALSE)</f>
        <v>233033</v>
      </c>
      <c r="M917" s="58">
        <f t="shared" si="84"/>
        <v>2015</v>
      </c>
      <c r="N917" s="42" t="s">
        <v>884</v>
      </c>
      <c r="P917" s="58">
        <f t="shared" si="85"/>
        <v>2015</v>
      </c>
    </row>
    <row r="918" spans="1:16" ht="12.75" hidden="1" customHeight="1" x14ac:dyDescent="0.25">
      <c r="A918" s="42" t="s">
        <v>1093</v>
      </c>
      <c r="B918" s="28" t="s">
        <v>338</v>
      </c>
      <c r="C918" s="29" t="s">
        <v>849</v>
      </c>
      <c r="D918" s="66">
        <v>1</v>
      </c>
      <c r="E918" s="95">
        <v>42039</v>
      </c>
      <c r="F918" s="57">
        <f>VLOOKUP(C918, Pivot!A$2:C$999, 3, FALSE)</f>
        <v>41590.4375</v>
      </c>
      <c r="G918" s="30">
        <f t="shared" si="82"/>
        <v>448.5625</v>
      </c>
      <c r="H918" s="31">
        <f>VLOOKUP(C918, Pivot!A$2:E$999, 4, FALSE)</f>
        <v>207.3</v>
      </c>
      <c r="I918" s="31">
        <f>VLOOKUP(C918, Pivot!A$2:E$999, 5, FALSE)</f>
        <v>67.5</v>
      </c>
      <c r="J918" s="67">
        <v>178.3</v>
      </c>
      <c r="K918" s="31">
        <f t="shared" si="83"/>
        <v>0</v>
      </c>
      <c r="L918" s="58">
        <f>VLOOKUP(C918, Pivot!A$2:B$999, 2, FALSE)</f>
        <v>292850</v>
      </c>
      <c r="M918" s="58">
        <f t="shared" si="84"/>
        <v>2015</v>
      </c>
      <c r="N918" s="42" t="s">
        <v>894</v>
      </c>
      <c r="P918" s="58">
        <f t="shared" si="85"/>
        <v>2015</v>
      </c>
    </row>
    <row r="919" spans="1:16" ht="12.75" hidden="1" customHeight="1" x14ac:dyDescent="0.25">
      <c r="A919" s="42" t="s">
        <v>1093</v>
      </c>
      <c r="B919" s="28" t="s">
        <v>338</v>
      </c>
      <c r="C919" s="29" t="s">
        <v>1036</v>
      </c>
      <c r="D919" s="66">
        <v>9</v>
      </c>
      <c r="E919" s="95">
        <v>42039</v>
      </c>
      <c r="F919" s="57">
        <f>VLOOKUP(C919, Pivot!A$2:C$999, 3, FALSE)</f>
        <v>41949.727272727272</v>
      </c>
      <c r="G919" s="30">
        <f t="shared" si="82"/>
        <v>89.272727272727934</v>
      </c>
      <c r="H919" s="31">
        <f>VLOOKUP(C919, Pivot!A$2:E$999, 4, FALSE)</f>
        <v>207.3</v>
      </c>
      <c r="I919" s="31">
        <f>VLOOKUP(C919, Pivot!A$2:E$999, 5, FALSE)</f>
        <v>67.5</v>
      </c>
      <c r="J919" s="67">
        <v>178.3</v>
      </c>
      <c r="K919" s="31">
        <f t="shared" si="83"/>
        <v>0</v>
      </c>
      <c r="L919" s="58">
        <f>VLOOKUP(C919, Pivot!A$2:B$999, 2, FALSE)</f>
        <v>233033</v>
      </c>
      <c r="M919" s="58">
        <f t="shared" si="84"/>
        <v>2015</v>
      </c>
      <c r="N919" s="42" t="s">
        <v>894</v>
      </c>
      <c r="P919" s="58">
        <f t="shared" si="85"/>
        <v>2015</v>
      </c>
    </row>
    <row r="920" spans="1:16" ht="12.75" hidden="1" customHeight="1" x14ac:dyDescent="0.25">
      <c r="A920" s="42" t="s">
        <v>1094</v>
      </c>
      <c r="B920" s="28" t="s">
        <v>338</v>
      </c>
      <c r="C920" s="29" t="s">
        <v>1036</v>
      </c>
      <c r="D920" s="66">
        <v>2</v>
      </c>
      <c r="E920" s="95">
        <v>42039</v>
      </c>
      <c r="F920" s="57">
        <f>VLOOKUP(C920, Pivot!A$2:C$999, 3, FALSE)</f>
        <v>41949.727272727272</v>
      </c>
      <c r="G920" s="30">
        <f t="shared" si="82"/>
        <v>89.272727272727934</v>
      </c>
      <c r="H920" s="31">
        <f>VLOOKUP(C920, Pivot!A$2:E$999, 4, FALSE)</f>
        <v>207.3</v>
      </c>
      <c r="I920" s="31">
        <f>VLOOKUP(C920, Pivot!A$2:E$999, 5, FALSE)</f>
        <v>67.5</v>
      </c>
      <c r="J920" s="67">
        <v>183.4</v>
      </c>
      <c r="K920" s="31">
        <f t="shared" si="83"/>
        <v>0</v>
      </c>
      <c r="L920" s="58">
        <f>VLOOKUP(C920, Pivot!A$2:B$999, 2, FALSE)</f>
        <v>233033</v>
      </c>
      <c r="M920" s="58">
        <f t="shared" si="84"/>
        <v>2015</v>
      </c>
      <c r="N920" s="42" t="s">
        <v>896</v>
      </c>
      <c r="P920" s="58">
        <f t="shared" si="85"/>
        <v>2015</v>
      </c>
    </row>
    <row r="921" spans="1:16" ht="12.75" hidden="1" customHeight="1" x14ac:dyDescent="0.25">
      <c r="A921" s="42" t="s">
        <v>1095</v>
      </c>
      <c r="B921" s="28" t="s">
        <v>338</v>
      </c>
      <c r="C921" s="29" t="s">
        <v>1036</v>
      </c>
      <c r="D921" s="66">
        <v>1</v>
      </c>
      <c r="E921" s="95">
        <v>42040</v>
      </c>
      <c r="F921" s="57">
        <f>VLOOKUP(C921, Pivot!A$2:C$999, 3, FALSE)</f>
        <v>41949.727272727272</v>
      </c>
      <c r="G921" s="30">
        <f t="shared" si="82"/>
        <v>90.272727272727934</v>
      </c>
      <c r="H921" s="31">
        <f>VLOOKUP(C921, Pivot!A$2:E$999, 4, FALSE)</f>
        <v>207.3</v>
      </c>
      <c r="I921" s="31">
        <f>VLOOKUP(C921, Pivot!A$2:E$999, 5, FALSE)</f>
        <v>67.5</v>
      </c>
      <c r="J921" s="67">
        <v>58.8</v>
      </c>
      <c r="K921" s="31">
        <f t="shared" si="83"/>
        <v>-8.7000000000000028</v>
      </c>
      <c r="L921" s="58">
        <f>VLOOKUP(C921, Pivot!A$2:B$999, 2, FALSE)</f>
        <v>233033</v>
      </c>
      <c r="M921" s="58">
        <f t="shared" si="84"/>
        <v>2015</v>
      </c>
      <c r="N921" s="42" t="s">
        <v>872</v>
      </c>
      <c r="P921" s="58">
        <f t="shared" si="85"/>
        <v>2015</v>
      </c>
    </row>
    <row r="922" spans="1:16" ht="12.75" hidden="1" customHeight="1" x14ac:dyDescent="0.25">
      <c r="A922" s="42" t="s">
        <v>1096</v>
      </c>
      <c r="B922" s="28" t="s">
        <v>338</v>
      </c>
      <c r="C922" s="29" t="s">
        <v>1036</v>
      </c>
      <c r="D922" s="66">
        <v>14</v>
      </c>
      <c r="E922" s="95">
        <v>42040</v>
      </c>
      <c r="F922" s="57">
        <f>VLOOKUP(C922, Pivot!A$2:C$999, 3, FALSE)</f>
        <v>41949.727272727272</v>
      </c>
      <c r="G922" s="30">
        <f t="shared" si="82"/>
        <v>90.272727272727934</v>
      </c>
      <c r="H922" s="31">
        <f>VLOOKUP(C922, Pivot!A$2:E$999, 4, FALSE)</f>
        <v>207.3</v>
      </c>
      <c r="I922" s="31">
        <f>VLOOKUP(C922, Pivot!A$2:E$999, 5, FALSE)</f>
        <v>67.5</v>
      </c>
      <c r="J922" s="67">
        <v>60.5</v>
      </c>
      <c r="K922" s="31">
        <f t="shared" si="83"/>
        <v>-7</v>
      </c>
      <c r="L922" s="58">
        <f>VLOOKUP(C922, Pivot!A$2:B$999, 2, FALSE)</f>
        <v>233033</v>
      </c>
      <c r="M922" s="58">
        <f t="shared" si="84"/>
        <v>2015</v>
      </c>
      <c r="N922" s="42" t="s">
        <v>874</v>
      </c>
      <c r="P922" s="58">
        <f t="shared" si="85"/>
        <v>2015</v>
      </c>
    </row>
    <row r="923" spans="1:16" ht="12.75" hidden="1" customHeight="1" x14ac:dyDescent="0.25">
      <c r="A923" s="42" t="s">
        <v>1096</v>
      </c>
      <c r="B923" s="28" t="s">
        <v>338</v>
      </c>
      <c r="C923" s="29" t="s">
        <v>1092</v>
      </c>
      <c r="D923" s="66">
        <v>1</v>
      </c>
      <c r="E923" s="95">
        <v>42040</v>
      </c>
      <c r="F923" s="57">
        <f>VLOOKUP(C923, Pivot!A$2:C$999, 3, FALSE)</f>
        <v>41949.727272727272</v>
      </c>
      <c r="G923" s="30">
        <f t="shared" si="82"/>
        <v>90.272727272727934</v>
      </c>
      <c r="H923" s="31">
        <f>VLOOKUP(C923, Pivot!A$2:E$999, 4, FALSE)</f>
        <v>207.3</v>
      </c>
      <c r="I923" s="31">
        <f>VLOOKUP(C923, Pivot!A$2:E$999, 5, FALSE)</f>
        <v>67.5</v>
      </c>
      <c r="J923" s="67">
        <v>60.5</v>
      </c>
      <c r="K923" s="31">
        <f t="shared" si="83"/>
        <v>-7</v>
      </c>
      <c r="L923" s="58">
        <f>VLOOKUP(C923, Pivot!A$2:B$999, 2, FALSE)</f>
        <v>233033</v>
      </c>
      <c r="M923" s="58">
        <f t="shared" si="84"/>
        <v>2015</v>
      </c>
      <c r="N923" s="42" t="s">
        <v>874</v>
      </c>
      <c r="P923" s="58">
        <f t="shared" si="85"/>
        <v>2015</v>
      </c>
    </row>
    <row r="924" spans="1:16" ht="12.75" hidden="1" customHeight="1" x14ac:dyDescent="0.25">
      <c r="A924" s="42" t="s">
        <v>1097</v>
      </c>
      <c r="B924" s="28" t="s">
        <v>338</v>
      </c>
      <c r="C924" s="29" t="s">
        <v>1036</v>
      </c>
      <c r="D924" s="66">
        <v>5</v>
      </c>
      <c r="E924" s="95">
        <v>42040</v>
      </c>
      <c r="F924" s="57">
        <f>VLOOKUP(C924, Pivot!A$2:C$999, 3, FALSE)</f>
        <v>41949.727272727272</v>
      </c>
      <c r="G924" s="30">
        <f t="shared" si="82"/>
        <v>90.272727272727934</v>
      </c>
      <c r="H924" s="31">
        <f>VLOOKUP(C924, Pivot!A$2:E$999, 4, FALSE)</f>
        <v>207.3</v>
      </c>
      <c r="I924" s="31">
        <f>VLOOKUP(C924, Pivot!A$2:E$999, 5, FALSE)</f>
        <v>67.5</v>
      </c>
      <c r="J924" s="67">
        <v>68.599999999999994</v>
      </c>
      <c r="K924" s="31">
        <f t="shared" si="83"/>
        <v>0</v>
      </c>
      <c r="L924" s="58">
        <f>VLOOKUP(C924, Pivot!A$2:B$999, 2, FALSE)</f>
        <v>233033</v>
      </c>
      <c r="M924" s="58">
        <f t="shared" si="84"/>
        <v>2015</v>
      </c>
      <c r="N924" s="42" t="s">
        <v>876</v>
      </c>
      <c r="P924" s="58">
        <f t="shared" si="85"/>
        <v>2015</v>
      </c>
    </row>
    <row r="925" spans="1:16" ht="12.75" hidden="1" customHeight="1" x14ac:dyDescent="0.25">
      <c r="A925" s="42" t="s">
        <v>1098</v>
      </c>
      <c r="B925" s="28" t="s">
        <v>338</v>
      </c>
      <c r="C925" s="29" t="s">
        <v>1036</v>
      </c>
      <c r="D925" s="66">
        <v>1</v>
      </c>
      <c r="E925" s="95">
        <v>42040</v>
      </c>
      <c r="F925" s="57">
        <f>VLOOKUP(C925, Pivot!A$2:C$999, 3, FALSE)</f>
        <v>41949.727272727272</v>
      </c>
      <c r="G925" s="30">
        <f t="shared" si="82"/>
        <v>90.272727272727934</v>
      </c>
      <c r="H925" s="31">
        <f>VLOOKUP(C925, Pivot!A$2:E$999, 4, FALSE)</f>
        <v>207.3</v>
      </c>
      <c r="I925" s="31">
        <f>VLOOKUP(C925, Pivot!A$2:E$999, 5, FALSE)</f>
        <v>67.5</v>
      </c>
      <c r="J925" s="67">
        <v>79.099999999999994</v>
      </c>
      <c r="K925" s="31">
        <f t="shared" si="83"/>
        <v>0</v>
      </c>
      <c r="L925" s="58">
        <f>VLOOKUP(C925, Pivot!A$2:B$999, 2, FALSE)</f>
        <v>233033</v>
      </c>
      <c r="M925" s="58">
        <f t="shared" si="84"/>
        <v>2015</v>
      </c>
      <c r="N925" s="42" t="s">
        <v>878</v>
      </c>
      <c r="P925" s="58">
        <f t="shared" si="85"/>
        <v>2015</v>
      </c>
    </row>
    <row r="926" spans="1:16" ht="12.75" hidden="1" customHeight="1" x14ac:dyDescent="0.25">
      <c r="A926" s="42" t="s">
        <v>1099</v>
      </c>
      <c r="B926" s="28" t="s">
        <v>338</v>
      </c>
      <c r="C926" s="29" t="s">
        <v>1036</v>
      </c>
      <c r="D926" s="66">
        <v>5</v>
      </c>
      <c r="E926" s="95">
        <v>42040</v>
      </c>
      <c r="F926" s="57">
        <f>VLOOKUP(C926, Pivot!A$2:C$999, 3, FALSE)</f>
        <v>41949.727272727272</v>
      </c>
      <c r="G926" s="30">
        <f t="shared" si="82"/>
        <v>90.272727272727934</v>
      </c>
      <c r="H926" s="31">
        <f>VLOOKUP(C926, Pivot!A$2:E$999, 4, FALSE)</f>
        <v>207.3</v>
      </c>
      <c r="I926" s="31">
        <f>VLOOKUP(C926, Pivot!A$2:E$999, 5, FALSE)</f>
        <v>67.5</v>
      </c>
      <c r="J926" s="67">
        <v>203.8</v>
      </c>
      <c r="K926" s="31">
        <f t="shared" si="83"/>
        <v>0</v>
      </c>
      <c r="L926" s="58">
        <f>VLOOKUP(C926, Pivot!A$2:B$999, 2, FALSE)</f>
        <v>233033</v>
      </c>
      <c r="M926" s="58">
        <f t="shared" si="84"/>
        <v>2015</v>
      </c>
      <c r="N926" s="42" t="s">
        <v>898</v>
      </c>
      <c r="P926" s="58">
        <f t="shared" si="85"/>
        <v>2015</v>
      </c>
    </row>
    <row r="927" spans="1:16" ht="12.75" hidden="1" customHeight="1" x14ac:dyDescent="0.25">
      <c r="A927" s="42" t="s">
        <v>1100</v>
      </c>
      <c r="B927" s="28" t="s">
        <v>338</v>
      </c>
      <c r="C927" s="29" t="s">
        <v>1036</v>
      </c>
      <c r="D927" s="66">
        <v>2</v>
      </c>
      <c r="E927" s="95">
        <v>42040</v>
      </c>
      <c r="F927" s="57">
        <f>VLOOKUP(C927, Pivot!A$2:C$999, 3, FALSE)</f>
        <v>41949.727272727272</v>
      </c>
      <c r="G927" s="30">
        <f t="shared" si="82"/>
        <v>90.272727272727934</v>
      </c>
      <c r="H927" s="31">
        <f>VLOOKUP(C927, Pivot!A$2:E$999, 4, FALSE)</f>
        <v>207.3</v>
      </c>
      <c r="I927" s="31">
        <f>VLOOKUP(C927, Pivot!A$2:E$999, 5, FALSE)</f>
        <v>67.5</v>
      </c>
      <c r="J927" s="67">
        <v>200</v>
      </c>
      <c r="K927" s="31">
        <f t="shared" si="83"/>
        <v>0</v>
      </c>
      <c r="L927" s="58">
        <f>VLOOKUP(C927, Pivot!A$2:B$999, 2, FALSE)</f>
        <v>233033</v>
      </c>
      <c r="M927" s="58">
        <f t="shared" si="84"/>
        <v>2015</v>
      </c>
      <c r="N927" s="42" t="s">
        <v>900</v>
      </c>
      <c r="P927" s="58">
        <f t="shared" si="85"/>
        <v>2015</v>
      </c>
    </row>
    <row r="928" spans="1:16" ht="12.75" hidden="1" customHeight="1" x14ac:dyDescent="0.25">
      <c r="A928" s="41" t="s">
        <v>1101</v>
      </c>
      <c r="B928" s="28" t="s">
        <v>590</v>
      </c>
      <c r="C928" s="29" t="s">
        <v>1073</v>
      </c>
      <c r="D928" s="36">
        <v>4</v>
      </c>
      <c r="E928" s="92">
        <v>42047</v>
      </c>
      <c r="F928" s="57">
        <f>VLOOKUP(C928, Pivot!A$2:C$999, 3, FALSE)</f>
        <v>41937</v>
      </c>
      <c r="G928" s="30">
        <f t="shared" si="82"/>
        <v>110</v>
      </c>
      <c r="H928" s="31">
        <f>VLOOKUP(C928, Pivot!A$2:E$999, 4, FALSE)</f>
        <v>191.1</v>
      </c>
      <c r="I928" s="31">
        <f>VLOOKUP(C928, Pivot!A$2:E$999, 5, FALSE)</f>
        <v>161.5</v>
      </c>
      <c r="J928" s="60">
        <v>183.4</v>
      </c>
      <c r="K928" s="31">
        <f t="shared" si="83"/>
        <v>0</v>
      </c>
      <c r="L928" s="58">
        <f>VLOOKUP(C928, Pivot!A$2:B$999, 2, FALSE)</f>
        <v>9818</v>
      </c>
      <c r="M928" s="58">
        <f t="shared" si="84"/>
        <v>2015</v>
      </c>
      <c r="P928" s="58">
        <f t="shared" si="85"/>
        <v>2015</v>
      </c>
    </row>
    <row r="929" spans="1:16" ht="12.75" hidden="1" customHeight="1" x14ac:dyDescent="0.25">
      <c r="A929" s="41" t="s">
        <v>1101</v>
      </c>
      <c r="B929" s="28" t="s">
        <v>590</v>
      </c>
      <c r="C929" s="59" t="s">
        <v>849</v>
      </c>
      <c r="D929" s="36">
        <v>14</v>
      </c>
      <c r="E929" s="92">
        <v>42047</v>
      </c>
      <c r="F929" s="57">
        <f>VLOOKUP(C929, Pivot!A$2:C$999, 3, FALSE)</f>
        <v>41590.4375</v>
      </c>
      <c r="G929" s="30">
        <f t="shared" si="82"/>
        <v>456.5625</v>
      </c>
      <c r="H929" s="31">
        <f>VLOOKUP(C929, Pivot!A$2:E$999, 4, FALSE)</f>
        <v>207.3</v>
      </c>
      <c r="I929" s="31">
        <f>VLOOKUP(C929, Pivot!A$2:E$999, 5, FALSE)</f>
        <v>67.5</v>
      </c>
      <c r="J929" s="60">
        <v>183.40000000000006</v>
      </c>
      <c r="K929" s="31">
        <f t="shared" si="83"/>
        <v>0</v>
      </c>
      <c r="L929" s="58">
        <f>VLOOKUP(C929, Pivot!A$2:B$999, 2, FALSE)</f>
        <v>292850</v>
      </c>
      <c r="M929" s="58">
        <f t="shared" si="84"/>
        <v>2015</v>
      </c>
      <c r="P929" s="58">
        <f t="shared" si="85"/>
        <v>2015</v>
      </c>
    </row>
    <row r="930" spans="1:16" ht="12.75" hidden="1" customHeight="1" x14ac:dyDescent="0.25">
      <c r="A930" s="41" t="s">
        <v>1102</v>
      </c>
      <c r="B930" s="28" t="s">
        <v>590</v>
      </c>
      <c r="C930" s="29" t="s">
        <v>1036</v>
      </c>
      <c r="D930" s="36">
        <v>30</v>
      </c>
      <c r="E930" s="92">
        <v>42047</v>
      </c>
      <c r="F930" s="57">
        <f>VLOOKUP(C930, Pivot!A$2:C$999, 3, FALSE)</f>
        <v>41949.727272727272</v>
      </c>
      <c r="G930" s="30">
        <f t="shared" si="82"/>
        <v>97.272727272727934</v>
      </c>
      <c r="H930" s="31">
        <f>VLOOKUP(C930, Pivot!A$2:E$999, 4, FALSE)</f>
        <v>207.3</v>
      </c>
      <c r="I930" s="31">
        <f>VLOOKUP(C930, Pivot!A$2:E$999, 5, FALSE)</f>
        <v>67.5</v>
      </c>
      <c r="J930" s="60">
        <v>191.89999999999995</v>
      </c>
      <c r="K930" s="31">
        <f t="shared" si="83"/>
        <v>0</v>
      </c>
      <c r="L930" s="58">
        <f>VLOOKUP(C930, Pivot!A$2:B$999, 2, FALSE)</f>
        <v>233033</v>
      </c>
      <c r="M930" s="58">
        <f t="shared" si="84"/>
        <v>2015</v>
      </c>
      <c r="P930" s="58">
        <f t="shared" si="85"/>
        <v>2015</v>
      </c>
    </row>
    <row r="931" spans="1:16" ht="12.75" hidden="1" customHeight="1" x14ac:dyDescent="0.25">
      <c r="A931" s="41" t="s">
        <v>1101</v>
      </c>
      <c r="B931" s="28" t="s">
        <v>590</v>
      </c>
      <c r="C931" s="29" t="s">
        <v>1036</v>
      </c>
      <c r="D931" s="36">
        <v>8</v>
      </c>
      <c r="E931" s="92">
        <v>42047</v>
      </c>
      <c r="F931" s="57">
        <f>VLOOKUP(C931, Pivot!A$2:C$999, 3, FALSE)</f>
        <v>41949.727272727272</v>
      </c>
      <c r="G931" s="30">
        <f t="shared" si="82"/>
        <v>97.272727272727934</v>
      </c>
      <c r="H931" s="31">
        <f>VLOOKUP(C931, Pivot!A$2:E$999, 4, FALSE)</f>
        <v>207.3</v>
      </c>
      <c r="I931" s="31">
        <f>VLOOKUP(C931, Pivot!A$2:E$999, 5, FALSE)</f>
        <v>67.5</v>
      </c>
      <c r="J931" s="60">
        <v>183.40000000000003</v>
      </c>
      <c r="K931" s="31">
        <f t="shared" si="83"/>
        <v>0</v>
      </c>
      <c r="L931" s="58">
        <f>VLOOKUP(C931, Pivot!A$2:B$999, 2, FALSE)</f>
        <v>233033</v>
      </c>
      <c r="M931" s="58">
        <f t="shared" si="84"/>
        <v>2015</v>
      </c>
      <c r="P931" s="58">
        <f t="shared" si="85"/>
        <v>2015</v>
      </c>
    </row>
    <row r="932" spans="1:16" ht="12.75" hidden="1" customHeight="1" x14ac:dyDescent="0.25">
      <c r="A932" s="27" t="s">
        <v>1103</v>
      </c>
      <c r="B932" s="28" t="s">
        <v>344</v>
      </c>
      <c r="C932" s="29" t="s">
        <v>849</v>
      </c>
      <c r="D932" s="29">
        <v>1</v>
      </c>
      <c r="E932" s="90">
        <v>42052</v>
      </c>
      <c r="F932" s="57">
        <f>VLOOKUP(C932, Pivot!A$2:C$999, 3, FALSE)</f>
        <v>41590.4375</v>
      </c>
      <c r="G932" s="30">
        <f t="shared" si="82"/>
        <v>461.5625</v>
      </c>
      <c r="H932" s="31">
        <f>VLOOKUP(C932, Pivot!A$2:E$999, 4, FALSE)</f>
        <v>207.3</v>
      </c>
      <c r="I932" s="31">
        <f>VLOOKUP(C932, Pivot!A$2:E$999, 5, FALSE)</f>
        <v>67.5</v>
      </c>
      <c r="J932" s="55">
        <f>VLOOKUP(N932, Metadata!E$3:F$76, 2, FALSE)</f>
        <v>187.2</v>
      </c>
      <c r="K932" s="31">
        <f t="shared" si="83"/>
        <v>0</v>
      </c>
      <c r="L932" s="58">
        <f>VLOOKUP(C932, Pivot!A$2:B$999, 2, FALSE)</f>
        <v>292850</v>
      </c>
      <c r="M932" s="58">
        <f t="shared" si="84"/>
        <v>2015</v>
      </c>
      <c r="N932" s="27" t="s">
        <v>1104</v>
      </c>
      <c r="P932" s="58">
        <f t="shared" si="85"/>
        <v>2015</v>
      </c>
    </row>
    <row r="933" spans="1:16" ht="12.75" hidden="1" customHeight="1" x14ac:dyDescent="0.25">
      <c r="A933" s="27" t="s">
        <v>1103</v>
      </c>
      <c r="B933" s="28" t="s">
        <v>344</v>
      </c>
      <c r="C933" s="29" t="s">
        <v>1036</v>
      </c>
      <c r="D933" s="29">
        <v>5</v>
      </c>
      <c r="E933" s="90">
        <v>42052</v>
      </c>
      <c r="F933" s="57">
        <f>VLOOKUP(C933, Pivot!A$2:C$999, 3, FALSE)</f>
        <v>41949.727272727272</v>
      </c>
      <c r="G933" s="30">
        <f t="shared" si="82"/>
        <v>102.27272727272793</v>
      </c>
      <c r="H933" s="31">
        <f>VLOOKUP(C933, Pivot!A$2:E$999, 4, FALSE)</f>
        <v>207.3</v>
      </c>
      <c r="I933" s="31">
        <f>VLOOKUP(C933, Pivot!A$2:E$999, 5, FALSE)</f>
        <v>67.5</v>
      </c>
      <c r="J933" s="55">
        <f>VLOOKUP(N933, Metadata!E$3:F$76, 2, FALSE)</f>
        <v>187.2</v>
      </c>
      <c r="K933" s="31">
        <f t="shared" si="83"/>
        <v>0</v>
      </c>
      <c r="L933" s="58">
        <f>VLOOKUP(C933, Pivot!A$2:B$999, 2, FALSE)</f>
        <v>233033</v>
      </c>
      <c r="M933" s="58">
        <f t="shared" si="84"/>
        <v>2015</v>
      </c>
      <c r="N933" s="27" t="s">
        <v>1104</v>
      </c>
      <c r="P933" s="58">
        <f t="shared" si="85"/>
        <v>2015</v>
      </c>
    </row>
    <row r="934" spans="1:16" ht="12.75" hidden="1" customHeight="1" x14ac:dyDescent="0.25">
      <c r="A934" s="27" t="s">
        <v>1105</v>
      </c>
      <c r="B934" s="28" t="s">
        <v>344</v>
      </c>
      <c r="C934" s="29" t="s">
        <v>849</v>
      </c>
      <c r="D934" s="29">
        <v>1</v>
      </c>
      <c r="E934" s="90">
        <v>42053</v>
      </c>
      <c r="F934" s="57">
        <f>VLOOKUP(C934, Pivot!A$2:C$999, 3, FALSE)</f>
        <v>41590.4375</v>
      </c>
      <c r="G934" s="30">
        <f t="shared" si="82"/>
        <v>462.5625</v>
      </c>
      <c r="H934" s="31">
        <f>VLOOKUP(C934, Pivot!A$2:E$999, 4, FALSE)</f>
        <v>207.3</v>
      </c>
      <c r="I934" s="31">
        <f>VLOOKUP(C934, Pivot!A$2:E$999, 5, FALSE)</f>
        <v>67.5</v>
      </c>
      <c r="J934" s="55">
        <f>VLOOKUP(N934, Metadata!E$3:F$69, 2, FALSE)</f>
        <v>203.2</v>
      </c>
      <c r="K934" s="31">
        <f t="shared" si="83"/>
        <v>0</v>
      </c>
      <c r="L934" s="58">
        <f>VLOOKUP(C934, Pivot!A$2:B$999, 2, FALSE)</f>
        <v>292850</v>
      </c>
      <c r="M934" s="58">
        <f t="shared" si="84"/>
        <v>2015</v>
      </c>
      <c r="N934" s="27" t="s">
        <v>38</v>
      </c>
      <c r="P934" s="58">
        <f t="shared" si="85"/>
        <v>2015</v>
      </c>
    </row>
    <row r="935" spans="1:16" ht="12.75" hidden="1" customHeight="1" x14ac:dyDescent="0.25">
      <c r="A935" s="27" t="s">
        <v>1105</v>
      </c>
      <c r="B935" s="28" t="s">
        <v>344</v>
      </c>
      <c r="C935" s="29" t="s">
        <v>1036</v>
      </c>
      <c r="D935" s="29">
        <v>11</v>
      </c>
      <c r="E935" s="90">
        <v>42053</v>
      </c>
      <c r="F935" s="57">
        <f>VLOOKUP(C935, Pivot!A$2:C$999, 3, FALSE)</f>
        <v>41949.727272727272</v>
      </c>
      <c r="G935" s="30">
        <f t="shared" si="82"/>
        <v>103.27272727272793</v>
      </c>
      <c r="H935" s="31">
        <f>VLOOKUP(C935, Pivot!A$2:E$999, 4, FALSE)</f>
        <v>207.3</v>
      </c>
      <c r="I935" s="31">
        <f>VLOOKUP(C935, Pivot!A$2:E$999, 5, FALSE)</f>
        <v>67.5</v>
      </c>
      <c r="J935" s="55">
        <f>VLOOKUP(N935, Metadata!E$3:F$69, 2, FALSE)</f>
        <v>203.2</v>
      </c>
      <c r="K935" s="31">
        <f t="shared" si="83"/>
        <v>0</v>
      </c>
      <c r="L935" s="58">
        <f>VLOOKUP(C935, Pivot!A$2:B$999, 2, FALSE)</f>
        <v>233033</v>
      </c>
      <c r="M935" s="58">
        <f t="shared" si="84"/>
        <v>2015</v>
      </c>
      <c r="N935" s="27" t="s">
        <v>38</v>
      </c>
      <c r="P935" s="58">
        <f t="shared" si="85"/>
        <v>2015</v>
      </c>
    </row>
    <row r="936" spans="1:16" ht="12.75" hidden="1" customHeight="1" x14ac:dyDescent="0.25">
      <c r="A936" s="27" t="s">
        <v>1105</v>
      </c>
      <c r="B936" s="28" t="s">
        <v>344</v>
      </c>
      <c r="C936" s="29" t="s">
        <v>1073</v>
      </c>
      <c r="D936" s="29">
        <v>2</v>
      </c>
      <c r="E936" s="90">
        <v>42053</v>
      </c>
      <c r="F936" s="57">
        <f>VLOOKUP(C936, Pivot!A$2:C$999, 3, FALSE)</f>
        <v>41937</v>
      </c>
      <c r="G936" s="30">
        <f t="shared" si="82"/>
        <v>116</v>
      </c>
      <c r="H936" s="31">
        <f>VLOOKUP(C936, Pivot!A$2:E$999, 4, FALSE)</f>
        <v>191.1</v>
      </c>
      <c r="I936" s="31">
        <f>VLOOKUP(C936, Pivot!A$2:E$999, 5, FALSE)</f>
        <v>161.5</v>
      </c>
      <c r="J936" s="55">
        <f>VLOOKUP(N936, Metadata!E$3:F$76, 2, FALSE)</f>
        <v>203.2</v>
      </c>
      <c r="K936" s="31">
        <f t="shared" si="83"/>
        <v>12.099999999999994</v>
      </c>
      <c r="L936" s="58">
        <f>VLOOKUP(C936, Pivot!A$2:B$999, 2, FALSE)</f>
        <v>9818</v>
      </c>
      <c r="M936" s="58">
        <f t="shared" si="84"/>
        <v>2015</v>
      </c>
      <c r="N936" s="27" t="s">
        <v>38</v>
      </c>
      <c r="P936" s="58">
        <f t="shared" si="85"/>
        <v>2015</v>
      </c>
    </row>
    <row r="937" spans="1:16" ht="12.75" hidden="1" customHeight="1" x14ac:dyDescent="0.25">
      <c r="A937" s="27" t="s">
        <v>1106</v>
      </c>
      <c r="B937" s="28" t="s">
        <v>344</v>
      </c>
      <c r="C937" s="29" t="s">
        <v>849</v>
      </c>
      <c r="D937" s="29">
        <v>11</v>
      </c>
      <c r="E937" s="90">
        <v>42054</v>
      </c>
      <c r="F937" s="57">
        <f>VLOOKUP(C937, Pivot!A$2:C$999, 3, FALSE)</f>
        <v>41590.4375</v>
      </c>
      <c r="G937" s="30">
        <f t="shared" si="82"/>
        <v>463.5625</v>
      </c>
      <c r="H937" s="31">
        <f>VLOOKUP(C937, Pivot!A$2:E$999, 4, FALSE)</f>
        <v>207.3</v>
      </c>
      <c r="I937" s="31">
        <f>VLOOKUP(C937, Pivot!A$2:E$999, 5, FALSE)</f>
        <v>67.5</v>
      </c>
      <c r="J937" s="55">
        <f>VLOOKUP(N937, Metadata!E$3:F$76, 2, FALSE)</f>
        <v>161.5</v>
      </c>
      <c r="K937" s="31">
        <f t="shared" si="83"/>
        <v>0</v>
      </c>
      <c r="L937" s="58">
        <f>VLOOKUP(C937, Pivot!A$2:B$999, 2, FALSE)</f>
        <v>292850</v>
      </c>
      <c r="M937" s="58">
        <f t="shared" si="84"/>
        <v>2015</v>
      </c>
      <c r="N937" s="27" t="s">
        <v>202</v>
      </c>
      <c r="P937" s="58">
        <f t="shared" si="85"/>
        <v>2015</v>
      </c>
    </row>
    <row r="938" spans="1:16" ht="12.75" hidden="1" customHeight="1" x14ac:dyDescent="0.25">
      <c r="A938" s="41" t="s">
        <v>1107</v>
      </c>
      <c r="B938" s="28" t="s">
        <v>590</v>
      </c>
      <c r="C938" s="29" t="s">
        <v>1073</v>
      </c>
      <c r="D938" s="36">
        <v>1</v>
      </c>
      <c r="E938" s="92">
        <v>42054</v>
      </c>
      <c r="F938" s="57">
        <f>VLOOKUP(C938, Pivot!A$2:C$999, 3, FALSE)</f>
        <v>41937</v>
      </c>
      <c r="G938" s="30">
        <f t="shared" si="82"/>
        <v>117</v>
      </c>
      <c r="H938" s="31">
        <f>VLOOKUP(C938, Pivot!A$2:E$999, 4, FALSE)</f>
        <v>191.1</v>
      </c>
      <c r="I938" s="31">
        <f>VLOOKUP(C938, Pivot!A$2:E$999, 5, FALSE)</f>
        <v>161.5</v>
      </c>
      <c r="J938" s="60">
        <v>176</v>
      </c>
      <c r="K938" s="31">
        <f t="shared" si="83"/>
        <v>0</v>
      </c>
      <c r="L938" s="58">
        <f>VLOOKUP(C938, Pivot!A$2:B$999, 2, FALSE)</f>
        <v>9818</v>
      </c>
      <c r="M938" s="58">
        <f t="shared" si="84"/>
        <v>2015</v>
      </c>
      <c r="P938" s="58">
        <f t="shared" si="85"/>
        <v>2015</v>
      </c>
    </row>
    <row r="939" spans="1:16" ht="12.75" hidden="1" customHeight="1" x14ac:dyDescent="0.25">
      <c r="A939" s="41" t="s">
        <v>1108</v>
      </c>
      <c r="B939" s="28" t="s">
        <v>590</v>
      </c>
      <c r="C939" s="29" t="s">
        <v>1073</v>
      </c>
      <c r="D939" s="36">
        <v>3</v>
      </c>
      <c r="E939" s="92">
        <v>42054</v>
      </c>
      <c r="F939" s="57">
        <f>VLOOKUP(C939, Pivot!A$2:C$999, 3, FALSE)</f>
        <v>41937</v>
      </c>
      <c r="G939" s="30">
        <f t="shared" si="82"/>
        <v>117</v>
      </c>
      <c r="H939" s="31">
        <f>VLOOKUP(C939, Pivot!A$2:E$999, 4, FALSE)</f>
        <v>191.1</v>
      </c>
      <c r="I939" s="31">
        <f>VLOOKUP(C939, Pivot!A$2:E$999, 5, FALSE)</f>
        <v>161.5</v>
      </c>
      <c r="J939" s="60">
        <v>139</v>
      </c>
      <c r="K939" s="31">
        <f t="shared" si="83"/>
        <v>-22.5</v>
      </c>
      <c r="L939" s="58">
        <f>VLOOKUP(C939, Pivot!A$2:B$999, 2, FALSE)</f>
        <v>9818</v>
      </c>
      <c r="M939" s="58">
        <f t="shared" si="84"/>
        <v>2015</v>
      </c>
      <c r="P939" s="58">
        <f t="shared" si="85"/>
        <v>2015</v>
      </c>
    </row>
    <row r="940" spans="1:16" ht="12.75" hidden="1" customHeight="1" x14ac:dyDescent="0.25">
      <c r="A940" s="41" t="s">
        <v>1109</v>
      </c>
      <c r="B940" s="28" t="s">
        <v>590</v>
      </c>
      <c r="C940" s="29" t="s">
        <v>1086</v>
      </c>
      <c r="D940" s="36">
        <v>55</v>
      </c>
      <c r="E940" s="92">
        <v>42054</v>
      </c>
      <c r="F940" s="57">
        <f>VLOOKUP(C940, Pivot!A$2:C$999, 3, FALSE)</f>
        <v>41937</v>
      </c>
      <c r="G940" s="30">
        <f t="shared" si="82"/>
        <v>117</v>
      </c>
      <c r="H940" s="31">
        <f>VLOOKUP(C940, Pivot!A$2:E$999, 4, FALSE)</f>
        <v>191.1</v>
      </c>
      <c r="I940" s="31">
        <f>VLOOKUP(C940, Pivot!A$2:E$999, 5, FALSE)</f>
        <v>141.30000000000001</v>
      </c>
      <c r="J940" s="60">
        <v>141</v>
      </c>
      <c r="K940" s="31">
        <f t="shared" si="83"/>
        <v>-0.30000000000001137</v>
      </c>
      <c r="L940" s="58">
        <f>VLOOKUP(C940, Pivot!A$2:B$999, 2, FALSE)</f>
        <v>25467</v>
      </c>
      <c r="M940" s="58">
        <f t="shared" si="84"/>
        <v>2015</v>
      </c>
      <c r="P940" s="58">
        <f t="shared" si="85"/>
        <v>2015</v>
      </c>
    </row>
    <row r="941" spans="1:16" ht="12.75" hidden="1" customHeight="1" x14ac:dyDescent="0.25">
      <c r="A941" s="41" t="s">
        <v>1108</v>
      </c>
      <c r="B941" s="28" t="s">
        <v>590</v>
      </c>
      <c r="C941" s="29" t="s">
        <v>1086</v>
      </c>
      <c r="D941" s="36">
        <v>27</v>
      </c>
      <c r="E941" s="92">
        <v>42054</v>
      </c>
      <c r="F941" s="57">
        <f>VLOOKUP(C941, Pivot!A$2:C$999, 3, FALSE)</f>
        <v>41937</v>
      </c>
      <c r="G941" s="30">
        <f t="shared" si="82"/>
        <v>117</v>
      </c>
      <c r="H941" s="31">
        <f>VLOOKUP(C941, Pivot!A$2:E$999, 4, FALSE)</f>
        <v>191.1</v>
      </c>
      <c r="I941" s="31">
        <f>VLOOKUP(C941, Pivot!A$2:E$999, 5, FALSE)</f>
        <v>141.30000000000001</v>
      </c>
      <c r="J941" s="60">
        <v>139</v>
      </c>
      <c r="K941" s="31">
        <f t="shared" si="83"/>
        <v>-2.3000000000000114</v>
      </c>
      <c r="L941" s="58">
        <f>VLOOKUP(C941, Pivot!A$2:B$999, 2, FALSE)</f>
        <v>25467</v>
      </c>
      <c r="M941" s="58">
        <f t="shared" si="84"/>
        <v>2015</v>
      </c>
      <c r="P941" s="58">
        <f t="shared" si="85"/>
        <v>2015</v>
      </c>
    </row>
    <row r="942" spans="1:16" ht="12.75" hidden="1" customHeight="1" x14ac:dyDescent="0.25">
      <c r="A942" s="41" t="s">
        <v>1109</v>
      </c>
      <c r="B942" s="28" t="s">
        <v>590</v>
      </c>
      <c r="C942" s="29" t="s">
        <v>1036</v>
      </c>
      <c r="D942" s="36">
        <v>1</v>
      </c>
      <c r="E942" s="92">
        <v>42054</v>
      </c>
      <c r="F942" s="57">
        <f>VLOOKUP(C942, Pivot!A$2:C$999, 3, FALSE)</f>
        <v>41949.727272727272</v>
      </c>
      <c r="G942" s="30">
        <f t="shared" si="82"/>
        <v>104.27272727272793</v>
      </c>
      <c r="H942" s="31">
        <f>VLOOKUP(C942, Pivot!A$2:E$999, 4, FALSE)</f>
        <v>207.3</v>
      </c>
      <c r="I942" s="31">
        <f>VLOOKUP(C942, Pivot!A$2:E$999, 5, FALSE)</f>
        <v>67.5</v>
      </c>
      <c r="J942" s="60">
        <v>141</v>
      </c>
      <c r="K942" s="31">
        <f t="shared" si="83"/>
        <v>0</v>
      </c>
      <c r="L942" s="58">
        <f>VLOOKUP(C942, Pivot!A$2:B$999, 2, FALSE)</f>
        <v>233033</v>
      </c>
      <c r="M942" s="58">
        <f t="shared" si="84"/>
        <v>2015</v>
      </c>
      <c r="P942" s="58">
        <f t="shared" si="85"/>
        <v>2015</v>
      </c>
    </row>
    <row r="943" spans="1:16" ht="12.75" hidden="1" customHeight="1" x14ac:dyDescent="0.25">
      <c r="A943" s="41" t="s">
        <v>1108</v>
      </c>
      <c r="B943" s="28" t="s">
        <v>590</v>
      </c>
      <c r="C943" s="29" t="s">
        <v>1036</v>
      </c>
      <c r="D943" s="36">
        <v>1</v>
      </c>
      <c r="E943" s="92">
        <v>42054</v>
      </c>
      <c r="F943" s="57">
        <f>VLOOKUP(C943, Pivot!A$2:C$999, 3, FALSE)</f>
        <v>41949.727272727272</v>
      </c>
      <c r="G943" s="30">
        <f t="shared" si="82"/>
        <v>104.27272727272793</v>
      </c>
      <c r="H943" s="31">
        <f>VLOOKUP(C943, Pivot!A$2:E$999, 4, FALSE)</f>
        <v>207.3</v>
      </c>
      <c r="I943" s="31">
        <f>VLOOKUP(C943, Pivot!A$2:E$999, 5, FALSE)</f>
        <v>67.5</v>
      </c>
      <c r="J943" s="60">
        <v>139</v>
      </c>
      <c r="K943" s="31">
        <f t="shared" si="83"/>
        <v>0</v>
      </c>
      <c r="L943" s="58">
        <f>VLOOKUP(C943, Pivot!A$2:B$999, 2, FALSE)</f>
        <v>233033</v>
      </c>
      <c r="M943" s="58">
        <f t="shared" si="84"/>
        <v>2015</v>
      </c>
      <c r="P943" s="58">
        <f t="shared" si="85"/>
        <v>2015</v>
      </c>
    </row>
    <row r="944" spans="1:16" ht="12.75" hidden="1" customHeight="1" x14ac:dyDescent="0.25">
      <c r="A944" s="27" t="s">
        <v>1110</v>
      </c>
      <c r="B944" s="28" t="s">
        <v>344</v>
      </c>
      <c r="C944" s="29" t="s">
        <v>1036</v>
      </c>
      <c r="D944" s="29">
        <v>12</v>
      </c>
      <c r="E944" s="90">
        <v>42058</v>
      </c>
      <c r="F944" s="57">
        <f>VLOOKUP(C944, Pivot!A$2:C$999, 3, FALSE)</f>
        <v>41949.727272727272</v>
      </c>
      <c r="G944" s="30">
        <f t="shared" si="82"/>
        <v>108.27272727272793</v>
      </c>
      <c r="H944" s="31">
        <f>VLOOKUP(C944, Pivot!A$2:E$999, 4, FALSE)</f>
        <v>207.3</v>
      </c>
      <c r="I944" s="31">
        <f>VLOOKUP(C944, Pivot!A$2:E$999, 5, FALSE)</f>
        <v>67.5</v>
      </c>
      <c r="J944" s="55">
        <f>VLOOKUP(N944, Metadata!E$3:F$80, 2, FALSE)</f>
        <v>80.400000000000006</v>
      </c>
      <c r="K944" s="31">
        <f t="shared" si="83"/>
        <v>0</v>
      </c>
      <c r="L944" s="58">
        <f>VLOOKUP(C944, Pivot!A$2:B$999, 2, FALSE)</f>
        <v>233033</v>
      </c>
      <c r="M944" s="58">
        <f t="shared" si="84"/>
        <v>2015</v>
      </c>
      <c r="N944" s="27" t="s">
        <v>169</v>
      </c>
      <c r="P944" s="58">
        <f t="shared" si="85"/>
        <v>2015</v>
      </c>
    </row>
    <row r="945" spans="1:16" ht="12.75" hidden="1" customHeight="1" x14ac:dyDescent="0.25">
      <c r="A945" s="27" t="s">
        <v>1111</v>
      </c>
      <c r="B945" s="28" t="s">
        <v>344</v>
      </c>
      <c r="C945" s="29" t="s">
        <v>1036</v>
      </c>
      <c r="D945" s="29">
        <v>2</v>
      </c>
      <c r="E945" s="90">
        <v>42059</v>
      </c>
      <c r="F945" s="57">
        <f>VLOOKUP(C945, Pivot!A$2:C$999, 3, FALSE)</f>
        <v>41949.727272727272</v>
      </c>
      <c r="G945" s="30">
        <f t="shared" si="82"/>
        <v>109.27272727272793</v>
      </c>
      <c r="H945" s="31">
        <f>VLOOKUP(C945, Pivot!A$2:E$999, 4, FALSE)</f>
        <v>207.3</v>
      </c>
      <c r="I945" s="31">
        <f>VLOOKUP(C945, Pivot!A$2:E$999, 5, FALSE)</f>
        <v>67.5</v>
      </c>
      <c r="J945" s="55">
        <f>VLOOKUP(N945, Metadata!E$3:F$77, 2, FALSE)</f>
        <v>117.5</v>
      </c>
      <c r="K945" s="31">
        <f t="shared" si="83"/>
        <v>0</v>
      </c>
      <c r="L945" s="58">
        <f>VLOOKUP(C945, Pivot!A$2:B$999, 2, FALSE)</f>
        <v>233033</v>
      </c>
      <c r="M945" s="58">
        <f t="shared" si="84"/>
        <v>2015</v>
      </c>
      <c r="N945" s="27" t="s">
        <v>1112</v>
      </c>
      <c r="P945" s="58">
        <f t="shared" si="85"/>
        <v>2015</v>
      </c>
    </row>
    <row r="946" spans="1:16" ht="12.75" hidden="1" customHeight="1" x14ac:dyDescent="0.25">
      <c r="A946" s="27" t="s">
        <v>1113</v>
      </c>
      <c r="B946" s="28" t="s">
        <v>344</v>
      </c>
      <c r="C946" s="29" t="s">
        <v>849</v>
      </c>
      <c r="D946" s="29">
        <v>6</v>
      </c>
      <c r="E946" s="90">
        <v>42059</v>
      </c>
      <c r="F946" s="57">
        <f>VLOOKUP(C946, Pivot!A$2:C$999, 3, FALSE)</f>
        <v>41590.4375</v>
      </c>
      <c r="G946" s="30">
        <f t="shared" si="82"/>
        <v>468.5625</v>
      </c>
      <c r="H946" s="31">
        <f>VLOOKUP(C946, Pivot!A$2:E$999, 4, FALSE)</f>
        <v>207.3</v>
      </c>
      <c r="I946" s="31">
        <f>VLOOKUP(C946, Pivot!A$2:E$999, 5, FALSE)</f>
        <v>67.5</v>
      </c>
      <c r="J946" s="55">
        <f>VLOOKUP(N946, Metadata!E$3:F$77, 2, FALSE)</f>
        <v>115.6</v>
      </c>
      <c r="K946" s="31">
        <f t="shared" si="83"/>
        <v>0</v>
      </c>
      <c r="L946" s="58">
        <f>VLOOKUP(C946, Pivot!A$2:B$999, 2, FALSE)</f>
        <v>292850</v>
      </c>
      <c r="M946" s="58">
        <f t="shared" si="84"/>
        <v>2015</v>
      </c>
      <c r="N946" s="27" t="s">
        <v>149</v>
      </c>
      <c r="P946" s="58">
        <f t="shared" si="85"/>
        <v>2015</v>
      </c>
    </row>
    <row r="947" spans="1:16" ht="12.75" hidden="1" customHeight="1" x14ac:dyDescent="0.25">
      <c r="A947" s="27" t="s">
        <v>1114</v>
      </c>
      <c r="B947" s="28" t="s">
        <v>301</v>
      </c>
      <c r="C947" s="29" t="s">
        <v>1036</v>
      </c>
      <c r="D947" s="29">
        <v>1</v>
      </c>
      <c r="E947" s="90">
        <v>42060</v>
      </c>
      <c r="F947" s="57">
        <f>VLOOKUP(C947, Pivot!A$2:C$999, 3, FALSE)</f>
        <v>41949.727272727272</v>
      </c>
      <c r="G947" s="30">
        <f t="shared" si="82"/>
        <v>110.27272727272793</v>
      </c>
      <c r="H947" s="31">
        <f>VLOOKUP(C947, Pivot!A$2:E$999, 4, FALSE)</f>
        <v>207.3</v>
      </c>
      <c r="I947" s="31">
        <f>VLOOKUP(C947, Pivot!A$2:E$999, 5, FALSE)</f>
        <v>67.5</v>
      </c>
      <c r="J947" s="55">
        <f>VLOOKUP(N947, Metadata!E$3:F$69, 2, FALSE)</f>
        <v>171.2</v>
      </c>
      <c r="K947" s="31">
        <f t="shared" si="83"/>
        <v>0</v>
      </c>
      <c r="L947" s="58">
        <f>VLOOKUP(C947, Pivot!A$2:B$999, 2, FALSE)</f>
        <v>233033</v>
      </c>
      <c r="M947" s="58">
        <f t="shared" si="84"/>
        <v>2015</v>
      </c>
      <c r="N947" s="27" t="s">
        <v>906</v>
      </c>
      <c r="P947" s="58">
        <f t="shared" si="85"/>
        <v>2015</v>
      </c>
    </row>
    <row r="948" spans="1:16" ht="12.75" hidden="1" customHeight="1" x14ac:dyDescent="0.25">
      <c r="A948" s="27" t="s">
        <v>1115</v>
      </c>
      <c r="B948" s="28" t="s">
        <v>344</v>
      </c>
      <c r="C948" s="29" t="s">
        <v>1036</v>
      </c>
      <c r="D948" s="29">
        <v>1</v>
      </c>
      <c r="E948" s="90">
        <v>42061</v>
      </c>
      <c r="F948" s="57">
        <f>VLOOKUP(C948, Pivot!A$2:C$999, 3, FALSE)</f>
        <v>41949.727272727272</v>
      </c>
      <c r="G948" s="30">
        <f t="shared" si="82"/>
        <v>111.27272727272793</v>
      </c>
      <c r="H948" s="31">
        <f>VLOOKUP(C948, Pivot!A$2:E$999, 4, FALSE)</f>
        <v>207.3</v>
      </c>
      <c r="I948" s="31">
        <f>VLOOKUP(C948, Pivot!A$2:E$999, 5, FALSE)</f>
        <v>67.5</v>
      </c>
      <c r="J948" s="55">
        <f>VLOOKUP(N948, Metadata!E$3:F$80, 2, FALSE)</f>
        <v>35.299999999999997</v>
      </c>
      <c r="K948" s="31">
        <f t="shared" si="83"/>
        <v>-32.200000000000003</v>
      </c>
      <c r="L948" s="58">
        <f>VLOOKUP(C948, Pivot!A$2:B$999, 2, FALSE)</f>
        <v>233033</v>
      </c>
      <c r="M948" s="58">
        <f t="shared" si="84"/>
        <v>2015</v>
      </c>
      <c r="N948" s="27" t="s">
        <v>1116</v>
      </c>
      <c r="P948" s="58">
        <f t="shared" si="85"/>
        <v>2015</v>
      </c>
    </row>
    <row r="949" spans="1:16" ht="12.75" hidden="1" customHeight="1" x14ac:dyDescent="0.25">
      <c r="A949" s="41" t="s">
        <v>1117</v>
      </c>
      <c r="B949" s="28" t="s">
        <v>590</v>
      </c>
      <c r="C949" s="29" t="s">
        <v>1036</v>
      </c>
      <c r="D949" s="36">
        <v>1</v>
      </c>
      <c r="E949" s="92">
        <v>42067</v>
      </c>
      <c r="F949" s="57">
        <f>VLOOKUP(C949, Pivot!A$2:C$999, 3, FALSE)</f>
        <v>41949.727272727272</v>
      </c>
      <c r="G949" s="30">
        <f t="shared" si="82"/>
        <v>117.27272727272793</v>
      </c>
      <c r="H949" s="31">
        <f>VLOOKUP(C949, Pivot!A$2:E$999, 4, FALSE)</f>
        <v>207.3</v>
      </c>
      <c r="I949" s="31">
        <f>VLOOKUP(C949, Pivot!A$2:E$999, 5, FALSE)</f>
        <v>67.5</v>
      </c>
      <c r="J949" s="60">
        <v>90.7</v>
      </c>
      <c r="K949" s="31">
        <f t="shared" si="83"/>
        <v>0</v>
      </c>
      <c r="L949" s="58">
        <f>VLOOKUP(C949, Pivot!A$2:B$999, 2, FALSE)</f>
        <v>233033</v>
      </c>
      <c r="M949" s="58">
        <f t="shared" si="84"/>
        <v>2015</v>
      </c>
      <c r="P949" s="58">
        <f t="shared" si="85"/>
        <v>2015</v>
      </c>
    </row>
    <row r="950" spans="1:16" ht="12.75" hidden="1" customHeight="1" x14ac:dyDescent="0.25">
      <c r="A950" s="41" t="s">
        <v>1118</v>
      </c>
      <c r="B950" s="28" t="s">
        <v>590</v>
      </c>
      <c r="C950" s="29" t="s">
        <v>1036</v>
      </c>
      <c r="D950" s="36">
        <v>10</v>
      </c>
      <c r="E950" s="92">
        <v>42067</v>
      </c>
      <c r="F950" s="57">
        <f>VLOOKUP(C950, Pivot!A$2:C$999, 3, FALSE)</f>
        <v>41949.727272727272</v>
      </c>
      <c r="G950" s="30">
        <f t="shared" si="82"/>
        <v>117.27272727272793</v>
      </c>
      <c r="H950" s="31">
        <f>VLOOKUP(C950, Pivot!A$2:E$999, 4, FALSE)</f>
        <v>207.3</v>
      </c>
      <c r="I950" s="31">
        <f>VLOOKUP(C950, Pivot!A$2:E$999, 5, FALSE)</f>
        <v>67.5</v>
      </c>
      <c r="J950" s="60">
        <v>92.700000000000017</v>
      </c>
      <c r="K950" s="31">
        <f t="shared" si="83"/>
        <v>0</v>
      </c>
      <c r="L950" s="58">
        <f>VLOOKUP(C950, Pivot!A$2:B$999, 2, FALSE)</f>
        <v>233033</v>
      </c>
      <c r="M950" s="58">
        <f t="shared" si="84"/>
        <v>2015</v>
      </c>
      <c r="P950" s="58">
        <f t="shared" si="85"/>
        <v>2015</v>
      </c>
    </row>
    <row r="951" spans="1:16" ht="12.75" hidden="1" customHeight="1" x14ac:dyDescent="0.25">
      <c r="A951" s="41" t="s">
        <v>1119</v>
      </c>
      <c r="B951" s="28" t="s">
        <v>590</v>
      </c>
      <c r="C951" s="29" t="s">
        <v>1036</v>
      </c>
      <c r="D951" s="36">
        <v>24</v>
      </c>
      <c r="E951" s="92">
        <v>42067</v>
      </c>
      <c r="F951" s="57">
        <f>VLOOKUP(C951, Pivot!A$2:C$999, 3, FALSE)</f>
        <v>41949.727272727272</v>
      </c>
      <c r="G951" s="30">
        <f t="shared" si="82"/>
        <v>117.27272727272793</v>
      </c>
      <c r="H951" s="31">
        <f>VLOOKUP(C951, Pivot!A$2:E$999, 4, FALSE)</f>
        <v>207.3</v>
      </c>
      <c r="I951" s="31">
        <f>VLOOKUP(C951, Pivot!A$2:E$999, 5, FALSE)</f>
        <v>67.5</v>
      </c>
      <c r="J951" s="60">
        <v>95.7</v>
      </c>
      <c r="K951" s="31">
        <f t="shared" si="83"/>
        <v>0</v>
      </c>
      <c r="L951" s="58">
        <f>VLOOKUP(C951, Pivot!A$2:B$999, 2, FALSE)</f>
        <v>233033</v>
      </c>
      <c r="M951" s="58">
        <f t="shared" si="84"/>
        <v>2015</v>
      </c>
      <c r="P951" s="58">
        <f t="shared" si="85"/>
        <v>2015</v>
      </c>
    </row>
    <row r="952" spans="1:16" ht="12.75" hidden="1" customHeight="1" x14ac:dyDescent="0.25">
      <c r="A952" s="41" t="s">
        <v>1120</v>
      </c>
      <c r="B952" s="28" t="s">
        <v>590</v>
      </c>
      <c r="C952" s="59" t="s">
        <v>849</v>
      </c>
      <c r="D952" s="36">
        <v>4</v>
      </c>
      <c r="E952" s="92">
        <v>42073</v>
      </c>
      <c r="F952" s="57">
        <f>VLOOKUP(C952, Pivot!A$2:C$999, 3, FALSE)</f>
        <v>41590.4375</v>
      </c>
      <c r="G952" s="30">
        <f t="shared" si="82"/>
        <v>482.5625</v>
      </c>
      <c r="H952" s="31">
        <f>VLOOKUP(C952, Pivot!A$2:E$999, 4, FALSE)</f>
        <v>207.3</v>
      </c>
      <c r="I952" s="31">
        <f>VLOOKUP(C952, Pivot!A$2:E$999, 5, FALSE)</f>
        <v>67.5</v>
      </c>
      <c r="J952" s="60">
        <v>116.2</v>
      </c>
      <c r="K952" s="31">
        <f t="shared" si="83"/>
        <v>0</v>
      </c>
      <c r="L952" s="58">
        <f>VLOOKUP(C952, Pivot!A$2:B$999, 2, FALSE)</f>
        <v>292850</v>
      </c>
      <c r="M952" s="58">
        <f t="shared" si="84"/>
        <v>2015</v>
      </c>
      <c r="P952" s="58">
        <f t="shared" si="85"/>
        <v>2015</v>
      </c>
    </row>
    <row r="953" spans="1:16" ht="12.75" hidden="1" customHeight="1" x14ac:dyDescent="0.25">
      <c r="A953" s="41" t="s">
        <v>1121</v>
      </c>
      <c r="B953" s="28" t="s">
        <v>590</v>
      </c>
      <c r="C953" s="29" t="s">
        <v>1086</v>
      </c>
      <c r="D953" s="36">
        <v>4</v>
      </c>
      <c r="E953" s="92">
        <v>42073</v>
      </c>
      <c r="F953" s="57">
        <f>VLOOKUP(C953, Pivot!A$2:C$999, 3, FALSE)</f>
        <v>41937</v>
      </c>
      <c r="G953" s="30">
        <f t="shared" si="82"/>
        <v>136</v>
      </c>
      <c r="H953" s="31">
        <f>VLOOKUP(C953, Pivot!A$2:E$999, 4, FALSE)</f>
        <v>191.1</v>
      </c>
      <c r="I953" s="31">
        <f>VLOOKUP(C953, Pivot!A$2:E$999, 5, FALSE)</f>
        <v>141.30000000000001</v>
      </c>
      <c r="J953" s="60">
        <v>130.6</v>
      </c>
      <c r="K953" s="31">
        <f t="shared" si="83"/>
        <v>-10.700000000000017</v>
      </c>
      <c r="L953" s="58">
        <f>VLOOKUP(C953, Pivot!A$2:B$999, 2, FALSE)</f>
        <v>25467</v>
      </c>
      <c r="M953" s="58">
        <f t="shared" si="84"/>
        <v>2015</v>
      </c>
      <c r="P953" s="58">
        <f t="shared" si="85"/>
        <v>2015</v>
      </c>
    </row>
    <row r="954" spans="1:16" ht="12.75" hidden="1" customHeight="1" x14ac:dyDescent="0.25">
      <c r="A954" s="41" t="s">
        <v>1120</v>
      </c>
      <c r="B954" s="28" t="s">
        <v>590</v>
      </c>
      <c r="C954" s="29" t="s">
        <v>1086</v>
      </c>
      <c r="D954" s="36">
        <v>2</v>
      </c>
      <c r="E954" s="92">
        <v>42073</v>
      </c>
      <c r="F954" s="57">
        <f>VLOOKUP(C954, Pivot!A$2:C$999, 3, FALSE)</f>
        <v>41937</v>
      </c>
      <c r="G954" s="30">
        <f t="shared" si="82"/>
        <v>136</v>
      </c>
      <c r="H954" s="31">
        <f>VLOOKUP(C954, Pivot!A$2:E$999, 4, FALSE)</f>
        <v>191.1</v>
      </c>
      <c r="I954" s="31">
        <f>VLOOKUP(C954, Pivot!A$2:E$999, 5, FALSE)</f>
        <v>141.30000000000001</v>
      </c>
      <c r="J954" s="60">
        <v>116.2</v>
      </c>
      <c r="K954" s="31">
        <f t="shared" si="83"/>
        <v>-25.100000000000009</v>
      </c>
      <c r="L954" s="58">
        <f>VLOOKUP(C954, Pivot!A$2:B$999, 2, FALSE)</f>
        <v>25467</v>
      </c>
      <c r="M954" s="58">
        <f t="shared" si="84"/>
        <v>2015</v>
      </c>
      <c r="P954" s="58">
        <f t="shared" si="85"/>
        <v>2015</v>
      </c>
    </row>
    <row r="955" spans="1:16" ht="12.75" hidden="1" customHeight="1" x14ac:dyDescent="0.25">
      <c r="A955" s="41" t="s">
        <v>1121</v>
      </c>
      <c r="B955" s="28" t="s">
        <v>590</v>
      </c>
      <c r="C955" s="29" t="s">
        <v>1036</v>
      </c>
      <c r="D955" s="36">
        <v>3</v>
      </c>
      <c r="E955" s="92">
        <v>42073</v>
      </c>
      <c r="F955" s="57">
        <f>VLOOKUP(C955, Pivot!A$2:C$999, 3, FALSE)</f>
        <v>41949.727272727272</v>
      </c>
      <c r="G955" s="30">
        <f t="shared" si="82"/>
        <v>123.27272727272793</v>
      </c>
      <c r="H955" s="31">
        <f>VLOOKUP(C955, Pivot!A$2:E$999, 4, FALSE)</f>
        <v>207.3</v>
      </c>
      <c r="I955" s="31">
        <f>VLOOKUP(C955, Pivot!A$2:E$999, 5, FALSE)</f>
        <v>67.5</v>
      </c>
      <c r="J955" s="60">
        <v>130.6</v>
      </c>
      <c r="K955" s="31">
        <f t="shared" si="83"/>
        <v>0</v>
      </c>
      <c r="L955" s="58">
        <f>VLOOKUP(C955, Pivot!A$2:B$999, 2, FALSE)</f>
        <v>233033</v>
      </c>
      <c r="M955" s="58">
        <f t="shared" si="84"/>
        <v>2015</v>
      </c>
      <c r="P955" s="58">
        <f t="shared" si="85"/>
        <v>2015</v>
      </c>
    </row>
    <row r="956" spans="1:16" ht="12.75" hidden="1" customHeight="1" x14ac:dyDescent="0.25">
      <c r="A956" s="41" t="s">
        <v>1122</v>
      </c>
      <c r="B956" s="28" t="s">
        <v>590</v>
      </c>
      <c r="C956" s="29" t="s">
        <v>1036</v>
      </c>
      <c r="D956" s="36">
        <v>1</v>
      </c>
      <c r="E956" s="92">
        <v>42073</v>
      </c>
      <c r="F956" s="57">
        <f>VLOOKUP(C956, Pivot!A$2:C$999, 3, FALSE)</f>
        <v>41949.727272727272</v>
      </c>
      <c r="G956" s="30">
        <f t="shared" si="82"/>
        <v>123.27272727272793</v>
      </c>
      <c r="H956" s="31">
        <f>VLOOKUP(C956, Pivot!A$2:E$999, 4, FALSE)</f>
        <v>207.3</v>
      </c>
      <c r="I956" s="31">
        <f>VLOOKUP(C956, Pivot!A$2:E$999, 5, FALSE)</f>
        <v>67.5</v>
      </c>
      <c r="J956" s="60">
        <v>114.6</v>
      </c>
      <c r="K956" s="31">
        <f t="shared" si="83"/>
        <v>0</v>
      </c>
      <c r="L956" s="58">
        <f>VLOOKUP(C956, Pivot!A$2:B$999, 2, FALSE)</f>
        <v>233033</v>
      </c>
      <c r="M956" s="58">
        <f t="shared" si="84"/>
        <v>2015</v>
      </c>
      <c r="P956" s="58">
        <f t="shared" si="85"/>
        <v>2015</v>
      </c>
    </row>
    <row r="957" spans="1:16" ht="12.75" hidden="1" customHeight="1" x14ac:dyDescent="0.25">
      <c r="A957" s="41" t="s">
        <v>1120</v>
      </c>
      <c r="B957" s="28" t="s">
        <v>590</v>
      </c>
      <c r="C957" s="29" t="s">
        <v>1036</v>
      </c>
      <c r="D957" s="36">
        <v>4</v>
      </c>
      <c r="E957" s="92">
        <v>42073</v>
      </c>
      <c r="F957" s="57">
        <f>VLOOKUP(C957, Pivot!A$2:C$999, 3, FALSE)</f>
        <v>41949.727272727272</v>
      </c>
      <c r="G957" s="30">
        <f t="shared" si="82"/>
        <v>123.27272727272793</v>
      </c>
      <c r="H957" s="31">
        <f>VLOOKUP(C957, Pivot!A$2:E$999, 4, FALSE)</f>
        <v>207.3</v>
      </c>
      <c r="I957" s="31">
        <f>VLOOKUP(C957, Pivot!A$2:E$999, 5, FALSE)</f>
        <v>67.5</v>
      </c>
      <c r="J957" s="60">
        <v>116.2</v>
      </c>
      <c r="K957" s="31">
        <f t="shared" si="83"/>
        <v>0</v>
      </c>
      <c r="L957" s="58">
        <f>VLOOKUP(C957, Pivot!A$2:B$999, 2, FALSE)</f>
        <v>233033</v>
      </c>
      <c r="M957" s="58">
        <f t="shared" si="84"/>
        <v>2015</v>
      </c>
      <c r="P957" s="58">
        <f t="shared" si="85"/>
        <v>2015</v>
      </c>
    </row>
    <row r="958" spans="1:16" ht="12.75" hidden="1" customHeight="1" x14ac:dyDescent="0.25">
      <c r="A958" s="41" t="s">
        <v>1123</v>
      </c>
      <c r="B958" s="28" t="s">
        <v>590</v>
      </c>
      <c r="C958" s="29" t="s">
        <v>1073</v>
      </c>
      <c r="D958" s="36">
        <v>1</v>
      </c>
      <c r="E958" s="92">
        <v>42076</v>
      </c>
      <c r="F958" s="57">
        <f>VLOOKUP(C958, Pivot!A$2:C$999, 3, FALSE)</f>
        <v>41937</v>
      </c>
      <c r="G958" s="30">
        <f t="shared" si="82"/>
        <v>139</v>
      </c>
      <c r="H958" s="31">
        <f>VLOOKUP(C958, Pivot!A$2:E$999, 4, FALSE)</f>
        <v>191.1</v>
      </c>
      <c r="I958" s="31">
        <f>VLOOKUP(C958, Pivot!A$2:E$999, 5, FALSE)</f>
        <v>161.5</v>
      </c>
      <c r="J958" s="60">
        <v>143</v>
      </c>
      <c r="K958" s="31">
        <f t="shared" si="83"/>
        <v>-18.5</v>
      </c>
      <c r="L958" s="58">
        <f>VLOOKUP(C958, Pivot!A$2:B$999, 2, FALSE)</f>
        <v>9818</v>
      </c>
      <c r="M958" s="58">
        <f t="shared" si="84"/>
        <v>2015</v>
      </c>
      <c r="P958" s="58">
        <f t="shared" si="85"/>
        <v>2015</v>
      </c>
    </row>
    <row r="959" spans="1:16" ht="12.75" hidden="1" customHeight="1" x14ac:dyDescent="0.25">
      <c r="A959" s="41" t="s">
        <v>1124</v>
      </c>
      <c r="B959" s="28" t="s">
        <v>590</v>
      </c>
      <c r="C959" s="59" t="s">
        <v>849</v>
      </c>
      <c r="D959" s="36">
        <v>7</v>
      </c>
      <c r="E959" s="92">
        <v>42076</v>
      </c>
      <c r="F959" s="57">
        <f>VLOOKUP(C959, Pivot!A$2:C$999, 3, FALSE)</f>
        <v>41590.4375</v>
      </c>
      <c r="G959" s="30">
        <f t="shared" si="82"/>
        <v>485.5625</v>
      </c>
      <c r="H959" s="31">
        <f>VLOOKUP(C959, Pivot!A$2:E$999, 4, FALSE)</f>
        <v>207.3</v>
      </c>
      <c r="I959" s="31">
        <f>VLOOKUP(C959, Pivot!A$2:E$999, 5, FALSE)</f>
        <v>67.5</v>
      </c>
      <c r="J959" s="60">
        <v>176</v>
      </c>
      <c r="K959" s="31">
        <f t="shared" si="83"/>
        <v>0</v>
      </c>
      <c r="L959" s="58">
        <f>VLOOKUP(C959, Pivot!A$2:B$999, 2, FALSE)</f>
        <v>292850</v>
      </c>
      <c r="M959" s="58">
        <f t="shared" si="84"/>
        <v>2015</v>
      </c>
      <c r="P959" s="58">
        <f t="shared" si="85"/>
        <v>2015</v>
      </c>
    </row>
    <row r="960" spans="1:16" ht="12.75" hidden="1" customHeight="1" x14ac:dyDescent="0.25">
      <c r="A960" s="41" t="s">
        <v>1125</v>
      </c>
      <c r="B960" s="28" t="s">
        <v>590</v>
      </c>
      <c r="C960" s="59" t="s">
        <v>849</v>
      </c>
      <c r="D960" s="36">
        <v>1</v>
      </c>
      <c r="E960" s="92">
        <v>42076</v>
      </c>
      <c r="F960" s="57">
        <f>VLOOKUP(C960, Pivot!A$2:C$999, 3, FALSE)</f>
        <v>41590.4375</v>
      </c>
      <c r="G960" s="30">
        <f t="shared" si="82"/>
        <v>485.5625</v>
      </c>
      <c r="H960" s="31">
        <f>VLOOKUP(C960, Pivot!A$2:E$999, 4, FALSE)</f>
        <v>207.3</v>
      </c>
      <c r="I960" s="31">
        <f>VLOOKUP(C960, Pivot!A$2:E$999, 5, FALSE)</f>
        <v>67.5</v>
      </c>
      <c r="J960" s="60">
        <v>161.4</v>
      </c>
      <c r="K960" s="31">
        <f t="shared" si="83"/>
        <v>0</v>
      </c>
      <c r="L960" s="58">
        <f>VLOOKUP(C960, Pivot!A$2:B$999, 2, FALSE)</f>
        <v>292850</v>
      </c>
      <c r="M960" s="58">
        <f t="shared" si="84"/>
        <v>2015</v>
      </c>
      <c r="P960" s="58">
        <f t="shared" si="85"/>
        <v>2015</v>
      </c>
    </row>
    <row r="961" spans="1:16" ht="12.75" hidden="1" customHeight="1" x14ac:dyDescent="0.25">
      <c r="A961" s="41" t="s">
        <v>1124</v>
      </c>
      <c r="B961" s="28" t="s">
        <v>590</v>
      </c>
      <c r="C961" s="29" t="s">
        <v>1036</v>
      </c>
      <c r="D961" s="36">
        <v>10</v>
      </c>
      <c r="E961" s="92">
        <v>42076</v>
      </c>
      <c r="F961" s="57">
        <f>VLOOKUP(C961, Pivot!A$2:C$999, 3, FALSE)</f>
        <v>41949.727272727272</v>
      </c>
      <c r="G961" s="30">
        <f t="shared" si="82"/>
        <v>126.27272727272793</v>
      </c>
      <c r="H961" s="31">
        <f>VLOOKUP(C961, Pivot!A$2:E$999, 4, FALSE)</f>
        <v>207.3</v>
      </c>
      <c r="I961" s="31">
        <f>VLOOKUP(C961, Pivot!A$2:E$999, 5, FALSE)</f>
        <v>67.5</v>
      </c>
      <c r="J961" s="60">
        <v>176</v>
      </c>
      <c r="K961" s="31">
        <f t="shared" si="83"/>
        <v>0</v>
      </c>
      <c r="L961" s="58">
        <f>VLOOKUP(C961, Pivot!A$2:B$999, 2, FALSE)</f>
        <v>233033</v>
      </c>
      <c r="M961" s="58">
        <f t="shared" si="84"/>
        <v>2015</v>
      </c>
      <c r="P961" s="58">
        <f t="shared" si="85"/>
        <v>2015</v>
      </c>
    </row>
    <row r="962" spans="1:16" ht="12.75" hidden="1" customHeight="1" x14ac:dyDescent="0.25">
      <c r="A962" s="41" t="s">
        <v>1123</v>
      </c>
      <c r="B962" s="28" t="s">
        <v>590</v>
      </c>
      <c r="C962" s="29" t="s">
        <v>1036</v>
      </c>
      <c r="D962" s="36">
        <v>14</v>
      </c>
      <c r="E962" s="92">
        <v>42076</v>
      </c>
      <c r="F962" s="57">
        <f>VLOOKUP(C962, Pivot!A$2:C$999, 3, FALSE)</f>
        <v>41949.727272727272</v>
      </c>
      <c r="G962" s="30">
        <f t="shared" ref="G962:G1025" si="86">E962-F962</f>
        <v>126.27272727272793</v>
      </c>
      <c r="H962" s="31">
        <f>VLOOKUP(C962, Pivot!A$2:E$999, 4, FALSE)</f>
        <v>207.3</v>
      </c>
      <c r="I962" s="31">
        <f>VLOOKUP(C962, Pivot!A$2:E$999, 5, FALSE)</f>
        <v>67.5</v>
      </c>
      <c r="J962" s="60">
        <v>143</v>
      </c>
      <c r="K962" s="31">
        <f t="shared" ref="K962:K1025" si="87">IF(J962&gt;H962, J962-H962, IF(J962&lt;I962, J962-I962, 0))</f>
        <v>0</v>
      </c>
      <c r="L962" s="58">
        <f>VLOOKUP(C962, Pivot!A$2:B$999, 2, FALSE)</f>
        <v>233033</v>
      </c>
      <c r="M962" s="58">
        <f t="shared" ref="M962:M1025" si="88">YEAR(E962)</f>
        <v>2015</v>
      </c>
      <c r="P962" s="58">
        <f t="shared" ref="P962:P1025" si="89">IF(MONTH(E962) =12, M962+1, M962)</f>
        <v>2015</v>
      </c>
    </row>
    <row r="963" spans="1:16" ht="12.75" hidden="1" customHeight="1" x14ac:dyDescent="0.25">
      <c r="A963" s="27" t="s">
        <v>1126</v>
      </c>
      <c r="B963" s="28" t="s">
        <v>301</v>
      </c>
      <c r="C963" s="29" t="s">
        <v>1036</v>
      </c>
      <c r="D963" s="29">
        <v>3</v>
      </c>
      <c r="E963" s="90">
        <v>42086</v>
      </c>
      <c r="F963" s="57">
        <f>VLOOKUP(C963, Pivot!A$2:C$999, 3, FALSE)</f>
        <v>41949.727272727272</v>
      </c>
      <c r="G963" s="30">
        <f t="shared" si="86"/>
        <v>136.27272727272793</v>
      </c>
      <c r="H963" s="31">
        <f>VLOOKUP(C963, Pivot!A$2:E$999, 4, FALSE)</f>
        <v>207.3</v>
      </c>
      <c r="I963" s="31">
        <f>VLOOKUP(C963, Pivot!A$2:E$999, 5, FALSE)</f>
        <v>67.5</v>
      </c>
      <c r="J963" s="55">
        <f>VLOOKUP(N963, Metadata!E$3:F$69, 2, FALSE)</f>
        <v>171.2</v>
      </c>
      <c r="K963" s="31">
        <f t="shared" si="87"/>
        <v>0</v>
      </c>
      <c r="L963" s="58">
        <f>VLOOKUP(C963, Pivot!A$2:B$999, 2, FALSE)</f>
        <v>233033</v>
      </c>
      <c r="M963" s="58">
        <f t="shared" si="88"/>
        <v>2015</v>
      </c>
      <c r="N963" s="27" t="s">
        <v>906</v>
      </c>
      <c r="P963" s="58">
        <f t="shared" si="89"/>
        <v>2015</v>
      </c>
    </row>
    <row r="964" spans="1:16" ht="12.75" hidden="1" customHeight="1" x14ac:dyDescent="0.25">
      <c r="A964" s="27" t="s">
        <v>1127</v>
      </c>
      <c r="B964" s="28" t="s">
        <v>301</v>
      </c>
      <c r="C964" s="29" t="s">
        <v>1036</v>
      </c>
      <c r="D964" s="29">
        <v>1</v>
      </c>
      <c r="E964" s="90">
        <v>42086</v>
      </c>
      <c r="F964" s="57">
        <f>VLOOKUP(C964, Pivot!A$2:C$999, 3, FALSE)</f>
        <v>41949.727272727272</v>
      </c>
      <c r="G964" s="30">
        <f t="shared" si="86"/>
        <v>136.27272727272793</v>
      </c>
      <c r="H964" s="31">
        <f>VLOOKUP(C964, Pivot!A$2:E$999, 4, FALSE)</f>
        <v>207.3</v>
      </c>
      <c r="I964" s="31">
        <f>VLOOKUP(C964, Pivot!A$2:E$999, 5, FALSE)</f>
        <v>67.5</v>
      </c>
      <c r="J964" s="55">
        <f>VLOOKUP(N964, Metadata!E$3:F$69, 2, FALSE)</f>
        <v>169.3</v>
      </c>
      <c r="K964" s="31">
        <f t="shared" si="87"/>
        <v>0</v>
      </c>
      <c r="L964" s="58">
        <f>VLOOKUP(C964, Pivot!A$2:B$999, 2, FALSE)</f>
        <v>233033</v>
      </c>
      <c r="M964" s="58">
        <f t="shared" si="88"/>
        <v>2015</v>
      </c>
      <c r="N964" s="27" t="s">
        <v>962</v>
      </c>
      <c r="P964" s="58">
        <f t="shared" si="89"/>
        <v>2015</v>
      </c>
    </row>
    <row r="965" spans="1:16" ht="12.75" hidden="1" customHeight="1" x14ac:dyDescent="0.25">
      <c r="A965" s="41" t="s">
        <v>1128</v>
      </c>
      <c r="B965" s="28" t="s">
        <v>590</v>
      </c>
      <c r="C965" s="29" t="s">
        <v>1073</v>
      </c>
      <c r="D965" s="36">
        <v>1</v>
      </c>
      <c r="E965" s="92">
        <v>42095</v>
      </c>
      <c r="F965" s="57">
        <f>VLOOKUP(C965, Pivot!A$2:C$999, 3, FALSE)</f>
        <v>41937</v>
      </c>
      <c r="G965" s="30">
        <f t="shared" si="86"/>
        <v>158</v>
      </c>
      <c r="H965" s="31">
        <f>VLOOKUP(C965, Pivot!A$2:E$999, 4, FALSE)</f>
        <v>191.1</v>
      </c>
      <c r="I965" s="31">
        <f>VLOOKUP(C965, Pivot!A$2:E$999, 5, FALSE)</f>
        <v>161.5</v>
      </c>
      <c r="J965" s="60">
        <v>184</v>
      </c>
      <c r="K965" s="31">
        <f t="shared" si="87"/>
        <v>0</v>
      </c>
      <c r="L965" s="58">
        <f>VLOOKUP(C965, Pivot!A$2:B$999, 2, FALSE)</f>
        <v>9818</v>
      </c>
      <c r="M965" s="58">
        <f t="shared" si="88"/>
        <v>2015</v>
      </c>
      <c r="P965" s="58">
        <f t="shared" si="89"/>
        <v>2015</v>
      </c>
    </row>
    <row r="966" spans="1:16" ht="12.75" hidden="1" customHeight="1" x14ac:dyDescent="0.25">
      <c r="A966" s="41" t="s">
        <v>1129</v>
      </c>
      <c r="B966" s="28" t="s">
        <v>590</v>
      </c>
      <c r="C966" s="59" t="s">
        <v>849</v>
      </c>
      <c r="D966" s="36">
        <v>19</v>
      </c>
      <c r="E966" s="92">
        <v>42095</v>
      </c>
      <c r="F966" s="57">
        <f>VLOOKUP(C966, Pivot!A$2:C$999, 3, FALSE)</f>
        <v>41590.4375</v>
      </c>
      <c r="G966" s="30">
        <f t="shared" si="86"/>
        <v>504.5625</v>
      </c>
      <c r="H966" s="31">
        <f>VLOOKUP(C966, Pivot!A$2:E$999, 4, FALSE)</f>
        <v>207.3</v>
      </c>
      <c r="I966" s="31">
        <f>VLOOKUP(C966, Pivot!A$2:E$999, 5, FALSE)</f>
        <v>67.5</v>
      </c>
      <c r="J966" s="60">
        <v>176</v>
      </c>
      <c r="K966" s="31">
        <f t="shared" si="87"/>
        <v>0</v>
      </c>
      <c r="L966" s="58">
        <f>VLOOKUP(C966, Pivot!A$2:B$999, 2, FALSE)</f>
        <v>292850</v>
      </c>
      <c r="M966" s="58">
        <f t="shared" si="88"/>
        <v>2015</v>
      </c>
      <c r="P966" s="58">
        <f t="shared" si="89"/>
        <v>2015</v>
      </c>
    </row>
    <row r="967" spans="1:16" ht="12.75" hidden="1" customHeight="1" x14ac:dyDescent="0.25">
      <c r="A967" s="41" t="s">
        <v>1128</v>
      </c>
      <c r="B967" s="28" t="s">
        <v>590</v>
      </c>
      <c r="C967" s="59" t="s">
        <v>849</v>
      </c>
      <c r="D967" s="36">
        <v>1</v>
      </c>
      <c r="E967" s="92">
        <v>42095</v>
      </c>
      <c r="F967" s="57">
        <f>VLOOKUP(C967, Pivot!A$2:C$999, 3, FALSE)</f>
        <v>41590.4375</v>
      </c>
      <c r="G967" s="30">
        <f t="shared" si="86"/>
        <v>504.5625</v>
      </c>
      <c r="H967" s="31">
        <f>VLOOKUP(C967, Pivot!A$2:E$999, 4, FALSE)</f>
        <v>207.3</v>
      </c>
      <c r="I967" s="31">
        <f>VLOOKUP(C967, Pivot!A$2:E$999, 5, FALSE)</f>
        <v>67.5</v>
      </c>
      <c r="J967" s="60">
        <v>184</v>
      </c>
      <c r="K967" s="31">
        <f t="shared" si="87"/>
        <v>0</v>
      </c>
      <c r="L967" s="58">
        <f>VLOOKUP(C967, Pivot!A$2:B$999, 2, FALSE)</f>
        <v>292850</v>
      </c>
      <c r="M967" s="58">
        <f t="shared" si="88"/>
        <v>2015</v>
      </c>
      <c r="P967" s="58">
        <f t="shared" si="89"/>
        <v>2015</v>
      </c>
    </row>
    <row r="968" spans="1:16" ht="12.75" hidden="1" customHeight="1" x14ac:dyDescent="0.25">
      <c r="A968" s="41" t="s">
        <v>1128</v>
      </c>
      <c r="B968" s="28" t="s">
        <v>590</v>
      </c>
      <c r="C968" s="29" t="s">
        <v>1086</v>
      </c>
      <c r="D968" s="36">
        <v>1</v>
      </c>
      <c r="E968" s="92">
        <v>42095</v>
      </c>
      <c r="F968" s="57">
        <f>VLOOKUP(C968, Pivot!A$2:C$999, 3, FALSE)</f>
        <v>41937</v>
      </c>
      <c r="G968" s="30">
        <f t="shared" si="86"/>
        <v>158</v>
      </c>
      <c r="H968" s="31">
        <f>VLOOKUP(C968, Pivot!A$2:E$999, 4, FALSE)</f>
        <v>191.1</v>
      </c>
      <c r="I968" s="31">
        <f>VLOOKUP(C968, Pivot!A$2:E$999, 5, FALSE)</f>
        <v>141.30000000000001</v>
      </c>
      <c r="J968" s="60">
        <v>184</v>
      </c>
      <c r="K968" s="31">
        <f t="shared" si="87"/>
        <v>0</v>
      </c>
      <c r="L968" s="58">
        <f>VLOOKUP(C968, Pivot!A$2:B$999, 2, FALSE)</f>
        <v>25467</v>
      </c>
      <c r="M968" s="58">
        <f t="shared" si="88"/>
        <v>2015</v>
      </c>
      <c r="P968" s="58">
        <f t="shared" si="89"/>
        <v>2015</v>
      </c>
    </row>
    <row r="969" spans="1:16" ht="12.75" hidden="1" customHeight="1" x14ac:dyDescent="0.25">
      <c r="A969" s="41" t="s">
        <v>1129</v>
      </c>
      <c r="B969" s="28" t="s">
        <v>590</v>
      </c>
      <c r="C969" s="29" t="s">
        <v>1036</v>
      </c>
      <c r="D969" s="36">
        <v>2</v>
      </c>
      <c r="E969" s="92">
        <v>42095</v>
      </c>
      <c r="F969" s="57">
        <f>VLOOKUP(C969, Pivot!A$2:C$999, 3, FALSE)</f>
        <v>41949.727272727272</v>
      </c>
      <c r="G969" s="30">
        <f t="shared" si="86"/>
        <v>145.27272727272793</v>
      </c>
      <c r="H969" s="31">
        <f>VLOOKUP(C969, Pivot!A$2:E$999, 4, FALSE)</f>
        <v>207.3</v>
      </c>
      <c r="I969" s="31">
        <f>VLOOKUP(C969, Pivot!A$2:E$999, 5, FALSE)</f>
        <v>67.5</v>
      </c>
      <c r="J969" s="60">
        <v>176</v>
      </c>
      <c r="K969" s="31">
        <f t="shared" si="87"/>
        <v>0</v>
      </c>
      <c r="L969" s="58">
        <f>VLOOKUP(C969, Pivot!A$2:B$999, 2, FALSE)</f>
        <v>233033</v>
      </c>
      <c r="M969" s="58">
        <f t="shared" si="88"/>
        <v>2015</v>
      </c>
      <c r="P969" s="58">
        <f t="shared" si="89"/>
        <v>2015</v>
      </c>
    </row>
    <row r="970" spans="1:16" ht="12.75" hidden="1" customHeight="1" x14ac:dyDescent="0.25">
      <c r="A970" s="41" t="s">
        <v>1128</v>
      </c>
      <c r="B970" s="28" t="s">
        <v>590</v>
      </c>
      <c r="C970" s="29" t="s">
        <v>1036</v>
      </c>
      <c r="D970" s="36">
        <v>19</v>
      </c>
      <c r="E970" s="92">
        <v>42095</v>
      </c>
      <c r="F970" s="57">
        <f>VLOOKUP(C970, Pivot!A$2:C$999, 3, FALSE)</f>
        <v>41949.727272727272</v>
      </c>
      <c r="G970" s="30">
        <f t="shared" si="86"/>
        <v>145.27272727272793</v>
      </c>
      <c r="H970" s="31">
        <f>VLOOKUP(C970, Pivot!A$2:E$999, 4, FALSE)</f>
        <v>207.3</v>
      </c>
      <c r="I970" s="31">
        <f>VLOOKUP(C970, Pivot!A$2:E$999, 5, FALSE)</f>
        <v>67.5</v>
      </c>
      <c r="J970" s="60">
        <v>184</v>
      </c>
      <c r="K970" s="31">
        <f t="shared" si="87"/>
        <v>0</v>
      </c>
      <c r="L970" s="58">
        <f>VLOOKUP(C970, Pivot!A$2:B$999, 2, FALSE)</f>
        <v>233033</v>
      </c>
      <c r="M970" s="58">
        <f t="shared" si="88"/>
        <v>2015</v>
      </c>
      <c r="P970" s="58">
        <f t="shared" si="89"/>
        <v>2015</v>
      </c>
    </row>
    <row r="971" spans="1:16" ht="12.75" hidden="1" customHeight="1" x14ac:dyDescent="0.25">
      <c r="A971" s="42" t="s">
        <v>1130</v>
      </c>
      <c r="B971" s="28" t="s">
        <v>338</v>
      </c>
      <c r="C971" s="29" t="s">
        <v>1036</v>
      </c>
      <c r="D971" s="66">
        <v>2</v>
      </c>
      <c r="E971" s="95">
        <v>42100</v>
      </c>
      <c r="F971" s="57">
        <f>VLOOKUP(C971, Pivot!A$2:C$999, 3, FALSE)</f>
        <v>41949.727272727272</v>
      </c>
      <c r="G971" s="30">
        <f t="shared" si="86"/>
        <v>150.27272727272793</v>
      </c>
      <c r="H971" s="31">
        <f>VLOOKUP(C971, Pivot!A$2:E$999, 4, FALSE)</f>
        <v>207.3</v>
      </c>
      <c r="I971" s="31">
        <f>VLOOKUP(C971, Pivot!A$2:E$999, 5, FALSE)</f>
        <v>67.5</v>
      </c>
      <c r="J971" s="67">
        <v>60.5</v>
      </c>
      <c r="K971" s="31">
        <f t="shared" si="87"/>
        <v>-7</v>
      </c>
      <c r="L971" s="58">
        <f>VLOOKUP(C971, Pivot!A$2:B$999, 2, FALSE)</f>
        <v>233033</v>
      </c>
      <c r="M971" s="58">
        <f t="shared" si="88"/>
        <v>2015</v>
      </c>
      <c r="N971" s="42" t="s">
        <v>874</v>
      </c>
      <c r="P971" s="58">
        <f t="shared" si="89"/>
        <v>2015</v>
      </c>
    </row>
    <row r="972" spans="1:16" ht="12.75" hidden="1" customHeight="1" x14ac:dyDescent="0.25">
      <c r="A972" s="42" t="s">
        <v>1131</v>
      </c>
      <c r="B972" s="28" t="s">
        <v>338</v>
      </c>
      <c r="C972" s="29" t="s">
        <v>1036</v>
      </c>
      <c r="D972" s="66">
        <v>2</v>
      </c>
      <c r="E972" s="95">
        <v>42100</v>
      </c>
      <c r="F972" s="57">
        <f>VLOOKUP(C972, Pivot!A$2:C$999, 3, FALSE)</f>
        <v>41949.727272727272</v>
      </c>
      <c r="G972" s="30">
        <f t="shared" si="86"/>
        <v>150.27272727272793</v>
      </c>
      <c r="H972" s="31">
        <f>VLOOKUP(C972, Pivot!A$2:E$999, 4, FALSE)</f>
        <v>207.3</v>
      </c>
      <c r="I972" s="31">
        <f>VLOOKUP(C972, Pivot!A$2:E$999, 5, FALSE)</f>
        <v>67.5</v>
      </c>
      <c r="J972" s="67">
        <v>68.599999999999994</v>
      </c>
      <c r="K972" s="31">
        <f t="shared" si="87"/>
        <v>0</v>
      </c>
      <c r="L972" s="58">
        <f>VLOOKUP(C972, Pivot!A$2:B$999, 2, FALSE)</f>
        <v>233033</v>
      </c>
      <c r="M972" s="58">
        <f t="shared" si="88"/>
        <v>2015</v>
      </c>
      <c r="N972" s="42" t="s">
        <v>876</v>
      </c>
      <c r="P972" s="58">
        <f t="shared" si="89"/>
        <v>2015</v>
      </c>
    </row>
    <row r="973" spans="1:16" ht="12.75" hidden="1" customHeight="1" x14ac:dyDescent="0.25">
      <c r="A973" s="42" t="s">
        <v>1132</v>
      </c>
      <c r="B973" s="28" t="s">
        <v>338</v>
      </c>
      <c r="C973" s="29" t="s">
        <v>1036</v>
      </c>
      <c r="D973" s="66">
        <v>2</v>
      </c>
      <c r="E973" s="95">
        <v>42100</v>
      </c>
      <c r="F973" s="57">
        <f>VLOOKUP(C973, Pivot!A$2:C$999, 3, FALSE)</f>
        <v>41949.727272727272</v>
      </c>
      <c r="G973" s="30">
        <f t="shared" si="86"/>
        <v>150.27272727272793</v>
      </c>
      <c r="H973" s="31">
        <f>VLOOKUP(C973, Pivot!A$2:E$999, 4, FALSE)</f>
        <v>207.3</v>
      </c>
      <c r="I973" s="31">
        <f>VLOOKUP(C973, Pivot!A$2:E$999, 5, FALSE)</f>
        <v>67.5</v>
      </c>
      <c r="J973" s="67">
        <v>79.099999999999994</v>
      </c>
      <c r="K973" s="31">
        <f t="shared" si="87"/>
        <v>0</v>
      </c>
      <c r="L973" s="58">
        <f>VLOOKUP(C973, Pivot!A$2:B$999, 2, FALSE)</f>
        <v>233033</v>
      </c>
      <c r="M973" s="58">
        <f t="shared" si="88"/>
        <v>2015</v>
      </c>
      <c r="N973" s="42" t="s">
        <v>878</v>
      </c>
      <c r="P973" s="58">
        <f t="shared" si="89"/>
        <v>2015</v>
      </c>
    </row>
    <row r="974" spans="1:16" ht="12.75" hidden="1" customHeight="1" x14ac:dyDescent="0.25">
      <c r="A974" s="42" t="s">
        <v>1133</v>
      </c>
      <c r="B974" s="28" t="s">
        <v>338</v>
      </c>
      <c r="C974" s="29" t="s">
        <v>1036</v>
      </c>
      <c r="D974" s="66">
        <v>2</v>
      </c>
      <c r="E974" s="95">
        <v>42100</v>
      </c>
      <c r="F974" s="57">
        <f>VLOOKUP(C974, Pivot!A$2:C$999, 3, FALSE)</f>
        <v>41949.727272727272</v>
      </c>
      <c r="G974" s="30">
        <f t="shared" si="86"/>
        <v>150.27272727272793</v>
      </c>
      <c r="H974" s="31">
        <f>VLOOKUP(C974, Pivot!A$2:E$999, 4, FALSE)</f>
        <v>207.3</v>
      </c>
      <c r="I974" s="31">
        <f>VLOOKUP(C974, Pivot!A$2:E$999, 5, FALSE)</f>
        <v>67.5</v>
      </c>
      <c r="J974" s="67">
        <v>87.1</v>
      </c>
      <c r="K974" s="31">
        <f t="shared" si="87"/>
        <v>0</v>
      </c>
      <c r="L974" s="58">
        <f>VLOOKUP(C974, Pivot!A$2:B$999, 2, FALSE)</f>
        <v>233033</v>
      </c>
      <c r="M974" s="58">
        <f t="shared" si="88"/>
        <v>2015</v>
      </c>
      <c r="N974" s="42" t="s">
        <v>880</v>
      </c>
      <c r="P974" s="58">
        <f t="shared" si="89"/>
        <v>2015</v>
      </c>
    </row>
    <row r="975" spans="1:16" ht="12.75" hidden="1" customHeight="1" x14ac:dyDescent="0.25">
      <c r="A975" s="42" t="s">
        <v>1134</v>
      </c>
      <c r="B975" s="28" t="s">
        <v>338</v>
      </c>
      <c r="C975" s="29" t="s">
        <v>1092</v>
      </c>
      <c r="D975" s="66">
        <v>1</v>
      </c>
      <c r="E975" s="95">
        <v>42102</v>
      </c>
      <c r="F975" s="57">
        <f>VLOOKUP(C975, Pivot!A$2:C$999, 3, FALSE)</f>
        <v>41949.727272727272</v>
      </c>
      <c r="G975" s="30">
        <f t="shared" si="86"/>
        <v>152.27272727272793</v>
      </c>
      <c r="H975" s="31">
        <f>VLOOKUP(C975, Pivot!A$2:E$999, 4, FALSE)</f>
        <v>207.3</v>
      </c>
      <c r="I975" s="31">
        <f>VLOOKUP(C975, Pivot!A$2:E$999, 5, FALSE)</f>
        <v>67.5</v>
      </c>
      <c r="J975" s="67">
        <v>91.7</v>
      </c>
      <c r="K975" s="31">
        <f t="shared" si="87"/>
        <v>0</v>
      </c>
      <c r="L975" s="58">
        <f>VLOOKUP(C975, Pivot!A$2:B$999, 2, FALSE)</f>
        <v>233033</v>
      </c>
      <c r="M975" s="58">
        <f t="shared" si="88"/>
        <v>2015</v>
      </c>
      <c r="N975" s="42" t="s">
        <v>882</v>
      </c>
      <c r="P975" s="58">
        <f t="shared" si="89"/>
        <v>2015</v>
      </c>
    </row>
    <row r="976" spans="1:16" ht="12.75" hidden="1" customHeight="1" x14ac:dyDescent="0.25">
      <c r="A976" s="42" t="s">
        <v>1135</v>
      </c>
      <c r="B976" s="28" t="s">
        <v>338</v>
      </c>
      <c r="C976" s="29" t="s">
        <v>1036</v>
      </c>
      <c r="D976" s="66">
        <v>2</v>
      </c>
      <c r="E976" s="95">
        <v>42102</v>
      </c>
      <c r="F976" s="57">
        <f>VLOOKUP(C976, Pivot!A$2:C$999, 3, FALSE)</f>
        <v>41949.727272727272</v>
      </c>
      <c r="G976" s="30">
        <f t="shared" si="86"/>
        <v>152.27272727272793</v>
      </c>
      <c r="H976" s="31">
        <f>VLOOKUP(C976, Pivot!A$2:E$999, 4, FALSE)</f>
        <v>207.3</v>
      </c>
      <c r="I976" s="31">
        <f>VLOOKUP(C976, Pivot!A$2:E$999, 5, FALSE)</f>
        <v>67.5</v>
      </c>
      <c r="J976" s="67">
        <v>114.6</v>
      </c>
      <c r="K976" s="31">
        <f t="shared" si="87"/>
        <v>0</v>
      </c>
      <c r="L976" s="58">
        <f>VLOOKUP(C976, Pivot!A$2:B$999, 2, FALSE)</f>
        <v>233033</v>
      </c>
      <c r="M976" s="58">
        <f t="shared" si="88"/>
        <v>2015</v>
      </c>
      <c r="N976" s="42" t="s">
        <v>886</v>
      </c>
      <c r="P976" s="58">
        <f t="shared" si="89"/>
        <v>2015</v>
      </c>
    </row>
    <row r="977" spans="1:16" ht="12.75" hidden="1" customHeight="1" x14ac:dyDescent="0.25">
      <c r="A977" s="42" t="s">
        <v>1136</v>
      </c>
      <c r="B977" s="28" t="s">
        <v>338</v>
      </c>
      <c r="C977" s="29" t="s">
        <v>1036</v>
      </c>
      <c r="D977" s="66">
        <v>1</v>
      </c>
      <c r="E977" s="95">
        <v>42103</v>
      </c>
      <c r="F977" s="57">
        <f>VLOOKUP(C977, Pivot!A$2:C$999, 3, FALSE)</f>
        <v>41949.727272727272</v>
      </c>
      <c r="G977" s="30">
        <f t="shared" si="86"/>
        <v>153.27272727272793</v>
      </c>
      <c r="H977" s="31">
        <f>VLOOKUP(C977, Pivot!A$2:E$999, 4, FALSE)</f>
        <v>207.3</v>
      </c>
      <c r="I977" s="31">
        <f>VLOOKUP(C977, Pivot!A$2:E$999, 5, FALSE)</f>
        <v>67.5</v>
      </c>
      <c r="J977" s="67">
        <v>127</v>
      </c>
      <c r="K977" s="31">
        <f t="shared" si="87"/>
        <v>0</v>
      </c>
      <c r="L977" s="58">
        <f>VLOOKUP(C977, Pivot!A$2:B$999, 2, FALSE)</f>
        <v>233033</v>
      </c>
      <c r="M977" s="58">
        <f t="shared" si="88"/>
        <v>2015</v>
      </c>
      <c r="N977" s="42" t="s">
        <v>888</v>
      </c>
      <c r="P977" s="58">
        <f t="shared" si="89"/>
        <v>2015</v>
      </c>
    </row>
    <row r="978" spans="1:16" ht="12.75" hidden="1" customHeight="1" x14ac:dyDescent="0.25">
      <c r="A978" s="42" t="s">
        <v>1137</v>
      </c>
      <c r="B978" s="28" t="s">
        <v>338</v>
      </c>
      <c r="C978" s="29" t="s">
        <v>1086</v>
      </c>
      <c r="D978" s="66">
        <v>2</v>
      </c>
      <c r="E978" s="95">
        <v>42103</v>
      </c>
      <c r="F978" s="57">
        <f>VLOOKUP(C978, Pivot!A$2:C$999, 3, FALSE)</f>
        <v>41937</v>
      </c>
      <c r="G978" s="30">
        <f t="shared" si="86"/>
        <v>166</v>
      </c>
      <c r="H978" s="31">
        <f>VLOOKUP(C978, Pivot!A$2:E$999, 4, FALSE)</f>
        <v>191.1</v>
      </c>
      <c r="I978" s="31">
        <f>VLOOKUP(C978, Pivot!A$2:E$999, 5, FALSE)</f>
        <v>141.30000000000001</v>
      </c>
      <c r="J978" s="67">
        <v>151.5</v>
      </c>
      <c r="K978" s="31">
        <f t="shared" si="87"/>
        <v>0</v>
      </c>
      <c r="L978" s="58">
        <f>VLOOKUP(C978, Pivot!A$2:B$999, 2, FALSE)</f>
        <v>25467</v>
      </c>
      <c r="M978" s="58">
        <f t="shared" si="88"/>
        <v>2015</v>
      </c>
      <c r="N978" s="42" t="s">
        <v>890</v>
      </c>
      <c r="P978" s="58">
        <f t="shared" si="89"/>
        <v>2015</v>
      </c>
    </row>
    <row r="979" spans="1:16" ht="12.75" hidden="1" customHeight="1" x14ac:dyDescent="0.25">
      <c r="A979" s="42" t="s">
        <v>1137</v>
      </c>
      <c r="B979" s="28" t="s">
        <v>338</v>
      </c>
      <c r="C979" s="29" t="s">
        <v>1036</v>
      </c>
      <c r="D979" s="66">
        <v>1</v>
      </c>
      <c r="E979" s="95">
        <v>42103</v>
      </c>
      <c r="F979" s="57">
        <f>VLOOKUP(C979, Pivot!A$2:C$999, 3, FALSE)</f>
        <v>41949.727272727272</v>
      </c>
      <c r="G979" s="30">
        <f t="shared" si="86"/>
        <v>153.27272727272793</v>
      </c>
      <c r="H979" s="31">
        <f>VLOOKUP(C979, Pivot!A$2:E$999, 4, FALSE)</f>
        <v>207.3</v>
      </c>
      <c r="I979" s="31">
        <f>VLOOKUP(C979, Pivot!A$2:E$999, 5, FALSE)</f>
        <v>67.5</v>
      </c>
      <c r="J979" s="67">
        <v>151.5</v>
      </c>
      <c r="K979" s="31">
        <f t="shared" si="87"/>
        <v>0</v>
      </c>
      <c r="L979" s="58">
        <f>VLOOKUP(C979, Pivot!A$2:B$999, 2, FALSE)</f>
        <v>233033</v>
      </c>
      <c r="M979" s="58">
        <f t="shared" si="88"/>
        <v>2015</v>
      </c>
      <c r="N979" s="42" t="s">
        <v>890</v>
      </c>
      <c r="P979" s="58">
        <f t="shared" si="89"/>
        <v>2015</v>
      </c>
    </row>
    <row r="980" spans="1:16" ht="12.75" hidden="1" customHeight="1" x14ac:dyDescent="0.25">
      <c r="A980" s="42" t="s">
        <v>1138</v>
      </c>
      <c r="B980" s="28" t="s">
        <v>338</v>
      </c>
      <c r="C980" s="29" t="s">
        <v>1036</v>
      </c>
      <c r="D980" s="66">
        <v>1</v>
      </c>
      <c r="E980" s="95">
        <v>42110</v>
      </c>
      <c r="F980" s="57">
        <f>VLOOKUP(C980, Pivot!A$2:C$999, 3, FALSE)</f>
        <v>41949.727272727272</v>
      </c>
      <c r="G980" s="30">
        <f t="shared" si="86"/>
        <v>160.27272727272793</v>
      </c>
      <c r="H980" s="31">
        <f>VLOOKUP(C980, Pivot!A$2:E$999, 4, FALSE)</f>
        <v>207.3</v>
      </c>
      <c r="I980" s="31">
        <f>VLOOKUP(C980, Pivot!A$2:E$999, 5, FALSE)</f>
        <v>67.5</v>
      </c>
      <c r="J980" s="67">
        <v>99.5</v>
      </c>
      <c r="K980" s="31">
        <f t="shared" si="87"/>
        <v>0</v>
      </c>
      <c r="L980" s="58">
        <f>VLOOKUP(C980, Pivot!A$2:B$999, 2, FALSE)</f>
        <v>233033</v>
      </c>
      <c r="M980" s="58">
        <f t="shared" si="88"/>
        <v>2015</v>
      </c>
      <c r="N980" s="42" t="s">
        <v>884</v>
      </c>
      <c r="P980" s="58">
        <f t="shared" si="89"/>
        <v>2015</v>
      </c>
    </row>
    <row r="981" spans="1:16" ht="12.75" hidden="1" customHeight="1" x14ac:dyDescent="0.25">
      <c r="A981" s="27" t="s">
        <v>1139</v>
      </c>
      <c r="B981" s="28" t="s">
        <v>301</v>
      </c>
      <c r="C981" s="29" t="s">
        <v>1036</v>
      </c>
      <c r="D981" s="29">
        <v>1</v>
      </c>
      <c r="E981" s="90">
        <v>42114</v>
      </c>
      <c r="F981" s="57">
        <f>VLOOKUP(C981, Pivot!A$2:C$999, 3, FALSE)</f>
        <v>41949.727272727272</v>
      </c>
      <c r="G981" s="30">
        <f t="shared" si="86"/>
        <v>164.27272727272793</v>
      </c>
      <c r="H981" s="31">
        <f>VLOOKUP(C981, Pivot!A$2:E$999, 4, FALSE)</f>
        <v>207.3</v>
      </c>
      <c r="I981" s="31">
        <f>VLOOKUP(C981, Pivot!A$2:E$999, 5, FALSE)</f>
        <v>67.5</v>
      </c>
      <c r="J981" s="55">
        <f>VLOOKUP(N981, Metadata!E$3:F$69, 2, FALSE)</f>
        <v>195.2</v>
      </c>
      <c r="K981" s="31">
        <f t="shared" si="87"/>
        <v>0</v>
      </c>
      <c r="L981" s="58">
        <f>VLOOKUP(C981, Pivot!A$2:B$999, 2, FALSE)</f>
        <v>233033</v>
      </c>
      <c r="M981" s="58">
        <f t="shared" si="88"/>
        <v>2015</v>
      </c>
      <c r="N981" s="27" t="s">
        <v>1039</v>
      </c>
      <c r="P981" s="58">
        <f t="shared" si="89"/>
        <v>2015</v>
      </c>
    </row>
    <row r="982" spans="1:16" ht="12.75" hidden="1" customHeight="1" x14ac:dyDescent="0.25">
      <c r="A982" s="42" t="s">
        <v>1140</v>
      </c>
      <c r="B982" s="28" t="s">
        <v>338</v>
      </c>
      <c r="C982" s="29" t="s">
        <v>1036</v>
      </c>
      <c r="D982" s="66">
        <v>1</v>
      </c>
      <c r="E982" s="95">
        <v>42131</v>
      </c>
      <c r="F982" s="57">
        <f>VLOOKUP(C982, Pivot!A$2:C$999, 3, FALSE)</f>
        <v>41949.727272727272</v>
      </c>
      <c r="G982" s="30">
        <f t="shared" si="86"/>
        <v>181.27272727272793</v>
      </c>
      <c r="H982" s="31">
        <f>VLOOKUP(C982, Pivot!A$2:E$999, 4, FALSE)</f>
        <v>207.3</v>
      </c>
      <c r="I982" s="31">
        <f>VLOOKUP(C982, Pivot!A$2:E$999, 5, FALSE)</f>
        <v>67.5</v>
      </c>
      <c r="J982" s="67">
        <v>99.5</v>
      </c>
      <c r="K982" s="31">
        <f t="shared" si="87"/>
        <v>0</v>
      </c>
      <c r="L982" s="58">
        <f>VLOOKUP(C982, Pivot!A$2:B$999, 2, FALSE)</f>
        <v>233033</v>
      </c>
      <c r="M982" s="58">
        <f t="shared" si="88"/>
        <v>2015</v>
      </c>
      <c r="N982" s="42" t="s">
        <v>884</v>
      </c>
      <c r="P982" s="58">
        <f t="shared" si="89"/>
        <v>2015</v>
      </c>
    </row>
    <row r="983" spans="1:16" ht="12.75" hidden="1" customHeight="1" x14ac:dyDescent="0.25">
      <c r="A983" s="42" t="s">
        <v>1141</v>
      </c>
      <c r="B983" s="28" t="s">
        <v>338</v>
      </c>
      <c r="C983" s="29" t="s">
        <v>1073</v>
      </c>
      <c r="D983" s="66">
        <v>1</v>
      </c>
      <c r="E983" s="95">
        <v>42131</v>
      </c>
      <c r="F983" s="57">
        <f>VLOOKUP(C983, Pivot!A$2:C$999, 3, FALSE)</f>
        <v>41937</v>
      </c>
      <c r="G983" s="30">
        <f t="shared" si="86"/>
        <v>194</v>
      </c>
      <c r="H983" s="31">
        <f>VLOOKUP(C983, Pivot!A$2:E$999, 4, FALSE)</f>
        <v>191.1</v>
      </c>
      <c r="I983" s="31">
        <f>VLOOKUP(C983, Pivot!A$2:E$999, 5, FALSE)</f>
        <v>161.5</v>
      </c>
      <c r="J983" s="67">
        <v>183.4</v>
      </c>
      <c r="K983" s="31">
        <f t="shared" si="87"/>
        <v>0</v>
      </c>
      <c r="L983" s="58">
        <f>VLOOKUP(C983, Pivot!A$2:B$999, 2, FALSE)</f>
        <v>9818</v>
      </c>
      <c r="M983" s="58">
        <f t="shared" si="88"/>
        <v>2015</v>
      </c>
      <c r="N983" s="42" t="s">
        <v>896</v>
      </c>
      <c r="P983" s="58">
        <f t="shared" si="89"/>
        <v>2015</v>
      </c>
    </row>
    <row r="984" spans="1:16" ht="12.75" hidden="1" customHeight="1" x14ac:dyDescent="0.25">
      <c r="A984" s="42" t="s">
        <v>1141</v>
      </c>
      <c r="B984" s="28" t="s">
        <v>338</v>
      </c>
      <c r="C984" s="29" t="s">
        <v>1036</v>
      </c>
      <c r="D984" s="66">
        <v>2</v>
      </c>
      <c r="E984" s="95">
        <v>42131</v>
      </c>
      <c r="F984" s="57">
        <f>VLOOKUP(C984, Pivot!A$2:C$999, 3, FALSE)</f>
        <v>41949.727272727272</v>
      </c>
      <c r="G984" s="30">
        <f t="shared" si="86"/>
        <v>181.27272727272793</v>
      </c>
      <c r="H984" s="31">
        <f>VLOOKUP(C984, Pivot!A$2:E$999, 4, FALSE)</f>
        <v>207.3</v>
      </c>
      <c r="I984" s="31">
        <f>VLOOKUP(C984, Pivot!A$2:E$999, 5, FALSE)</f>
        <v>67.5</v>
      </c>
      <c r="J984" s="67">
        <v>183.4</v>
      </c>
      <c r="K984" s="31">
        <f t="shared" si="87"/>
        <v>0</v>
      </c>
      <c r="L984" s="58">
        <f>VLOOKUP(C984, Pivot!A$2:B$999, 2, FALSE)</f>
        <v>233033</v>
      </c>
      <c r="M984" s="58">
        <f t="shared" si="88"/>
        <v>2015</v>
      </c>
      <c r="N984" s="42" t="s">
        <v>896</v>
      </c>
      <c r="P984" s="58">
        <f t="shared" si="89"/>
        <v>2015</v>
      </c>
    </row>
    <row r="985" spans="1:16" ht="12.75" hidden="1" customHeight="1" x14ac:dyDescent="0.25">
      <c r="A985" s="42" t="s">
        <v>1142</v>
      </c>
      <c r="B985" s="28" t="s">
        <v>338</v>
      </c>
      <c r="C985" s="29" t="s">
        <v>1036</v>
      </c>
      <c r="D985" s="66">
        <v>2</v>
      </c>
      <c r="E985" s="95">
        <v>42132</v>
      </c>
      <c r="F985" s="57">
        <f>VLOOKUP(C985, Pivot!A$2:C$999, 3, FALSE)</f>
        <v>41949.727272727272</v>
      </c>
      <c r="G985" s="30">
        <f t="shared" si="86"/>
        <v>182.27272727272793</v>
      </c>
      <c r="H985" s="31">
        <f>VLOOKUP(C985, Pivot!A$2:E$999, 4, FALSE)</f>
        <v>207.3</v>
      </c>
      <c r="I985" s="31">
        <f>VLOOKUP(C985, Pivot!A$2:E$999, 5, FALSE)</f>
        <v>67.5</v>
      </c>
      <c r="J985" s="67">
        <v>87.1</v>
      </c>
      <c r="K985" s="31">
        <f t="shared" si="87"/>
        <v>0</v>
      </c>
      <c r="L985" s="58">
        <f>VLOOKUP(C985, Pivot!A$2:B$999, 2, FALSE)</f>
        <v>233033</v>
      </c>
      <c r="M985" s="58">
        <f t="shared" si="88"/>
        <v>2015</v>
      </c>
      <c r="N985" s="42" t="s">
        <v>880</v>
      </c>
      <c r="P985" s="58">
        <f t="shared" si="89"/>
        <v>2015</v>
      </c>
    </row>
    <row r="986" spans="1:16" ht="12.75" hidden="1" customHeight="1" x14ac:dyDescent="0.25">
      <c r="A986" s="42" t="s">
        <v>1143</v>
      </c>
      <c r="B986" s="28" t="s">
        <v>338</v>
      </c>
      <c r="C986" s="29" t="s">
        <v>1036</v>
      </c>
      <c r="D986" s="66">
        <v>1</v>
      </c>
      <c r="E986" s="95">
        <v>42138</v>
      </c>
      <c r="F986" s="57">
        <f>VLOOKUP(C986, Pivot!A$2:C$999, 3, FALSE)</f>
        <v>41949.727272727272</v>
      </c>
      <c r="G986" s="30">
        <f t="shared" si="86"/>
        <v>188.27272727272793</v>
      </c>
      <c r="H986" s="31">
        <f>VLOOKUP(C986, Pivot!A$2:E$999, 4, FALSE)</f>
        <v>207.3</v>
      </c>
      <c r="I986" s="31">
        <f>VLOOKUP(C986, Pivot!A$2:E$999, 5, FALSE)</f>
        <v>67.5</v>
      </c>
      <c r="J986" s="67">
        <v>130.6</v>
      </c>
      <c r="K986" s="31">
        <f t="shared" si="87"/>
        <v>0</v>
      </c>
      <c r="L986" s="58">
        <f>VLOOKUP(C986, Pivot!A$2:B$999, 2, FALSE)</f>
        <v>233033</v>
      </c>
      <c r="M986" s="58">
        <f t="shared" si="88"/>
        <v>2015</v>
      </c>
      <c r="N986" s="42" t="s">
        <v>920</v>
      </c>
      <c r="P986" s="58">
        <f t="shared" si="89"/>
        <v>2015</v>
      </c>
    </row>
    <row r="987" spans="1:16" ht="12.75" hidden="1" customHeight="1" x14ac:dyDescent="0.25">
      <c r="A987" s="27" t="s">
        <v>1144</v>
      </c>
      <c r="B987" s="28" t="s">
        <v>301</v>
      </c>
      <c r="C987" s="29" t="s">
        <v>1036</v>
      </c>
      <c r="D987" s="29">
        <v>3</v>
      </c>
      <c r="E987" s="90">
        <v>42151</v>
      </c>
      <c r="F987" s="57">
        <f>VLOOKUP(C987, Pivot!A$2:C$999, 3, FALSE)</f>
        <v>41949.727272727272</v>
      </c>
      <c r="G987" s="30">
        <f t="shared" si="86"/>
        <v>201.27272727272793</v>
      </c>
      <c r="H987" s="31">
        <f>VLOOKUP(C987, Pivot!A$2:E$999, 4, FALSE)</f>
        <v>207.3</v>
      </c>
      <c r="I987" s="31">
        <f>VLOOKUP(C987, Pivot!A$2:E$999, 5, FALSE)</f>
        <v>67.5</v>
      </c>
      <c r="J987" s="55">
        <f>VLOOKUP(N987, Metadata!E$3:F$69, 2, FALSE)</f>
        <v>195.2</v>
      </c>
      <c r="K987" s="31">
        <f t="shared" si="87"/>
        <v>0</v>
      </c>
      <c r="L987" s="58">
        <f>VLOOKUP(C987, Pivot!A$2:B$999, 2, FALSE)</f>
        <v>233033</v>
      </c>
      <c r="M987" s="58">
        <f t="shared" si="88"/>
        <v>2015</v>
      </c>
      <c r="N987" s="27" t="s">
        <v>1039</v>
      </c>
      <c r="P987" s="58">
        <f t="shared" si="89"/>
        <v>2015</v>
      </c>
    </row>
    <row r="988" spans="1:16" ht="12.75" hidden="1" customHeight="1" x14ac:dyDescent="0.25">
      <c r="A988" s="42" t="s">
        <v>1145</v>
      </c>
      <c r="B988" s="28" t="s">
        <v>338</v>
      </c>
      <c r="C988" s="29" t="s">
        <v>1036</v>
      </c>
      <c r="D988" s="66">
        <v>2</v>
      </c>
      <c r="E988" s="95">
        <v>42156</v>
      </c>
      <c r="F988" s="57">
        <f>VLOOKUP(C988, Pivot!A$2:C$999, 3, FALSE)</f>
        <v>41949.727272727272</v>
      </c>
      <c r="G988" s="30">
        <f t="shared" si="86"/>
        <v>206.27272727272793</v>
      </c>
      <c r="H988" s="31">
        <f>VLOOKUP(C988, Pivot!A$2:E$999, 4, FALSE)</f>
        <v>207.3</v>
      </c>
      <c r="I988" s="31">
        <f>VLOOKUP(C988, Pivot!A$2:E$999, 5, FALSE)</f>
        <v>67.5</v>
      </c>
      <c r="J988" s="67">
        <v>60.5</v>
      </c>
      <c r="K988" s="31">
        <f t="shared" si="87"/>
        <v>-7</v>
      </c>
      <c r="L988" s="58">
        <f>VLOOKUP(C988, Pivot!A$2:B$999, 2, FALSE)</f>
        <v>233033</v>
      </c>
      <c r="M988" s="58">
        <f t="shared" si="88"/>
        <v>2015</v>
      </c>
      <c r="N988" s="42" t="s">
        <v>874</v>
      </c>
      <c r="P988" s="58">
        <f t="shared" si="89"/>
        <v>2015</v>
      </c>
    </row>
    <row r="989" spans="1:16" ht="12.75" hidden="1" customHeight="1" x14ac:dyDescent="0.25">
      <c r="A989" s="42" t="s">
        <v>1146</v>
      </c>
      <c r="B989" s="28" t="s">
        <v>338</v>
      </c>
      <c r="C989" s="29" t="s">
        <v>1086</v>
      </c>
      <c r="D989" s="66">
        <v>1</v>
      </c>
      <c r="E989" s="95">
        <v>42156</v>
      </c>
      <c r="F989" s="57">
        <f>VLOOKUP(C989, Pivot!A$2:C$999, 3, FALSE)</f>
        <v>41937</v>
      </c>
      <c r="G989" s="30">
        <f t="shared" si="86"/>
        <v>219</v>
      </c>
      <c r="H989" s="31">
        <f>VLOOKUP(C989, Pivot!A$2:E$999, 4, FALSE)</f>
        <v>191.1</v>
      </c>
      <c r="I989" s="31">
        <f>VLOOKUP(C989, Pivot!A$2:E$999, 5, FALSE)</f>
        <v>141.30000000000001</v>
      </c>
      <c r="J989" s="67">
        <v>79.099999999999994</v>
      </c>
      <c r="K989" s="31">
        <f t="shared" si="87"/>
        <v>-62.200000000000017</v>
      </c>
      <c r="L989" s="58">
        <f>VLOOKUP(C989, Pivot!A$2:B$999, 2, FALSE)</f>
        <v>25467</v>
      </c>
      <c r="M989" s="58">
        <f t="shared" si="88"/>
        <v>2015</v>
      </c>
      <c r="N989" s="42" t="s">
        <v>878</v>
      </c>
      <c r="P989" s="58">
        <f t="shared" si="89"/>
        <v>2015</v>
      </c>
    </row>
    <row r="990" spans="1:16" ht="12.75" hidden="1" customHeight="1" x14ac:dyDescent="0.25">
      <c r="A990" s="42" t="s">
        <v>1146</v>
      </c>
      <c r="B990" s="28" t="s">
        <v>338</v>
      </c>
      <c r="C990" s="29" t="s">
        <v>1036</v>
      </c>
      <c r="D990" s="66">
        <v>1</v>
      </c>
      <c r="E990" s="95">
        <v>42156</v>
      </c>
      <c r="F990" s="57">
        <f>VLOOKUP(C990, Pivot!A$2:C$999, 3, FALSE)</f>
        <v>41949.727272727272</v>
      </c>
      <c r="G990" s="30">
        <f t="shared" si="86"/>
        <v>206.27272727272793</v>
      </c>
      <c r="H990" s="31">
        <f>VLOOKUP(C990, Pivot!A$2:E$999, 4, FALSE)</f>
        <v>207.3</v>
      </c>
      <c r="I990" s="31">
        <f>VLOOKUP(C990, Pivot!A$2:E$999, 5, FALSE)</f>
        <v>67.5</v>
      </c>
      <c r="J990" s="67">
        <v>79.099999999999994</v>
      </c>
      <c r="K990" s="31">
        <f t="shared" si="87"/>
        <v>0</v>
      </c>
      <c r="L990" s="58">
        <f>VLOOKUP(C990, Pivot!A$2:B$999, 2, FALSE)</f>
        <v>233033</v>
      </c>
      <c r="M990" s="58">
        <f t="shared" si="88"/>
        <v>2015</v>
      </c>
      <c r="N990" s="42" t="s">
        <v>878</v>
      </c>
      <c r="P990" s="58">
        <f t="shared" si="89"/>
        <v>2015</v>
      </c>
    </row>
    <row r="991" spans="1:16" ht="12.75" hidden="1" customHeight="1" x14ac:dyDescent="0.25">
      <c r="A991" s="42" t="s">
        <v>1146</v>
      </c>
      <c r="B991" s="28" t="s">
        <v>338</v>
      </c>
      <c r="C991" s="29" t="s">
        <v>1092</v>
      </c>
      <c r="D991" s="66">
        <v>1</v>
      </c>
      <c r="E991" s="95">
        <v>42156</v>
      </c>
      <c r="F991" s="57">
        <f>VLOOKUP(C991, Pivot!A$2:C$999, 3, FALSE)</f>
        <v>41949.727272727272</v>
      </c>
      <c r="G991" s="30">
        <f t="shared" si="86"/>
        <v>206.27272727272793</v>
      </c>
      <c r="H991" s="31">
        <f>VLOOKUP(C991, Pivot!A$2:E$999, 4, FALSE)</f>
        <v>207.3</v>
      </c>
      <c r="I991" s="31">
        <f>VLOOKUP(C991, Pivot!A$2:E$999, 5, FALSE)</f>
        <v>67.5</v>
      </c>
      <c r="J991" s="67">
        <v>79.099999999999994</v>
      </c>
      <c r="K991" s="31">
        <f t="shared" si="87"/>
        <v>0</v>
      </c>
      <c r="L991" s="58">
        <f>VLOOKUP(C991, Pivot!A$2:B$999, 2, FALSE)</f>
        <v>233033</v>
      </c>
      <c r="M991" s="58">
        <f t="shared" si="88"/>
        <v>2015</v>
      </c>
      <c r="N991" s="42" t="s">
        <v>878</v>
      </c>
      <c r="P991" s="58">
        <f t="shared" si="89"/>
        <v>2015</v>
      </c>
    </row>
    <row r="992" spans="1:16" ht="12.75" hidden="1" customHeight="1" x14ac:dyDescent="0.25">
      <c r="A992" s="42" t="s">
        <v>1147</v>
      </c>
      <c r="B992" s="28" t="s">
        <v>338</v>
      </c>
      <c r="C992" s="29" t="s">
        <v>1036</v>
      </c>
      <c r="D992" s="66">
        <v>3</v>
      </c>
      <c r="E992" s="95">
        <v>42158</v>
      </c>
      <c r="F992" s="57">
        <f>VLOOKUP(C992, Pivot!A$2:C$999, 3, FALSE)</f>
        <v>41949.727272727272</v>
      </c>
      <c r="G992" s="30">
        <f t="shared" si="86"/>
        <v>208.27272727272793</v>
      </c>
      <c r="H992" s="31">
        <f>VLOOKUP(C992, Pivot!A$2:E$999, 4, FALSE)</f>
        <v>207.3</v>
      </c>
      <c r="I992" s="31">
        <f>VLOOKUP(C992, Pivot!A$2:E$999, 5, FALSE)</f>
        <v>67.5</v>
      </c>
      <c r="J992" s="67">
        <v>91.7</v>
      </c>
      <c r="K992" s="31">
        <f t="shared" si="87"/>
        <v>0</v>
      </c>
      <c r="L992" s="58">
        <f>VLOOKUP(C992, Pivot!A$2:B$999, 2, FALSE)</f>
        <v>233033</v>
      </c>
      <c r="M992" s="58">
        <f t="shared" si="88"/>
        <v>2015</v>
      </c>
      <c r="N992" s="42" t="s">
        <v>882</v>
      </c>
      <c r="P992" s="58">
        <f t="shared" si="89"/>
        <v>2015</v>
      </c>
    </row>
    <row r="993" spans="1:16" ht="12.75" hidden="1" customHeight="1" x14ac:dyDescent="0.25">
      <c r="A993" s="42" t="s">
        <v>1148</v>
      </c>
      <c r="B993" s="28" t="s">
        <v>338</v>
      </c>
      <c r="C993" s="29" t="s">
        <v>1086</v>
      </c>
      <c r="D993" s="66">
        <v>1</v>
      </c>
      <c r="E993" s="95">
        <v>42159</v>
      </c>
      <c r="F993" s="57">
        <f>VLOOKUP(C993, Pivot!A$2:C$999, 3, FALSE)</f>
        <v>41937</v>
      </c>
      <c r="G993" s="30">
        <f t="shared" si="86"/>
        <v>222</v>
      </c>
      <c r="H993" s="31">
        <f>VLOOKUP(C993, Pivot!A$2:E$999, 4, FALSE)</f>
        <v>191.1</v>
      </c>
      <c r="I993" s="31">
        <f>VLOOKUP(C993, Pivot!A$2:E$999, 5, FALSE)</f>
        <v>141.30000000000001</v>
      </c>
      <c r="J993" s="67">
        <v>130.6</v>
      </c>
      <c r="K993" s="31">
        <f t="shared" si="87"/>
        <v>-10.700000000000017</v>
      </c>
      <c r="L993" s="58">
        <f>VLOOKUP(C993, Pivot!A$2:B$999, 2, FALSE)</f>
        <v>25467</v>
      </c>
      <c r="M993" s="58">
        <f t="shared" si="88"/>
        <v>2015</v>
      </c>
      <c r="N993" s="42" t="s">
        <v>920</v>
      </c>
      <c r="P993" s="58">
        <f t="shared" si="89"/>
        <v>2015</v>
      </c>
    </row>
    <row r="994" spans="1:16" ht="12.75" hidden="1" customHeight="1" x14ac:dyDescent="0.25">
      <c r="A994" s="42" t="s">
        <v>1149</v>
      </c>
      <c r="B994" s="28" t="s">
        <v>338</v>
      </c>
      <c r="C994" s="29" t="s">
        <v>1036</v>
      </c>
      <c r="D994" s="66">
        <v>1</v>
      </c>
      <c r="E994" s="95">
        <v>42159</v>
      </c>
      <c r="F994" s="57">
        <f>VLOOKUP(C994, Pivot!A$2:C$999, 3, FALSE)</f>
        <v>41949.727272727272</v>
      </c>
      <c r="G994" s="30">
        <f t="shared" si="86"/>
        <v>209.27272727272793</v>
      </c>
      <c r="H994" s="31">
        <f>VLOOKUP(C994, Pivot!A$2:E$999, 4, FALSE)</f>
        <v>207.3</v>
      </c>
      <c r="I994" s="31">
        <f>VLOOKUP(C994, Pivot!A$2:E$999, 5, FALSE)</f>
        <v>67.5</v>
      </c>
      <c r="J994" s="67">
        <v>161.4</v>
      </c>
      <c r="K994" s="31">
        <f t="shared" si="87"/>
        <v>0</v>
      </c>
      <c r="L994" s="58">
        <f>VLOOKUP(C994, Pivot!A$2:B$999, 2, FALSE)</f>
        <v>233033</v>
      </c>
      <c r="M994" s="58">
        <f t="shared" si="88"/>
        <v>2015</v>
      </c>
      <c r="N994" s="42" t="s">
        <v>892</v>
      </c>
      <c r="P994" s="58">
        <f t="shared" si="89"/>
        <v>2015</v>
      </c>
    </row>
    <row r="995" spans="1:16" ht="12.75" hidden="1" customHeight="1" x14ac:dyDescent="0.25">
      <c r="A995" s="42" t="s">
        <v>1150</v>
      </c>
      <c r="B995" s="28" t="s">
        <v>338</v>
      </c>
      <c r="C995" s="29" t="s">
        <v>1036</v>
      </c>
      <c r="D995" s="66">
        <v>1</v>
      </c>
      <c r="E995" s="95">
        <v>42192</v>
      </c>
      <c r="F995" s="57">
        <f>VLOOKUP(C995, Pivot!A$2:C$999, 3, FALSE)</f>
        <v>41949.727272727272</v>
      </c>
      <c r="G995" s="30">
        <f t="shared" si="86"/>
        <v>242.27272727272793</v>
      </c>
      <c r="H995" s="31">
        <f>VLOOKUP(C995, Pivot!A$2:E$999, 4, FALSE)</f>
        <v>207.3</v>
      </c>
      <c r="I995" s="31">
        <f>VLOOKUP(C995, Pivot!A$2:E$999, 5, FALSE)</f>
        <v>67.5</v>
      </c>
      <c r="J995" s="67">
        <v>68.599999999999994</v>
      </c>
      <c r="K995" s="31">
        <f t="shared" si="87"/>
        <v>0</v>
      </c>
      <c r="L995" s="58">
        <f>VLOOKUP(C995, Pivot!A$2:B$999, 2, FALSE)</f>
        <v>233033</v>
      </c>
      <c r="M995" s="58">
        <f t="shared" si="88"/>
        <v>2015</v>
      </c>
      <c r="N995" s="42" t="s">
        <v>876</v>
      </c>
      <c r="P995" s="58">
        <f t="shared" si="89"/>
        <v>2015</v>
      </c>
    </row>
    <row r="996" spans="1:16" ht="12.75" hidden="1" customHeight="1" x14ac:dyDescent="0.25">
      <c r="A996" s="27" t="s">
        <v>1151</v>
      </c>
      <c r="B996" s="28" t="s">
        <v>301</v>
      </c>
      <c r="C996" s="29" t="s">
        <v>849</v>
      </c>
      <c r="D996" s="29">
        <v>1</v>
      </c>
      <c r="E996" s="90">
        <v>42212</v>
      </c>
      <c r="F996" s="57">
        <f>VLOOKUP(C996, Pivot!A$2:C$999, 3, FALSE)</f>
        <v>41590.4375</v>
      </c>
      <c r="G996" s="30">
        <f t="shared" si="86"/>
        <v>621.5625</v>
      </c>
      <c r="H996" s="31">
        <f>VLOOKUP(C996, Pivot!A$2:E$999, 4, FALSE)</f>
        <v>207.3</v>
      </c>
      <c r="I996" s="31">
        <f>VLOOKUP(C996, Pivot!A$2:E$999, 5, FALSE)</f>
        <v>67.5</v>
      </c>
      <c r="J996" s="55">
        <f>VLOOKUP(N996, Metadata!E$3:F$69, 2, FALSE)</f>
        <v>197.8</v>
      </c>
      <c r="K996" s="31">
        <f t="shared" si="87"/>
        <v>0</v>
      </c>
      <c r="L996" s="58">
        <f>VLOOKUP(C996, Pivot!A$2:B$999, 2, FALSE)</f>
        <v>292850</v>
      </c>
      <c r="M996" s="58">
        <f t="shared" si="88"/>
        <v>2015</v>
      </c>
      <c r="N996" s="27" t="s">
        <v>1041</v>
      </c>
      <c r="P996" s="58">
        <f t="shared" si="89"/>
        <v>2015</v>
      </c>
    </row>
    <row r="997" spans="1:16" ht="12.75" hidden="1" customHeight="1" x14ac:dyDescent="0.25">
      <c r="A997" s="42" t="s">
        <v>1152</v>
      </c>
      <c r="B997" s="28" t="s">
        <v>338</v>
      </c>
      <c r="C997" s="29" t="s">
        <v>1036</v>
      </c>
      <c r="D997" s="66">
        <v>1</v>
      </c>
      <c r="E997" s="95">
        <v>42220</v>
      </c>
      <c r="F997" s="57">
        <f>VLOOKUP(C997, Pivot!A$2:C$999, 3, FALSE)</f>
        <v>41949.727272727272</v>
      </c>
      <c r="G997" s="30">
        <f t="shared" si="86"/>
        <v>270.27272727272793</v>
      </c>
      <c r="H997" s="31">
        <f>VLOOKUP(C997, Pivot!A$2:E$999, 4, FALSE)</f>
        <v>207.3</v>
      </c>
      <c r="I997" s="31">
        <f>VLOOKUP(C997, Pivot!A$2:E$999, 5, FALSE)</f>
        <v>67.5</v>
      </c>
      <c r="J997" s="67">
        <v>87.1</v>
      </c>
      <c r="K997" s="31">
        <f t="shared" si="87"/>
        <v>0</v>
      </c>
      <c r="L997" s="58">
        <f>VLOOKUP(C997, Pivot!A$2:B$999, 2, FALSE)</f>
        <v>233033</v>
      </c>
      <c r="M997" s="58">
        <f t="shared" si="88"/>
        <v>2015</v>
      </c>
      <c r="N997" s="42" t="s">
        <v>880</v>
      </c>
      <c r="P997" s="58">
        <f t="shared" si="89"/>
        <v>2015</v>
      </c>
    </row>
    <row r="998" spans="1:16" ht="12.75" hidden="1" customHeight="1" x14ac:dyDescent="0.25">
      <c r="A998" s="42" t="s">
        <v>1153</v>
      </c>
      <c r="B998" s="28" t="s">
        <v>338</v>
      </c>
      <c r="C998" s="29" t="s">
        <v>1036</v>
      </c>
      <c r="D998" s="66">
        <v>2</v>
      </c>
      <c r="E998" s="95">
        <v>42257</v>
      </c>
      <c r="F998" s="57">
        <f>VLOOKUP(C998, Pivot!A$2:C$999, 3, FALSE)</f>
        <v>41949.727272727272</v>
      </c>
      <c r="G998" s="30">
        <f t="shared" si="86"/>
        <v>307.27272727272793</v>
      </c>
      <c r="H998" s="31">
        <f>VLOOKUP(C998, Pivot!A$2:E$999, 4, FALSE)</f>
        <v>207.3</v>
      </c>
      <c r="I998" s="31">
        <f>VLOOKUP(C998, Pivot!A$2:E$999, 5, FALSE)</f>
        <v>67.5</v>
      </c>
      <c r="J998" s="67">
        <v>151.5</v>
      </c>
      <c r="K998" s="31">
        <f t="shared" si="87"/>
        <v>0</v>
      </c>
      <c r="L998" s="58">
        <f>VLOOKUP(C998, Pivot!A$2:B$999, 2, FALSE)</f>
        <v>233033</v>
      </c>
      <c r="M998" s="58">
        <f t="shared" si="88"/>
        <v>2015</v>
      </c>
      <c r="N998" s="42" t="s">
        <v>890</v>
      </c>
      <c r="P998" s="58">
        <f t="shared" si="89"/>
        <v>2015</v>
      </c>
    </row>
    <row r="999" spans="1:16" ht="12.75" hidden="1" customHeight="1" x14ac:dyDescent="0.25">
      <c r="A999" s="36" t="s">
        <v>1154</v>
      </c>
      <c r="B999" s="28" t="s">
        <v>301</v>
      </c>
      <c r="C999" s="29" t="s">
        <v>1036</v>
      </c>
      <c r="D999" s="36">
        <v>4</v>
      </c>
      <c r="E999" s="92">
        <v>42258</v>
      </c>
      <c r="F999" s="57">
        <f>VLOOKUP(C999, Pivot!A$2:C$999, 3, FALSE)</f>
        <v>41949.727272727272</v>
      </c>
      <c r="G999" s="30">
        <f t="shared" si="86"/>
        <v>308.27272727272793</v>
      </c>
      <c r="H999" s="31">
        <f>VLOOKUP(C999, Pivot!A$2:E$999, 4, FALSE)</f>
        <v>207.3</v>
      </c>
      <c r="I999" s="31">
        <f>VLOOKUP(C999, Pivot!A$2:E$999, 5, FALSE)</f>
        <v>67.5</v>
      </c>
      <c r="J999" s="60">
        <v>153.85</v>
      </c>
      <c r="K999" s="31">
        <f t="shared" si="87"/>
        <v>0</v>
      </c>
      <c r="L999" s="58">
        <f>VLOOKUP(C999, Pivot!A$2:B$999, 2, FALSE)</f>
        <v>233033</v>
      </c>
      <c r="M999" s="58">
        <f t="shared" si="88"/>
        <v>2015</v>
      </c>
      <c r="N999" s="27" t="s">
        <v>991</v>
      </c>
      <c r="P999" s="58">
        <f t="shared" si="89"/>
        <v>2015</v>
      </c>
    </row>
    <row r="1000" spans="1:16" ht="12.75" hidden="1" customHeight="1" x14ac:dyDescent="0.25">
      <c r="A1000" s="36" t="s">
        <v>1155</v>
      </c>
      <c r="B1000" s="28" t="s">
        <v>301</v>
      </c>
      <c r="C1000" s="29" t="s">
        <v>1036</v>
      </c>
      <c r="D1000" s="36">
        <v>1</v>
      </c>
      <c r="E1000" s="92">
        <v>42259</v>
      </c>
      <c r="F1000" s="57">
        <f>VLOOKUP(C1000, Pivot!A$2:C$999, 3, FALSE)</f>
        <v>41949.727272727272</v>
      </c>
      <c r="G1000" s="30">
        <f t="shared" si="86"/>
        <v>309.27272727272793</v>
      </c>
      <c r="H1000" s="31">
        <f>VLOOKUP(C1000, Pivot!A$2:E$999, 4, FALSE)</f>
        <v>207.3</v>
      </c>
      <c r="I1000" s="31">
        <f>VLOOKUP(C1000, Pivot!A$2:E$999, 5, FALSE)</f>
        <v>67.5</v>
      </c>
      <c r="J1000" s="60">
        <v>155.25</v>
      </c>
      <c r="K1000" s="31">
        <f t="shared" si="87"/>
        <v>0</v>
      </c>
      <c r="L1000" s="58">
        <f>VLOOKUP(C1000, Pivot!A$2:B$999, 2, FALSE)</f>
        <v>233033</v>
      </c>
      <c r="M1000" s="58">
        <f t="shared" si="88"/>
        <v>2015</v>
      </c>
      <c r="N1000" s="27" t="s">
        <v>991</v>
      </c>
      <c r="P1000" s="58">
        <f t="shared" si="89"/>
        <v>2015</v>
      </c>
    </row>
    <row r="1001" spans="1:16" ht="12.75" hidden="1" customHeight="1" x14ac:dyDescent="0.25">
      <c r="A1001" s="36" t="s">
        <v>1156</v>
      </c>
      <c r="B1001" s="28" t="s">
        <v>301</v>
      </c>
      <c r="C1001" s="29" t="s">
        <v>1036</v>
      </c>
      <c r="D1001" s="36">
        <v>4</v>
      </c>
      <c r="E1001" s="92">
        <v>42259</v>
      </c>
      <c r="F1001" s="57">
        <f>VLOOKUP(C1001, Pivot!A$2:C$999, 3, FALSE)</f>
        <v>41949.727272727272</v>
      </c>
      <c r="G1001" s="30">
        <f t="shared" si="86"/>
        <v>309.27272727272793</v>
      </c>
      <c r="H1001" s="31">
        <f>VLOOKUP(C1001, Pivot!A$2:E$999, 4, FALSE)</f>
        <v>207.3</v>
      </c>
      <c r="I1001" s="31">
        <f>VLOOKUP(C1001, Pivot!A$2:E$999, 5, FALSE)</f>
        <v>67.5</v>
      </c>
      <c r="J1001" s="60">
        <v>87.2</v>
      </c>
      <c r="K1001" s="31">
        <f t="shared" si="87"/>
        <v>0</v>
      </c>
      <c r="L1001" s="58">
        <f>VLOOKUP(C1001, Pivot!A$2:B$999, 2, FALSE)</f>
        <v>233033</v>
      </c>
      <c r="M1001" s="58">
        <f t="shared" si="88"/>
        <v>2015</v>
      </c>
      <c r="N1001" s="27" t="s">
        <v>991</v>
      </c>
      <c r="P1001" s="58">
        <f t="shared" si="89"/>
        <v>2015</v>
      </c>
    </row>
    <row r="1002" spans="1:16" ht="12.75" hidden="1" customHeight="1" x14ac:dyDescent="0.25">
      <c r="A1002" s="36" t="s">
        <v>1156</v>
      </c>
      <c r="B1002" s="28" t="s">
        <v>301</v>
      </c>
      <c r="C1002" s="29" t="s">
        <v>1086</v>
      </c>
      <c r="D1002" s="36">
        <v>1</v>
      </c>
      <c r="E1002" s="92">
        <v>42259</v>
      </c>
      <c r="F1002" s="57">
        <f>VLOOKUP(C1002, Pivot!A$2:C$999, 3, FALSE)</f>
        <v>41937</v>
      </c>
      <c r="G1002" s="30">
        <f t="shared" si="86"/>
        <v>322</v>
      </c>
      <c r="H1002" s="31">
        <f>VLOOKUP(C1002, Pivot!A$2:E$999, 4, FALSE)</f>
        <v>191.1</v>
      </c>
      <c r="I1002" s="31">
        <f>VLOOKUP(C1002, Pivot!A$2:E$999, 5, FALSE)</f>
        <v>141.30000000000001</v>
      </c>
      <c r="J1002" s="60">
        <v>87.2</v>
      </c>
      <c r="K1002" s="31">
        <f t="shared" si="87"/>
        <v>-54.100000000000009</v>
      </c>
      <c r="L1002" s="58">
        <f>VLOOKUP(C1002, Pivot!A$2:B$999, 2, FALSE)</f>
        <v>25467</v>
      </c>
      <c r="M1002" s="58">
        <f t="shared" si="88"/>
        <v>2015</v>
      </c>
      <c r="N1002" s="27" t="s">
        <v>991</v>
      </c>
      <c r="P1002" s="58">
        <f t="shared" si="89"/>
        <v>2015</v>
      </c>
    </row>
    <row r="1003" spans="1:16" ht="12.75" hidden="1" customHeight="1" x14ac:dyDescent="0.25">
      <c r="A1003" s="36" t="s">
        <v>1157</v>
      </c>
      <c r="B1003" s="28" t="s">
        <v>301</v>
      </c>
      <c r="C1003" s="29" t="s">
        <v>1036</v>
      </c>
      <c r="D1003" s="36">
        <v>30</v>
      </c>
      <c r="E1003" s="92">
        <v>42260</v>
      </c>
      <c r="F1003" s="57">
        <f>VLOOKUP(C1003, Pivot!A$2:C$999, 3, FALSE)</f>
        <v>41949.727272727272</v>
      </c>
      <c r="G1003" s="30">
        <f t="shared" si="86"/>
        <v>310.27272727272793</v>
      </c>
      <c r="H1003" s="31">
        <f>VLOOKUP(C1003, Pivot!A$2:E$999, 4, FALSE)</f>
        <v>207.3</v>
      </c>
      <c r="I1003" s="31">
        <f>VLOOKUP(C1003, Pivot!A$2:E$999, 5, FALSE)</f>
        <v>67.5</v>
      </c>
      <c r="J1003" s="60">
        <v>90.1</v>
      </c>
      <c r="K1003" s="31">
        <f t="shared" si="87"/>
        <v>0</v>
      </c>
      <c r="L1003" s="58">
        <f>VLOOKUP(C1003, Pivot!A$2:B$999, 2, FALSE)</f>
        <v>233033</v>
      </c>
      <c r="M1003" s="58">
        <f t="shared" si="88"/>
        <v>2015</v>
      </c>
      <c r="N1003" s="27" t="s">
        <v>991</v>
      </c>
      <c r="P1003" s="58">
        <f t="shared" si="89"/>
        <v>2015</v>
      </c>
    </row>
    <row r="1004" spans="1:16" ht="12.75" hidden="1" customHeight="1" x14ac:dyDescent="0.25">
      <c r="A1004" s="36" t="s">
        <v>1157</v>
      </c>
      <c r="B1004" s="28" t="s">
        <v>301</v>
      </c>
      <c r="C1004" s="29" t="s">
        <v>1086</v>
      </c>
      <c r="D1004" s="36">
        <v>4</v>
      </c>
      <c r="E1004" s="92">
        <v>42260</v>
      </c>
      <c r="F1004" s="57">
        <f>VLOOKUP(C1004, Pivot!A$2:C$999, 3, FALSE)</f>
        <v>41937</v>
      </c>
      <c r="G1004" s="30">
        <f t="shared" si="86"/>
        <v>323</v>
      </c>
      <c r="H1004" s="31">
        <f>VLOOKUP(C1004, Pivot!A$2:E$999, 4, FALSE)</f>
        <v>191.1</v>
      </c>
      <c r="I1004" s="31">
        <f>VLOOKUP(C1004, Pivot!A$2:E$999, 5, FALSE)</f>
        <v>141.30000000000001</v>
      </c>
      <c r="J1004" s="60">
        <v>90.1</v>
      </c>
      <c r="K1004" s="31">
        <f t="shared" si="87"/>
        <v>-51.200000000000017</v>
      </c>
      <c r="L1004" s="58">
        <f>VLOOKUP(C1004, Pivot!A$2:B$999, 2, FALSE)</f>
        <v>25467</v>
      </c>
      <c r="M1004" s="58">
        <f t="shared" si="88"/>
        <v>2015</v>
      </c>
      <c r="N1004" s="27" t="s">
        <v>991</v>
      </c>
      <c r="P1004" s="58">
        <f t="shared" si="89"/>
        <v>2015</v>
      </c>
    </row>
    <row r="1005" spans="1:16" ht="12.75" hidden="1" customHeight="1" x14ac:dyDescent="0.25">
      <c r="A1005" s="36" t="s">
        <v>1158</v>
      </c>
      <c r="B1005" s="28" t="s">
        <v>301</v>
      </c>
      <c r="C1005" s="29" t="s">
        <v>1036</v>
      </c>
      <c r="D1005" s="36">
        <v>3</v>
      </c>
      <c r="E1005" s="92">
        <v>42261</v>
      </c>
      <c r="F1005" s="57">
        <f>VLOOKUP(C1005, Pivot!A$2:C$999, 3, FALSE)</f>
        <v>41949.727272727272</v>
      </c>
      <c r="G1005" s="30">
        <f t="shared" si="86"/>
        <v>311.27272727272793</v>
      </c>
      <c r="H1005" s="31">
        <f>VLOOKUP(C1005, Pivot!A$2:E$999, 4, FALSE)</f>
        <v>207.3</v>
      </c>
      <c r="I1005" s="31">
        <f>VLOOKUP(C1005, Pivot!A$2:E$999, 5, FALSE)</f>
        <v>67.5</v>
      </c>
      <c r="J1005" s="60">
        <v>156.35000000000002</v>
      </c>
      <c r="K1005" s="31">
        <f t="shared" si="87"/>
        <v>0</v>
      </c>
      <c r="L1005" s="58">
        <f>VLOOKUP(C1005, Pivot!A$2:B$999, 2, FALSE)</f>
        <v>233033</v>
      </c>
      <c r="M1005" s="58">
        <f t="shared" si="88"/>
        <v>2015</v>
      </c>
      <c r="N1005" s="27" t="s">
        <v>991</v>
      </c>
      <c r="P1005" s="58">
        <f t="shared" si="89"/>
        <v>2015</v>
      </c>
    </row>
    <row r="1006" spans="1:16" ht="12.75" hidden="1" customHeight="1" x14ac:dyDescent="0.25">
      <c r="A1006" s="36" t="s">
        <v>1159</v>
      </c>
      <c r="B1006" s="28" t="s">
        <v>301</v>
      </c>
      <c r="C1006" s="29" t="s">
        <v>1036</v>
      </c>
      <c r="D1006" s="36">
        <v>47</v>
      </c>
      <c r="E1006" s="92">
        <v>42263</v>
      </c>
      <c r="F1006" s="57">
        <f>VLOOKUP(C1006, Pivot!A$2:C$999, 3, FALSE)</f>
        <v>41949.727272727272</v>
      </c>
      <c r="G1006" s="30">
        <f t="shared" si="86"/>
        <v>313.27272727272793</v>
      </c>
      <c r="H1006" s="31">
        <f>VLOOKUP(C1006, Pivot!A$2:E$999, 4, FALSE)</f>
        <v>207.3</v>
      </c>
      <c r="I1006" s="31">
        <f>VLOOKUP(C1006, Pivot!A$2:E$999, 5, FALSE)</f>
        <v>67.5</v>
      </c>
      <c r="J1006" s="60">
        <v>94.1</v>
      </c>
      <c r="K1006" s="31">
        <f t="shared" si="87"/>
        <v>0</v>
      </c>
      <c r="L1006" s="58">
        <f>VLOOKUP(C1006, Pivot!A$2:B$999, 2, FALSE)</f>
        <v>233033</v>
      </c>
      <c r="M1006" s="58">
        <f t="shared" si="88"/>
        <v>2015</v>
      </c>
      <c r="N1006" s="27" t="s">
        <v>991</v>
      </c>
      <c r="P1006" s="58">
        <f t="shared" si="89"/>
        <v>2015</v>
      </c>
    </row>
    <row r="1007" spans="1:16" ht="12.75" hidden="1" customHeight="1" x14ac:dyDescent="0.25">
      <c r="A1007" s="36" t="s">
        <v>1159</v>
      </c>
      <c r="B1007" s="28" t="s">
        <v>301</v>
      </c>
      <c r="C1007" s="29" t="s">
        <v>1086</v>
      </c>
      <c r="D1007" s="36">
        <v>5</v>
      </c>
      <c r="E1007" s="92">
        <v>42263</v>
      </c>
      <c r="F1007" s="57">
        <f>VLOOKUP(C1007, Pivot!A$2:C$999, 3, FALSE)</f>
        <v>41937</v>
      </c>
      <c r="G1007" s="30">
        <f t="shared" si="86"/>
        <v>326</v>
      </c>
      <c r="H1007" s="31">
        <f>VLOOKUP(C1007, Pivot!A$2:E$999, 4, FALSE)</f>
        <v>191.1</v>
      </c>
      <c r="I1007" s="31">
        <f>VLOOKUP(C1007, Pivot!A$2:E$999, 5, FALSE)</f>
        <v>141.30000000000001</v>
      </c>
      <c r="J1007" s="60">
        <v>94.1</v>
      </c>
      <c r="K1007" s="31">
        <f t="shared" si="87"/>
        <v>-47.200000000000017</v>
      </c>
      <c r="L1007" s="58">
        <f>VLOOKUP(C1007, Pivot!A$2:B$999, 2, FALSE)</f>
        <v>25467</v>
      </c>
      <c r="M1007" s="58">
        <f t="shared" si="88"/>
        <v>2015</v>
      </c>
      <c r="N1007" s="27" t="s">
        <v>991</v>
      </c>
      <c r="P1007" s="58">
        <f t="shared" si="89"/>
        <v>2015</v>
      </c>
    </row>
    <row r="1008" spans="1:16" ht="12.75" hidden="1" customHeight="1" x14ac:dyDescent="0.25">
      <c r="A1008" s="36" t="s">
        <v>1160</v>
      </c>
      <c r="B1008" s="28" t="s">
        <v>301</v>
      </c>
      <c r="C1008" s="29" t="s">
        <v>1036</v>
      </c>
      <c r="D1008" s="36">
        <v>6</v>
      </c>
      <c r="E1008" s="92">
        <v>42264</v>
      </c>
      <c r="F1008" s="57">
        <f>VLOOKUP(C1008, Pivot!A$2:C$999, 3, FALSE)</f>
        <v>41949.727272727272</v>
      </c>
      <c r="G1008" s="30">
        <f t="shared" si="86"/>
        <v>314.27272727272793</v>
      </c>
      <c r="H1008" s="31">
        <f>VLOOKUP(C1008, Pivot!A$2:E$999, 4, FALSE)</f>
        <v>207.3</v>
      </c>
      <c r="I1008" s="31">
        <f>VLOOKUP(C1008, Pivot!A$2:E$999, 5, FALSE)</f>
        <v>67.5</v>
      </c>
      <c r="J1008" s="60">
        <v>96.449999999999989</v>
      </c>
      <c r="K1008" s="31">
        <f t="shared" si="87"/>
        <v>0</v>
      </c>
      <c r="L1008" s="58">
        <f>VLOOKUP(C1008, Pivot!A$2:B$999, 2, FALSE)</f>
        <v>233033</v>
      </c>
      <c r="M1008" s="58">
        <f t="shared" si="88"/>
        <v>2015</v>
      </c>
      <c r="N1008" s="27" t="s">
        <v>991</v>
      </c>
      <c r="P1008" s="58">
        <f t="shared" si="89"/>
        <v>2015</v>
      </c>
    </row>
    <row r="1009" spans="1:16" ht="12.75" hidden="1" customHeight="1" x14ac:dyDescent="0.25">
      <c r="A1009" s="36" t="s">
        <v>1161</v>
      </c>
      <c r="B1009" s="28" t="s">
        <v>301</v>
      </c>
      <c r="C1009" s="29" t="s">
        <v>1036</v>
      </c>
      <c r="D1009" s="36">
        <v>1</v>
      </c>
      <c r="E1009" s="92">
        <v>42268</v>
      </c>
      <c r="F1009" s="57">
        <f>VLOOKUP(C1009, Pivot!A$2:C$999, 3, FALSE)</f>
        <v>41949.727272727272</v>
      </c>
      <c r="G1009" s="30">
        <f t="shared" si="86"/>
        <v>318.27272727272793</v>
      </c>
      <c r="H1009" s="31">
        <f>VLOOKUP(C1009, Pivot!A$2:E$999, 4, FALSE)</f>
        <v>207.3</v>
      </c>
      <c r="I1009" s="31">
        <f>VLOOKUP(C1009, Pivot!A$2:E$999, 5, FALSE)</f>
        <v>67.5</v>
      </c>
      <c r="J1009" s="60">
        <v>75.25</v>
      </c>
      <c r="K1009" s="31">
        <f t="shared" si="87"/>
        <v>0</v>
      </c>
      <c r="L1009" s="58">
        <f>VLOOKUP(C1009, Pivot!A$2:B$999, 2, FALSE)</f>
        <v>233033</v>
      </c>
      <c r="M1009" s="58">
        <f t="shared" si="88"/>
        <v>2015</v>
      </c>
      <c r="N1009" s="27" t="s">
        <v>991</v>
      </c>
      <c r="P1009" s="58">
        <f t="shared" si="89"/>
        <v>2015</v>
      </c>
    </row>
    <row r="1010" spans="1:16" ht="12.75" hidden="1" customHeight="1" x14ac:dyDescent="0.25">
      <c r="A1010" s="27" t="s">
        <v>1162</v>
      </c>
      <c r="B1010" s="28" t="s">
        <v>344</v>
      </c>
      <c r="C1010" s="29" t="s">
        <v>1036</v>
      </c>
      <c r="D1010" s="29">
        <v>1</v>
      </c>
      <c r="E1010" s="90">
        <v>42303</v>
      </c>
      <c r="F1010" s="57">
        <f>VLOOKUP(C1010, Pivot!A$2:C$999, 3, FALSE)</f>
        <v>41949.727272727272</v>
      </c>
      <c r="G1010" s="30">
        <f t="shared" si="86"/>
        <v>353.27272727272793</v>
      </c>
      <c r="H1010" s="31">
        <f>VLOOKUP(C1010, Pivot!A$2:E$999, 4, FALSE)</f>
        <v>207.3</v>
      </c>
      <c r="I1010" s="31">
        <f>VLOOKUP(C1010, Pivot!A$2:E$999, 5, FALSE)</f>
        <v>67.5</v>
      </c>
      <c r="J1010" s="55">
        <f>VLOOKUP(N1010, Metadata!E$3:F$80, 2, FALSE)</f>
        <v>51.9</v>
      </c>
      <c r="K1010" s="31">
        <f t="shared" si="87"/>
        <v>-15.600000000000001</v>
      </c>
      <c r="L1010" s="58">
        <f>VLOOKUP(C1010, Pivot!A$2:B$999, 2, FALSE)</f>
        <v>233033</v>
      </c>
      <c r="M1010" s="58">
        <f t="shared" si="88"/>
        <v>2015</v>
      </c>
      <c r="N1010" s="27" t="s">
        <v>1163</v>
      </c>
      <c r="P1010" s="58">
        <f t="shared" si="89"/>
        <v>2015</v>
      </c>
    </row>
    <row r="1011" spans="1:16" ht="12.75" hidden="1" customHeight="1" x14ac:dyDescent="0.25">
      <c r="A1011" s="27" t="s">
        <v>1164</v>
      </c>
      <c r="B1011" s="28" t="s">
        <v>344</v>
      </c>
      <c r="C1011" s="29" t="s">
        <v>1036</v>
      </c>
      <c r="D1011" s="29">
        <v>1</v>
      </c>
      <c r="E1011" s="90">
        <v>42304</v>
      </c>
      <c r="F1011" s="57">
        <f>VLOOKUP(C1011, Pivot!A$2:C$999, 3, FALSE)</f>
        <v>41949.727272727272</v>
      </c>
      <c r="G1011" s="30">
        <f t="shared" si="86"/>
        <v>354.27272727272793</v>
      </c>
      <c r="H1011" s="31">
        <f>VLOOKUP(C1011, Pivot!A$2:E$999, 4, FALSE)</f>
        <v>207.3</v>
      </c>
      <c r="I1011" s="31">
        <f>VLOOKUP(C1011, Pivot!A$2:E$999, 5, FALSE)</f>
        <v>67.5</v>
      </c>
      <c r="J1011" s="55">
        <f>VLOOKUP(N1011, Metadata!E$3:F$80, 2, FALSE)</f>
        <v>35.1</v>
      </c>
      <c r="K1011" s="31">
        <f t="shared" si="87"/>
        <v>-32.4</v>
      </c>
      <c r="L1011" s="58">
        <f>VLOOKUP(C1011, Pivot!A$2:B$999, 2, FALSE)</f>
        <v>233033</v>
      </c>
      <c r="M1011" s="58">
        <f t="shared" si="88"/>
        <v>2015</v>
      </c>
      <c r="N1011" s="27" t="s">
        <v>1165</v>
      </c>
      <c r="P1011" s="58">
        <f t="shared" si="89"/>
        <v>2015</v>
      </c>
    </row>
    <row r="1012" spans="1:16" ht="12.75" hidden="1" customHeight="1" x14ac:dyDescent="0.25">
      <c r="A1012" s="42" t="s">
        <v>1166</v>
      </c>
      <c r="B1012" s="28" t="s">
        <v>338</v>
      </c>
      <c r="C1012" s="29" t="s">
        <v>1036</v>
      </c>
      <c r="D1012" s="66">
        <v>1</v>
      </c>
      <c r="E1012" s="95">
        <v>42313</v>
      </c>
      <c r="F1012" s="57">
        <f>VLOOKUP(C1012, Pivot!A$2:C$999, 3, FALSE)</f>
        <v>41949.727272727272</v>
      </c>
      <c r="G1012" s="30">
        <f t="shared" si="86"/>
        <v>363.27272727272793</v>
      </c>
      <c r="H1012" s="31">
        <f>VLOOKUP(C1012, Pivot!A$2:E$999, 4, FALSE)</f>
        <v>207.3</v>
      </c>
      <c r="I1012" s="31">
        <f>VLOOKUP(C1012, Pivot!A$2:E$999, 5, FALSE)</f>
        <v>67.5</v>
      </c>
      <c r="J1012" s="67">
        <v>116.2</v>
      </c>
      <c r="K1012" s="31">
        <f t="shared" si="87"/>
        <v>0</v>
      </c>
      <c r="L1012" s="58">
        <f>VLOOKUP(C1012, Pivot!A$2:B$999, 2, FALSE)</f>
        <v>233033</v>
      </c>
      <c r="M1012" s="58">
        <f t="shared" si="88"/>
        <v>2015</v>
      </c>
      <c r="N1012" s="42" t="s">
        <v>915</v>
      </c>
      <c r="P1012" s="58">
        <f t="shared" si="89"/>
        <v>2015</v>
      </c>
    </row>
    <row r="1013" spans="1:16" ht="12.75" hidden="1" customHeight="1" x14ac:dyDescent="0.25">
      <c r="A1013" s="42" t="s">
        <v>1167</v>
      </c>
      <c r="B1013" s="28" t="s">
        <v>338</v>
      </c>
      <c r="C1013" s="29" t="s">
        <v>1036</v>
      </c>
      <c r="D1013" s="66">
        <v>2</v>
      </c>
      <c r="E1013" s="95">
        <v>42314</v>
      </c>
      <c r="F1013" s="57">
        <f>VLOOKUP(C1013, Pivot!A$2:C$999, 3, FALSE)</f>
        <v>41949.727272727272</v>
      </c>
      <c r="G1013" s="30">
        <f t="shared" si="86"/>
        <v>364.27272727272793</v>
      </c>
      <c r="H1013" s="31">
        <f>VLOOKUP(C1013, Pivot!A$2:E$999, 4, FALSE)</f>
        <v>207.3</v>
      </c>
      <c r="I1013" s="31">
        <f>VLOOKUP(C1013, Pivot!A$2:E$999, 5, FALSE)</f>
        <v>67.5</v>
      </c>
      <c r="J1013" s="67">
        <v>114.6</v>
      </c>
      <c r="K1013" s="31">
        <f t="shared" si="87"/>
        <v>0</v>
      </c>
      <c r="L1013" s="58">
        <f>VLOOKUP(C1013, Pivot!A$2:B$999, 2, FALSE)</f>
        <v>233033</v>
      </c>
      <c r="M1013" s="58">
        <f t="shared" si="88"/>
        <v>2015</v>
      </c>
      <c r="N1013" s="42" t="s">
        <v>886</v>
      </c>
      <c r="P1013" s="58">
        <f t="shared" si="89"/>
        <v>2015</v>
      </c>
    </row>
    <row r="1014" spans="1:16" ht="12.75" hidden="1" customHeight="1" x14ac:dyDescent="0.25">
      <c r="A1014" s="42" t="s">
        <v>1168</v>
      </c>
      <c r="B1014" s="28" t="s">
        <v>338</v>
      </c>
      <c r="C1014" s="29" t="s">
        <v>1036</v>
      </c>
      <c r="D1014" s="66">
        <v>1</v>
      </c>
      <c r="E1014" s="95">
        <v>42317</v>
      </c>
      <c r="F1014" s="57">
        <f>VLOOKUP(C1014, Pivot!A$2:C$999, 3, FALSE)</f>
        <v>41949.727272727272</v>
      </c>
      <c r="G1014" s="30">
        <f t="shared" si="86"/>
        <v>367.27272727272793</v>
      </c>
      <c r="H1014" s="31">
        <f>VLOOKUP(C1014, Pivot!A$2:E$999, 4, FALSE)</f>
        <v>207.3</v>
      </c>
      <c r="I1014" s="31">
        <f>VLOOKUP(C1014, Pivot!A$2:E$999, 5, FALSE)</f>
        <v>67.5</v>
      </c>
      <c r="J1014" s="67">
        <v>143.19999999999999</v>
      </c>
      <c r="K1014" s="31">
        <f t="shared" si="87"/>
        <v>0</v>
      </c>
      <c r="L1014" s="58">
        <f>VLOOKUP(C1014, Pivot!A$2:B$999, 2, FALSE)</f>
        <v>233033</v>
      </c>
      <c r="M1014" s="58">
        <f t="shared" si="88"/>
        <v>2015</v>
      </c>
      <c r="N1014" s="42" t="s">
        <v>922</v>
      </c>
      <c r="P1014" s="58">
        <f t="shared" si="89"/>
        <v>2015</v>
      </c>
    </row>
    <row r="1015" spans="1:16" ht="12.75" hidden="1" customHeight="1" x14ac:dyDescent="0.25">
      <c r="A1015" s="42" t="s">
        <v>1169</v>
      </c>
      <c r="B1015" s="28" t="s">
        <v>338</v>
      </c>
      <c r="C1015" s="29" t="s">
        <v>1170</v>
      </c>
      <c r="D1015" s="66">
        <v>2</v>
      </c>
      <c r="E1015" s="95">
        <v>42317</v>
      </c>
      <c r="F1015" s="57">
        <f>VLOOKUP(C1015, Pivot!A$2:C$999, 3, FALSE)</f>
        <v>42307.666666666664</v>
      </c>
      <c r="G1015" s="30">
        <f t="shared" si="86"/>
        <v>9.3333333333357587</v>
      </c>
      <c r="H1015" s="31">
        <f>VLOOKUP(C1015, Pivot!A$2:E$999, 4, FALSE)</f>
        <v>207.3</v>
      </c>
      <c r="I1015" s="31">
        <f>VLOOKUP(C1015, Pivot!A$2:E$999, 5, FALSE)</f>
        <v>67.5</v>
      </c>
      <c r="J1015" s="67">
        <v>178.3</v>
      </c>
      <c r="K1015" s="31">
        <f t="shared" si="87"/>
        <v>0</v>
      </c>
      <c r="L1015" s="58">
        <f>VLOOKUP(C1015, Pivot!A$2:B$999, 2, FALSE)</f>
        <v>97573</v>
      </c>
      <c r="M1015" s="58">
        <f t="shared" si="88"/>
        <v>2015</v>
      </c>
      <c r="N1015" s="42" t="s">
        <v>894</v>
      </c>
      <c r="P1015" s="58">
        <f t="shared" si="89"/>
        <v>2015</v>
      </c>
    </row>
    <row r="1016" spans="1:16" ht="12.75" hidden="1" customHeight="1" x14ac:dyDescent="0.25">
      <c r="A1016" s="42" t="s">
        <v>1171</v>
      </c>
      <c r="B1016" s="28" t="s">
        <v>338</v>
      </c>
      <c r="C1016" s="29" t="s">
        <v>1170</v>
      </c>
      <c r="D1016" s="66">
        <v>1</v>
      </c>
      <c r="E1016" s="95">
        <v>42317</v>
      </c>
      <c r="F1016" s="57">
        <f>VLOOKUP(C1016, Pivot!A$2:C$999, 3, FALSE)</f>
        <v>42307.666666666664</v>
      </c>
      <c r="G1016" s="30">
        <f t="shared" si="86"/>
        <v>9.3333333333357587</v>
      </c>
      <c r="H1016" s="31">
        <f>VLOOKUP(C1016, Pivot!A$2:E$999, 4, FALSE)</f>
        <v>207.3</v>
      </c>
      <c r="I1016" s="31">
        <f>VLOOKUP(C1016, Pivot!A$2:E$999, 5, FALSE)</f>
        <v>67.5</v>
      </c>
      <c r="J1016" s="67">
        <v>183.4</v>
      </c>
      <c r="K1016" s="31">
        <f t="shared" si="87"/>
        <v>0</v>
      </c>
      <c r="L1016" s="58">
        <f>VLOOKUP(C1016, Pivot!A$2:B$999, 2, FALSE)</f>
        <v>97573</v>
      </c>
      <c r="M1016" s="58">
        <f t="shared" si="88"/>
        <v>2015</v>
      </c>
      <c r="N1016" s="42" t="s">
        <v>896</v>
      </c>
      <c r="P1016" s="58">
        <f t="shared" si="89"/>
        <v>2015</v>
      </c>
    </row>
    <row r="1017" spans="1:16" ht="12.75" hidden="1" customHeight="1" x14ac:dyDescent="0.25">
      <c r="A1017" s="42" t="s">
        <v>1172</v>
      </c>
      <c r="B1017" s="28" t="s">
        <v>338</v>
      </c>
      <c r="C1017" s="29" t="s">
        <v>1170</v>
      </c>
      <c r="D1017" s="66">
        <v>3</v>
      </c>
      <c r="E1017" s="95">
        <v>42317</v>
      </c>
      <c r="F1017" s="57">
        <f>VLOOKUP(C1017, Pivot!A$2:C$999, 3, FALSE)</f>
        <v>42307.666666666664</v>
      </c>
      <c r="G1017" s="30">
        <f t="shared" si="86"/>
        <v>9.3333333333357587</v>
      </c>
      <c r="H1017" s="31">
        <f>VLOOKUP(C1017, Pivot!A$2:E$999, 4, FALSE)</f>
        <v>207.3</v>
      </c>
      <c r="I1017" s="31">
        <f>VLOOKUP(C1017, Pivot!A$2:E$999, 5, FALSE)</f>
        <v>67.5</v>
      </c>
      <c r="J1017" s="67">
        <v>203.8</v>
      </c>
      <c r="K1017" s="31">
        <f t="shared" si="87"/>
        <v>0</v>
      </c>
      <c r="L1017" s="58">
        <f>VLOOKUP(C1017, Pivot!A$2:B$999, 2, FALSE)</f>
        <v>97573</v>
      </c>
      <c r="M1017" s="58">
        <f t="shared" si="88"/>
        <v>2015</v>
      </c>
      <c r="N1017" s="42" t="s">
        <v>898</v>
      </c>
      <c r="P1017" s="58">
        <f t="shared" si="89"/>
        <v>2015</v>
      </c>
    </row>
    <row r="1018" spans="1:16" ht="12.75" hidden="1" customHeight="1" x14ac:dyDescent="0.25">
      <c r="A1018" s="42" t="s">
        <v>1173</v>
      </c>
      <c r="B1018" s="28" t="s">
        <v>338</v>
      </c>
      <c r="C1018" s="29" t="s">
        <v>1170</v>
      </c>
      <c r="D1018" s="66">
        <v>1</v>
      </c>
      <c r="E1018" s="95">
        <v>42317</v>
      </c>
      <c r="F1018" s="57">
        <f>VLOOKUP(C1018, Pivot!A$2:C$999, 3, FALSE)</f>
        <v>42307.666666666664</v>
      </c>
      <c r="G1018" s="30">
        <f t="shared" si="86"/>
        <v>9.3333333333357587</v>
      </c>
      <c r="H1018" s="31">
        <f>VLOOKUP(C1018, Pivot!A$2:E$999, 4, FALSE)</f>
        <v>207.3</v>
      </c>
      <c r="I1018" s="31">
        <f>VLOOKUP(C1018, Pivot!A$2:E$999, 5, FALSE)</f>
        <v>67.5</v>
      </c>
      <c r="J1018" s="67">
        <v>200</v>
      </c>
      <c r="K1018" s="31">
        <f t="shared" si="87"/>
        <v>0</v>
      </c>
      <c r="L1018" s="58">
        <f>VLOOKUP(C1018, Pivot!A$2:B$999, 2, FALSE)</f>
        <v>97573</v>
      </c>
      <c r="M1018" s="58">
        <f t="shared" si="88"/>
        <v>2015</v>
      </c>
      <c r="N1018" s="42" t="s">
        <v>900</v>
      </c>
      <c r="P1018" s="58">
        <f t="shared" si="89"/>
        <v>2015</v>
      </c>
    </row>
    <row r="1019" spans="1:16" ht="12.75" hidden="1" customHeight="1" x14ac:dyDescent="0.25">
      <c r="A1019" s="42" t="s">
        <v>1174</v>
      </c>
      <c r="B1019" s="28" t="s">
        <v>338</v>
      </c>
      <c r="C1019" s="29" t="s">
        <v>1036</v>
      </c>
      <c r="D1019" s="66">
        <v>1</v>
      </c>
      <c r="E1019" s="95">
        <v>42318</v>
      </c>
      <c r="F1019" s="57">
        <f>VLOOKUP(C1019, Pivot!A$2:C$999, 3, FALSE)</f>
        <v>41949.727272727272</v>
      </c>
      <c r="G1019" s="30">
        <f t="shared" si="86"/>
        <v>368.27272727272793</v>
      </c>
      <c r="H1019" s="31">
        <f>VLOOKUP(C1019, Pivot!A$2:E$999, 4, FALSE)</f>
        <v>207.3</v>
      </c>
      <c r="I1019" s="31">
        <f>VLOOKUP(C1019, Pivot!A$2:E$999, 5, FALSE)</f>
        <v>67.5</v>
      </c>
      <c r="J1019" s="67">
        <v>130.6</v>
      </c>
      <c r="K1019" s="31">
        <f t="shared" si="87"/>
        <v>0</v>
      </c>
      <c r="L1019" s="58">
        <f>VLOOKUP(C1019, Pivot!A$2:B$999, 2, FALSE)</f>
        <v>233033</v>
      </c>
      <c r="M1019" s="58">
        <f t="shared" si="88"/>
        <v>2015</v>
      </c>
      <c r="N1019" s="42" t="s">
        <v>920</v>
      </c>
      <c r="P1019" s="58">
        <f t="shared" si="89"/>
        <v>2015</v>
      </c>
    </row>
    <row r="1020" spans="1:16" ht="12.75" hidden="1" customHeight="1" x14ac:dyDescent="0.25">
      <c r="A1020" s="42" t="s">
        <v>1175</v>
      </c>
      <c r="B1020" s="28" t="s">
        <v>338</v>
      </c>
      <c r="C1020" s="29" t="s">
        <v>1170</v>
      </c>
      <c r="D1020" s="66">
        <v>3</v>
      </c>
      <c r="E1020" s="95">
        <v>42318</v>
      </c>
      <c r="F1020" s="57">
        <f>VLOOKUP(C1020, Pivot!A$2:C$999, 3, FALSE)</f>
        <v>42307.666666666664</v>
      </c>
      <c r="G1020" s="30">
        <f t="shared" si="86"/>
        <v>10.333333333335759</v>
      </c>
      <c r="H1020" s="31">
        <f>VLOOKUP(C1020, Pivot!A$2:E$999, 4, FALSE)</f>
        <v>207.3</v>
      </c>
      <c r="I1020" s="31">
        <f>VLOOKUP(C1020, Pivot!A$2:E$999, 5, FALSE)</f>
        <v>67.5</v>
      </c>
      <c r="J1020" s="67">
        <v>178.3</v>
      </c>
      <c r="K1020" s="31">
        <f t="shared" si="87"/>
        <v>0</v>
      </c>
      <c r="L1020" s="58">
        <f>VLOOKUP(C1020, Pivot!A$2:B$999, 2, FALSE)</f>
        <v>97573</v>
      </c>
      <c r="M1020" s="58">
        <f t="shared" si="88"/>
        <v>2015</v>
      </c>
      <c r="N1020" s="42" t="s">
        <v>894</v>
      </c>
      <c r="P1020" s="58">
        <f t="shared" si="89"/>
        <v>2015</v>
      </c>
    </row>
    <row r="1021" spans="1:16" ht="12.75" hidden="1" customHeight="1" x14ac:dyDescent="0.25">
      <c r="A1021" s="42" t="s">
        <v>1176</v>
      </c>
      <c r="B1021" s="28" t="s">
        <v>338</v>
      </c>
      <c r="C1021" s="29" t="s">
        <v>1170</v>
      </c>
      <c r="D1021" s="66">
        <v>5</v>
      </c>
      <c r="E1021" s="95">
        <v>42318</v>
      </c>
      <c r="F1021" s="57">
        <f>VLOOKUP(C1021, Pivot!A$2:C$999, 3, FALSE)</f>
        <v>42307.666666666664</v>
      </c>
      <c r="G1021" s="30">
        <f t="shared" si="86"/>
        <v>10.333333333335759</v>
      </c>
      <c r="H1021" s="31">
        <f>VLOOKUP(C1021, Pivot!A$2:E$999, 4, FALSE)</f>
        <v>207.3</v>
      </c>
      <c r="I1021" s="31">
        <f>VLOOKUP(C1021, Pivot!A$2:E$999, 5, FALSE)</f>
        <v>67.5</v>
      </c>
      <c r="J1021" s="67">
        <v>203.8</v>
      </c>
      <c r="K1021" s="31">
        <f t="shared" si="87"/>
        <v>0</v>
      </c>
      <c r="L1021" s="58">
        <f>VLOOKUP(C1021, Pivot!A$2:B$999, 2, FALSE)</f>
        <v>97573</v>
      </c>
      <c r="M1021" s="58">
        <f t="shared" si="88"/>
        <v>2015</v>
      </c>
      <c r="N1021" s="42" t="s">
        <v>898</v>
      </c>
      <c r="P1021" s="58">
        <f t="shared" si="89"/>
        <v>2015</v>
      </c>
    </row>
    <row r="1022" spans="1:16" ht="12.75" hidden="1" customHeight="1" x14ac:dyDescent="0.25">
      <c r="A1022" s="42" t="s">
        <v>1177</v>
      </c>
      <c r="B1022" s="28" t="s">
        <v>338</v>
      </c>
      <c r="C1022" s="29" t="s">
        <v>1170</v>
      </c>
      <c r="D1022" s="66">
        <v>1</v>
      </c>
      <c r="E1022" s="95">
        <v>42318</v>
      </c>
      <c r="F1022" s="57">
        <f>VLOOKUP(C1022, Pivot!A$2:C$999, 3, FALSE)</f>
        <v>42307.666666666664</v>
      </c>
      <c r="G1022" s="30">
        <f t="shared" si="86"/>
        <v>10.333333333335759</v>
      </c>
      <c r="H1022" s="31">
        <f>VLOOKUP(C1022, Pivot!A$2:E$999, 4, FALSE)</f>
        <v>207.3</v>
      </c>
      <c r="I1022" s="31">
        <f>VLOOKUP(C1022, Pivot!A$2:E$999, 5, FALSE)</f>
        <v>67.5</v>
      </c>
      <c r="J1022" s="67">
        <v>200</v>
      </c>
      <c r="K1022" s="31">
        <f t="shared" si="87"/>
        <v>0</v>
      </c>
      <c r="L1022" s="58">
        <f>VLOOKUP(C1022, Pivot!A$2:B$999, 2, FALSE)</f>
        <v>97573</v>
      </c>
      <c r="M1022" s="58">
        <f t="shared" si="88"/>
        <v>2015</v>
      </c>
      <c r="N1022" s="42" t="s">
        <v>900</v>
      </c>
      <c r="P1022" s="58">
        <f t="shared" si="89"/>
        <v>2015</v>
      </c>
    </row>
    <row r="1023" spans="1:16" ht="12.75" hidden="1" customHeight="1" x14ac:dyDescent="0.25">
      <c r="A1023" s="42" t="s">
        <v>1178</v>
      </c>
      <c r="B1023" s="28" t="s">
        <v>338</v>
      </c>
      <c r="C1023" s="29" t="s">
        <v>1170</v>
      </c>
      <c r="D1023" s="66">
        <v>4</v>
      </c>
      <c r="E1023" s="95">
        <v>42319</v>
      </c>
      <c r="F1023" s="57">
        <f>VLOOKUP(C1023, Pivot!A$2:C$999, 3, FALSE)</f>
        <v>42307.666666666664</v>
      </c>
      <c r="G1023" s="30">
        <f t="shared" si="86"/>
        <v>11.333333333335759</v>
      </c>
      <c r="H1023" s="31">
        <f>VLOOKUP(C1023, Pivot!A$2:E$999, 4, FALSE)</f>
        <v>207.3</v>
      </c>
      <c r="I1023" s="31">
        <f>VLOOKUP(C1023, Pivot!A$2:E$999, 5, FALSE)</f>
        <v>67.5</v>
      </c>
      <c r="J1023" s="67">
        <v>178.3</v>
      </c>
      <c r="K1023" s="31">
        <f t="shared" si="87"/>
        <v>0</v>
      </c>
      <c r="L1023" s="58">
        <f>VLOOKUP(C1023, Pivot!A$2:B$999, 2, FALSE)</f>
        <v>97573</v>
      </c>
      <c r="M1023" s="58">
        <f t="shared" si="88"/>
        <v>2015</v>
      </c>
      <c r="N1023" s="42" t="s">
        <v>894</v>
      </c>
      <c r="P1023" s="58">
        <f t="shared" si="89"/>
        <v>2015</v>
      </c>
    </row>
    <row r="1024" spans="1:16" ht="12.75" hidden="1" customHeight="1" x14ac:dyDescent="0.25">
      <c r="A1024" s="42" t="s">
        <v>1179</v>
      </c>
      <c r="B1024" s="28" t="s">
        <v>338</v>
      </c>
      <c r="C1024" s="29" t="s">
        <v>1170</v>
      </c>
      <c r="D1024" s="66">
        <v>3</v>
      </c>
      <c r="E1024" s="95">
        <v>42319</v>
      </c>
      <c r="F1024" s="57">
        <f>VLOOKUP(C1024, Pivot!A$2:C$999, 3, FALSE)</f>
        <v>42307.666666666664</v>
      </c>
      <c r="G1024" s="30">
        <f t="shared" si="86"/>
        <v>11.333333333335759</v>
      </c>
      <c r="H1024" s="31">
        <f>VLOOKUP(C1024, Pivot!A$2:E$999, 4, FALSE)</f>
        <v>207.3</v>
      </c>
      <c r="I1024" s="31">
        <f>VLOOKUP(C1024, Pivot!A$2:E$999, 5, FALSE)</f>
        <v>67.5</v>
      </c>
      <c r="J1024" s="67">
        <v>203.8</v>
      </c>
      <c r="K1024" s="31">
        <f t="shared" si="87"/>
        <v>0</v>
      </c>
      <c r="L1024" s="58">
        <f>VLOOKUP(C1024, Pivot!A$2:B$999, 2, FALSE)</f>
        <v>97573</v>
      </c>
      <c r="M1024" s="58">
        <f t="shared" si="88"/>
        <v>2015</v>
      </c>
      <c r="N1024" s="42" t="s">
        <v>898</v>
      </c>
      <c r="P1024" s="58">
        <f t="shared" si="89"/>
        <v>2015</v>
      </c>
    </row>
    <row r="1025" spans="1:16" ht="12.75" hidden="1" customHeight="1" x14ac:dyDescent="0.25">
      <c r="A1025" s="42" t="s">
        <v>1180</v>
      </c>
      <c r="B1025" s="28" t="s">
        <v>338</v>
      </c>
      <c r="C1025" s="29" t="s">
        <v>1036</v>
      </c>
      <c r="D1025" s="66">
        <v>2</v>
      </c>
      <c r="E1025" s="95">
        <v>42320</v>
      </c>
      <c r="F1025" s="57">
        <f>VLOOKUP(C1025, Pivot!A$2:C$999, 3, FALSE)</f>
        <v>41949.727272727272</v>
      </c>
      <c r="G1025" s="30">
        <f t="shared" si="86"/>
        <v>370.27272727272793</v>
      </c>
      <c r="H1025" s="31">
        <f>VLOOKUP(C1025, Pivot!A$2:E$999, 4, FALSE)</f>
        <v>207.3</v>
      </c>
      <c r="I1025" s="31">
        <f>VLOOKUP(C1025, Pivot!A$2:E$999, 5, FALSE)</f>
        <v>67.5</v>
      </c>
      <c r="J1025" s="67">
        <v>130.6</v>
      </c>
      <c r="K1025" s="31">
        <f t="shared" si="87"/>
        <v>0</v>
      </c>
      <c r="L1025" s="58">
        <f>VLOOKUP(C1025, Pivot!A$2:B$999, 2, FALSE)</f>
        <v>233033</v>
      </c>
      <c r="M1025" s="58">
        <f t="shared" si="88"/>
        <v>2015</v>
      </c>
      <c r="N1025" s="42" t="s">
        <v>920</v>
      </c>
      <c r="P1025" s="58">
        <f t="shared" si="89"/>
        <v>2015</v>
      </c>
    </row>
    <row r="1026" spans="1:16" ht="12.75" hidden="1" customHeight="1" x14ac:dyDescent="0.25">
      <c r="A1026" s="42" t="s">
        <v>1181</v>
      </c>
      <c r="B1026" s="28" t="s">
        <v>338</v>
      </c>
      <c r="C1026" s="29" t="s">
        <v>1170</v>
      </c>
      <c r="D1026" s="66">
        <v>3</v>
      </c>
      <c r="E1026" s="95">
        <v>42320</v>
      </c>
      <c r="F1026" s="57">
        <f>VLOOKUP(C1026, Pivot!A$2:C$999, 3, FALSE)</f>
        <v>42307.666666666664</v>
      </c>
      <c r="G1026" s="30">
        <f t="shared" ref="G1026:G1031" si="90">E1026-F1026</f>
        <v>12.333333333335759</v>
      </c>
      <c r="H1026" s="31">
        <f>VLOOKUP(C1026, Pivot!A$2:E$999, 4, FALSE)</f>
        <v>207.3</v>
      </c>
      <c r="I1026" s="31">
        <f>VLOOKUP(C1026, Pivot!A$2:E$999, 5, FALSE)</f>
        <v>67.5</v>
      </c>
      <c r="J1026" s="67">
        <v>178.3</v>
      </c>
      <c r="K1026" s="31">
        <f t="shared" ref="K1026:K1089" si="91">IF(J1026&gt;H1026, J1026-H1026, IF(J1026&lt;I1026, J1026-I1026, 0))</f>
        <v>0</v>
      </c>
      <c r="L1026" s="58">
        <f>VLOOKUP(C1026, Pivot!A$2:B$999, 2, FALSE)</f>
        <v>97573</v>
      </c>
      <c r="M1026" s="58">
        <f t="shared" ref="M1026:M1031" si="92">YEAR(E1026)</f>
        <v>2015</v>
      </c>
      <c r="N1026" s="42" t="s">
        <v>894</v>
      </c>
      <c r="P1026" s="58">
        <f t="shared" ref="P1026:P1089" si="93">IF(MONTH(E1026) =12, M1026+1, M1026)</f>
        <v>2015</v>
      </c>
    </row>
    <row r="1027" spans="1:16" ht="12.75" hidden="1" customHeight="1" x14ac:dyDescent="0.25">
      <c r="A1027" s="42" t="s">
        <v>1182</v>
      </c>
      <c r="B1027" s="28" t="s">
        <v>338</v>
      </c>
      <c r="C1027" s="29" t="s">
        <v>1170</v>
      </c>
      <c r="D1027" s="66">
        <v>1</v>
      </c>
      <c r="E1027" s="95">
        <v>42320</v>
      </c>
      <c r="F1027" s="57">
        <f>VLOOKUP(C1027, Pivot!A$2:C$999, 3, FALSE)</f>
        <v>42307.666666666664</v>
      </c>
      <c r="G1027" s="30">
        <f t="shared" si="90"/>
        <v>12.333333333335759</v>
      </c>
      <c r="H1027" s="31">
        <f>VLOOKUP(C1027, Pivot!A$2:E$999, 4, FALSE)</f>
        <v>207.3</v>
      </c>
      <c r="I1027" s="31">
        <f>VLOOKUP(C1027, Pivot!A$2:E$999, 5, FALSE)</f>
        <v>67.5</v>
      </c>
      <c r="J1027" s="67">
        <v>183.4</v>
      </c>
      <c r="K1027" s="31">
        <f t="shared" si="91"/>
        <v>0</v>
      </c>
      <c r="L1027" s="58">
        <f>VLOOKUP(C1027, Pivot!A$2:B$999, 2, FALSE)</f>
        <v>97573</v>
      </c>
      <c r="M1027" s="58">
        <f t="shared" si="92"/>
        <v>2015</v>
      </c>
      <c r="N1027" s="42" t="s">
        <v>896</v>
      </c>
      <c r="P1027" s="58">
        <f t="shared" si="93"/>
        <v>2015</v>
      </c>
    </row>
    <row r="1028" spans="1:16" ht="12.75" hidden="1" customHeight="1" x14ac:dyDescent="0.25">
      <c r="A1028" s="42" t="s">
        <v>1183</v>
      </c>
      <c r="B1028" s="28" t="s">
        <v>338</v>
      </c>
      <c r="C1028" s="29" t="s">
        <v>1170</v>
      </c>
      <c r="D1028" s="66">
        <v>9</v>
      </c>
      <c r="E1028" s="95">
        <v>42320</v>
      </c>
      <c r="F1028" s="57">
        <f>VLOOKUP(C1028, Pivot!A$2:C$999, 3, FALSE)</f>
        <v>42307.666666666664</v>
      </c>
      <c r="G1028" s="30">
        <f t="shared" si="90"/>
        <v>12.333333333335759</v>
      </c>
      <c r="H1028" s="31">
        <f>VLOOKUP(C1028, Pivot!A$2:E$999, 4, FALSE)</f>
        <v>207.3</v>
      </c>
      <c r="I1028" s="31">
        <f>VLOOKUP(C1028, Pivot!A$2:E$999, 5, FALSE)</f>
        <v>67.5</v>
      </c>
      <c r="J1028" s="67">
        <v>203.8</v>
      </c>
      <c r="K1028" s="31">
        <f t="shared" si="91"/>
        <v>0</v>
      </c>
      <c r="L1028" s="58">
        <f>VLOOKUP(C1028, Pivot!A$2:B$999, 2, FALSE)</f>
        <v>97573</v>
      </c>
      <c r="M1028" s="58">
        <f t="shared" si="92"/>
        <v>2015</v>
      </c>
      <c r="N1028" s="42" t="s">
        <v>898</v>
      </c>
      <c r="P1028" s="58">
        <f t="shared" si="93"/>
        <v>2015</v>
      </c>
    </row>
    <row r="1029" spans="1:16" ht="12.75" hidden="1" customHeight="1" x14ac:dyDescent="0.25">
      <c r="A1029" s="42" t="s">
        <v>1184</v>
      </c>
      <c r="B1029" s="28" t="s">
        <v>338</v>
      </c>
      <c r="C1029" s="29" t="s">
        <v>1170</v>
      </c>
      <c r="D1029" s="66">
        <v>18</v>
      </c>
      <c r="E1029" s="95">
        <v>42339</v>
      </c>
      <c r="F1029" s="57">
        <f>VLOOKUP(C1029, Pivot!A$2:C$999, 3, FALSE)</f>
        <v>42307.666666666664</v>
      </c>
      <c r="G1029" s="30">
        <f t="shared" si="90"/>
        <v>31.333333333335759</v>
      </c>
      <c r="H1029" s="31">
        <f>VLOOKUP(C1029, Pivot!A$2:E$999, 4, FALSE)</f>
        <v>207.3</v>
      </c>
      <c r="I1029" s="31">
        <f>VLOOKUP(C1029, Pivot!A$2:E$999, 5, FALSE)</f>
        <v>67.5</v>
      </c>
      <c r="J1029" s="67">
        <v>58.8</v>
      </c>
      <c r="K1029" s="31">
        <f t="shared" si="91"/>
        <v>-8.7000000000000028</v>
      </c>
      <c r="L1029" s="58">
        <f>VLOOKUP(C1029, Pivot!A$2:B$999, 2, FALSE)</f>
        <v>97573</v>
      </c>
      <c r="M1029" s="58">
        <f t="shared" si="92"/>
        <v>2015</v>
      </c>
      <c r="N1029" s="42" t="s">
        <v>872</v>
      </c>
      <c r="P1029" s="58">
        <f t="shared" si="93"/>
        <v>2016</v>
      </c>
    </row>
    <row r="1030" spans="1:16" ht="12.75" hidden="1" customHeight="1" x14ac:dyDescent="0.25">
      <c r="A1030" s="42" t="s">
        <v>1185</v>
      </c>
      <c r="B1030" s="28" t="s">
        <v>338</v>
      </c>
      <c r="C1030" s="29" t="s">
        <v>1170</v>
      </c>
      <c r="D1030" s="66">
        <v>20</v>
      </c>
      <c r="E1030" s="95">
        <v>42339</v>
      </c>
      <c r="F1030" s="57">
        <f>VLOOKUP(C1030, Pivot!A$2:C$999, 3, FALSE)</f>
        <v>42307.666666666664</v>
      </c>
      <c r="G1030" s="30">
        <f t="shared" si="90"/>
        <v>31.333333333335759</v>
      </c>
      <c r="H1030" s="31">
        <f>VLOOKUP(C1030, Pivot!A$2:E$999, 4, FALSE)</f>
        <v>207.3</v>
      </c>
      <c r="I1030" s="31">
        <f>VLOOKUP(C1030, Pivot!A$2:E$999, 5, FALSE)</f>
        <v>67.5</v>
      </c>
      <c r="J1030" s="67">
        <v>60.5</v>
      </c>
      <c r="K1030" s="31">
        <f t="shared" si="91"/>
        <v>-7</v>
      </c>
      <c r="L1030" s="58">
        <f>VLOOKUP(C1030, Pivot!A$2:B$999, 2, FALSE)</f>
        <v>97573</v>
      </c>
      <c r="M1030" s="58">
        <f t="shared" si="92"/>
        <v>2015</v>
      </c>
      <c r="N1030" s="42" t="s">
        <v>874</v>
      </c>
      <c r="P1030" s="58">
        <f t="shared" si="93"/>
        <v>2016</v>
      </c>
    </row>
    <row r="1031" spans="1:16" ht="12.75" hidden="1" customHeight="1" x14ac:dyDescent="0.25">
      <c r="A1031" s="42" t="s">
        <v>1186</v>
      </c>
      <c r="B1031" s="28" t="s">
        <v>338</v>
      </c>
      <c r="C1031" s="29" t="s">
        <v>1170</v>
      </c>
      <c r="D1031" s="66">
        <v>2</v>
      </c>
      <c r="E1031" s="95">
        <v>42339</v>
      </c>
      <c r="F1031" s="57">
        <f>VLOOKUP(C1031, Pivot!A$2:C$999, 3, FALSE)</f>
        <v>42307.666666666664</v>
      </c>
      <c r="G1031" s="30">
        <f t="shared" si="90"/>
        <v>31.333333333335759</v>
      </c>
      <c r="H1031" s="31">
        <f>VLOOKUP(C1031, Pivot!A$2:E$999, 4, FALSE)</f>
        <v>207.3</v>
      </c>
      <c r="I1031" s="31">
        <f>VLOOKUP(C1031, Pivot!A$2:E$999, 5, FALSE)</f>
        <v>67.5</v>
      </c>
      <c r="J1031" s="67">
        <v>79.099999999999994</v>
      </c>
      <c r="K1031" s="31">
        <f t="shared" si="91"/>
        <v>0</v>
      </c>
      <c r="L1031" s="58">
        <f>VLOOKUP(C1031, Pivot!A$2:B$999, 2, FALSE)</f>
        <v>97573</v>
      </c>
      <c r="M1031" s="58">
        <f t="shared" si="92"/>
        <v>2015</v>
      </c>
      <c r="N1031" s="42" t="s">
        <v>878</v>
      </c>
      <c r="P1031" s="58">
        <f t="shared" si="93"/>
        <v>2016</v>
      </c>
    </row>
    <row r="1032" spans="1:16" ht="12.75" hidden="1" customHeight="1" x14ac:dyDescent="0.25">
      <c r="A1032" s="43" t="s">
        <v>1184</v>
      </c>
      <c r="B1032" s="28" t="s">
        <v>338</v>
      </c>
      <c r="C1032" s="29" t="s">
        <v>1170</v>
      </c>
      <c r="D1032" s="29">
        <v>18</v>
      </c>
      <c r="E1032" s="94">
        <v>42339</v>
      </c>
      <c r="F1032" s="57">
        <f>VLOOKUP(C1032, Pivot!A$2:C$999, 3, FALSE)</f>
        <v>42307.666666666664</v>
      </c>
      <c r="G1032" s="30">
        <f>IFERROR(E1032-F1032, "")</f>
        <v>31.333333333335759</v>
      </c>
      <c r="H1032" s="31">
        <f>VLOOKUP(C1032, Pivot!A$2:E$999, 4, FALSE)</f>
        <v>207.3</v>
      </c>
      <c r="I1032" s="31">
        <f>VLOOKUP(C1032, Pivot!A$2:E$999, 5, FALSE)</f>
        <v>67.5</v>
      </c>
      <c r="J1032" s="68">
        <v>58.8</v>
      </c>
      <c r="K1032" s="31">
        <f t="shared" si="91"/>
        <v>-8.7000000000000028</v>
      </c>
      <c r="L1032" s="58">
        <f>VLOOKUP(C1032, Pivot!A$2:B$999, 2, FALSE)</f>
        <v>97573</v>
      </c>
      <c r="M1032" s="58">
        <f>IF(ISBLANK(E1032), "", YEAR(E1032))</f>
        <v>2015</v>
      </c>
      <c r="N1032" s="69" t="s">
        <v>872</v>
      </c>
      <c r="P1032" s="58">
        <f t="shared" si="93"/>
        <v>2016</v>
      </c>
    </row>
    <row r="1033" spans="1:16" ht="12.75" hidden="1" customHeight="1" x14ac:dyDescent="0.25">
      <c r="A1033" s="43" t="s">
        <v>1185</v>
      </c>
      <c r="B1033" s="28" t="s">
        <v>338</v>
      </c>
      <c r="C1033" s="29" t="s">
        <v>1170</v>
      </c>
      <c r="D1033" s="29">
        <v>20</v>
      </c>
      <c r="E1033" s="94">
        <v>42339</v>
      </c>
      <c r="F1033" s="57">
        <f>VLOOKUP(C1033, Pivot!A$2:C$999, 3, FALSE)</f>
        <v>42307.666666666664</v>
      </c>
      <c r="G1033" s="30">
        <f>IFERROR(E1033-F1033, "")</f>
        <v>31.333333333335759</v>
      </c>
      <c r="H1033" s="31">
        <f>VLOOKUP(C1033, Pivot!A$2:E$999, 4, FALSE)</f>
        <v>207.3</v>
      </c>
      <c r="I1033" s="31">
        <f>VLOOKUP(C1033, Pivot!A$2:E$999, 5, FALSE)</f>
        <v>67.5</v>
      </c>
      <c r="J1033" s="68">
        <v>60.5</v>
      </c>
      <c r="K1033" s="31">
        <f t="shared" si="91"/>
        <v>-7</v>
      </c>
      <c r="L1033" s="58">
        <f>VLOOKUP(C1033, Pivot!A$2:B$999, 2, FALSE)</f>
        <v>97573</v>
      </c>
      <c r="M1033" s="58">
        <f>IF(ISBLANK(E1033), "", YEAR(E1033))</f>
        <v>2015</v>
      </c>
      <c r="N1033" s="69" t="s">
        <v>874</v>
      </c>
      <c r="P1033" s="58">
        <f t="shared" si="93"/>
        <v>2016</v>
      </c>
    </row>
    <row r="1034" spans="1:16" ht="12.75" hidden="1" customHeight="1" x14ac:dyDescent="0.25">
      <c r="A1034" s="43" t="s">
        <v>1186</v>
      </c>
      <c r="B1034" s="28" t="s">
        <v>338</v>
      </c>
      <c r="C1034" s="29" t="s">
        <v>1170</v>
      </c>
      <c r="D1034" s="29">
        <v>2</v>
      </c>
      <c r="E1034" s="94">
        <v>42339</v>
      </c>
      <c r="F1034" s="57">
        <f>VLOOKUP(C1034, Pivot!A$2:C$999, 3, FALSE)</f>
        <v>42307.666666666664</v>
      </c>
      <c r="G1034" s="30">
        <f>IFERROR(E1034-F1034, "")</f>
        <v>31.333333333335759</v>
      </c>
      <c r="H1034" s="31">
        <f>VLOOKUP(C1034, Pivot!A$2:E$999, 4, FALSE)</f>
        <v>207.3</v>
      </c>
      <c r="I1034" s="31">
        <f>VLOOKUP(C1034, Pivot!A$2:E$999, 5, FALSE)</f>
        <v>67.5</v>
      </c>
      <c r="J1034" s="68">
        <v>79.099999999999994</v>
      </c>
      <c r="K1034" s="31">
        <f t="shared" si="91"/>
        <v>0</v>
      </c>
      <c r="L1034" s="58">
        <f>VLOOKUP(C1034, Pivot!A$2:B$999, 2, FALSE)</f>
        <v>97573</v>
      </c>
      <c r="M1034" s="58">
        <f>IF(ISBLANK(E1034), "", YEAR(E1034))</f>
        <v>2015</v>
      </c>
      <c r="N1034" s="69" t="s">
        <v>878</v>
      </c>
      <c r="P1034" s="58">
        <f t="shared" si="93"/>
        <v>2016</v>
      </c>
    </row>
    <row r="1035" spans="1:16" ht="12.75" hidden="1" customHeight="1" x14ac:dyDescent="0.25">
      <c r="A1035" s="42" t="s">
        <v>1187</v>
      </c>
      <c r="B1035" s="28" t="s">
        <v>338</v>
      </c>
      <c r="C1035" s="29" t="s">
        <v>1188</v>
      </c>
      <c r="D1035" s="66">
        <v>6</v>
      </c>
      <c r="E1035" s="95">
        <v>42340</v>
      </c>
      <c r="F1035" s="57">
        <f>VLOOKUP(C1035, Pivot!A$2:C$999, 3, FALSE)</f>
        <v>42324.285714285717</v>
      </c>
      <c r="G1035" s="30">
        <f t="shared" ref="G1035:G1041" si="94">E1035-F1035</f>
        <v>15.714285714282596</v>
      </c>
      <c r="H1035" s="31">
        <f>VLOOKUP(C1035, Pivot!A$2:E$999, 4, FALSE)</f>
        <v>138.30000000000001</v>
      </c>
      <c r="I1035" s="31">
        <f>VLOOKUP(C1035, Pivot!A$2:E$999, 5, FALSE)</f>
        <v>104.8</v>
      </c>
      <c r="J1035" s="67">
        <v>91.7</v>
      </c>
      <c r="K1035" s="31">
        <f t="shared" si="91"/>
        <v>-13.099999999999994</v>
      </c>
      <c r="L1035" s="58">
        <f>VLOOKUP(C1035, Pivot!A$2:B$999, 2, FALSE)</f>
        <v>94216</v>
      </c>
      <c r="M1035" s="58">
        <f t="shared" ref="M1035:M1041" si="95">YEAR(E1035)</f>
        <v>2015</v>
      </c>
      <c r="N1035" s="42" t="s">
        <v>882</v>
      </c>
      <c r="P1035" s="58">
        <f t="shared" si="93"/>
        <v>2016</v>
      </c>
    </row>
    <row r="1036" spans="1:16" ht="12.75" hidden="1" customHeight="1" x14ac:dyDescent="0.25">
      <c r="A1036" s="42" t="s">
        <v>1187</v>
      </c>
      <c r="B1036" s="28" t="s">
        <v>338</v>
      </c>
      <c r="C1036" s="29" t="s">
        <v>1036</v>
      </c>
      <c r="D1036" s="66">
        <v>3</v>
      </c>
      <c r="E1036" s="95">
        <v>42340</v>
      </c>
      <c r="F1036" s="57">
        <f>VLOOKUP(C1036, Pivot!A$2:C$999, 3, FALSE)</f>
        <v>41949.727272727272</v>
      </c>
      <c r="G1036" s="30">
        <f t="shared" si="94"/>
        <v>390.27272727272793</v>
      </c>
      <c r="H1036" s="31">
        <f>VLOOKUP(C1036, Pivot!A$2:E$999, 4, FALSE)</f>
        <v>207.3</v>
      </c>
      <c r="I1036" s="31">
        <f>VLOOKUP(C1036, Pivot!A$2:E$999, 5, FALSE)</f>
        <v>67.5</v>
      </c>
      <c r="J1036" s="67">
        <v>91.7</v>
      </c>
      <c r="K1036" s="31">
        <f t="shared" si="91"/>
        <v>0</v>
      </c>
      <c r="L1036" s="58">
        <f>VLOOKUP(C1036, Pivot!A$2:B$999, 2, FALSE)</f>
        <v>233033</v>
      </c>
      <c r="M1036" s="58">
        <f t="shared" si="95"/>
        <v>2015</v>
      </c>
      <c r="N1036" s="42" t="s">
        <v>882</v>
      </c>
      <c r="P1036" s="58">
        <f t="shared" si="93"/>
        <v>2016</v>
      </c>
    </row>
    <row r="1037" spans="1:16" ht="12.75" hidden="1" customHeight="1" x14ac:dyDescent="0.25">
      <c r="A1037" s="42" t="s">
        <v>1189</v>
      </c>
      <c r="B1037" s="28" t="s">
        <v>338</v>
      </c>
      <c r="C1037" s="29" t="s">
        <v>1188</v>
      </c>
      <c r="D1037" s="66">
        <v>22</v>
      </c>
      <c r="E1037" s="95">
        <v>42340</v>
      </c>
      <c r="F1037" s="57">
        <f>VLOOKUP(C1037, Pivot!A$2:C$999, 3, FALSE)</f>
        <v>42324.285714285717</v>
      </c>
      <c r="G1037" s="30">
        <f t="shared" si="94"/>
        <v>15.714285714282596</v>
      </c>
      <c r="H1037" s="31">
        <f>VLOOKUP(C1037, Pivot!A$2:E$999, 4, FALSE)</f>
        <v>138.30000000000001</v>
      </c>
      <c r="I1037" s="31">
        <f>VLOOKUP(C1037, Pivot!A$2:E$999, 5, FALSE)</f>
        <v>104.8</v>
      </c>
      <c r="J1037" s="67">
        <v>99.5</v>
      </c>
      <c r="K1037" s="31">
        <f t="shared" si="91"/>
        <v>-5.2999999999999972</v>
      </c>
      <c r="L1037" s="58">
        <f>VLOOKUP(C1037, Pivot!A$2:B$999, 2, FALSE)</f>
        <v>94216</v>
      </c>
      <c r="M1037" s="58">
        <f t="shared" si="95"/>
        <v>2015</v>
      </c>
      <c r="N1037" s="42" t="s">
        <v>884</v>
      </c>
      <c r="P1037" s="58">
        <f t="shared" si="93"/>
        <v>2016</v>
      </c>
    </row>
    <row r="1038" spans="1:16" ht="12.75" hidden="1" customHeight="1" x14ac:dyDescent="0.25">
      <c r="A1038" s="42" t="s">
        <v>1190</v>
      </c>
      <c r="B1038" s="28" t="s">
        <v>338</v>
      </c>
      <c r="C1038" s="29" t="s">
        <v>1188</v>
      </c>
      <c r="D1038" s="66">
        <v>12</v>
      </c>
      <c r="E1038" s="95">
        <v>42340</v>
      </c>
      <c r="F1038" s="57">
        <f>VLOOKUP(C1038, Pivot!A$2:C$999, 3, FALSE)</f>
        <v>42324.285714285717</v>
      </c>
      <c r="G1038" s="30">
        <f t="shared" si="94"/>
        <v>15.714285714282596</v>
      </c>
      <c r="H1038" s="31">
        <f>VLOOKUP(C1038, Pivot!A$2:E$999, 4, FALSE)</f>
        <v>138.30000000000001</v>
      </c>
      <c r="I1038" s="31">
        <f>VLOOKUP(C1038, Pivot!A$2:E$999, 5, FALSE)</f>
        <v>104.8</v>
      </c>
      <c r="J1038" s="67">
        <v>114.6</v>
      </c>
      <c r="K1038" s="31">
        <f t="shared" si="91"/>
        <v>0</v>
      </c>
      <c r="L1038" s="58">
        <f>VLOOKUP(C1038, Pivot!A$2:B$999, 2, FALSE)</f>
        <v>94216</v>
      </c>
      <c r="M1038" s="58">
        <f t="shared" si="95"/>
        <v>2015</v>
      </c>
      <c r="N1038" s="42" t="s">
        <v>886</v>
      </c>
      <c r="P1038" s="58">
        <f t="shared" si="93"/>
        <v>2016</v>
      </c>
    </row>
    <row r="1039" spans="1:16" ht="12.75" hidden="1" customHeight="1" x14ac:dyDescent="0.25">
      <c r="A1039" s="42" t="s">
        <v>1190</v>
      </c>
      <c r="B1039" s="28" t="s">
        <v>338</v>
      </c>
      <c r="C1039" s="29" t="s">
        <v>1036</v>
      </c>
      <c r="D1039" s="66">
        <v>1</v>
      </c>
      <c r="E1039" s="95">
        <v>42340</v>
      </c>
      <c r="F1039" s="57">
        <f>VLOOKUP(C1039, Pivot!A$2:C$999, 3, FALSE)</f>
        <v>41949.727272727272</v>
      </c>
      <c r="G1039" s="30">
        <f t="shared" si="94"/>
        <v>390.27272727272793</v>
      </c>
      <c r="H1039" s="31">
        <f>VLOOKUP(C1039, Pivot!A$2:E$999, 4, FALSE)</f>
        <v>207.3</v>
      </c>
      <c r="I1039" s="31">
        <f>VLOOKUP(C1039, Pivot!A$2:E$999, 5, FALSE)</f>
        <v>67.5</v>
      </c>
      <c r="J1039" s="67">
        <v>114.6</v>
      </c>
      <c r="K1039" s="31">
        <f t="shared" si="91"/>
        <v>0</v>
      </c>
      <c r="L1039" s="58">
        <f>VLOOKUP(C1039, Pivot!A$2:B$999, 2, FALSE)</f>
        <v>233033</v>
      </c>
      <c r="M1039" s="58">
        <f t="shared" si="95"/>
        <v>2015</v>
      </c>
      <c r="N1039" s="42" t="s">
        <v>886</v>
      </c>
      <c r="P1039" s="58">
        <f t="shared" si="93"/>
        <v>2016</v>
      </c>
    </row>
    <row r="1040" spans="1:16" ht="12.75" hidden="1" customHeight="1" x14ac:dyDescent="0.25">
      <c r="A1040" s="42" t="s">
        <v>1190</v>
      </c>
      <c r="B1040" s="28" t="s">
        <v>338</v>
      </c>
      <c r="C1040" s="29" t="s">
        <v>1092</v>
      </c>
      <c r="D1040" s="66">
        <v>1</v>
      </c>
      <c r="E1040" s="95">
        <v>42340</v>
      </c>
      <c r="F1040" s="57">
        <f>VLOOKUP(C1040, Pivot!A$2:C$999, 3, FALSE)</f>
        <v>41949.727272727272</v>
      </c>
      <c r="G1040" s="30">
        <f t="shared" si="94"/>
        <v>390.27272727272793</v>
      </c>
      <c r="H1040" s="31">
        <f>VLOOKUP(C1040, Pivot!A$2:E$999, 4, FALSE)</f>
        <v>207.3</v>
      </c>
      <c r="I1040" s="31">
        <f>VLOOKUP(C1040, Pivot!A$2:E$999, 5, FALSE)</f>
        <v>67.5</v>
      </c>
      <c r="J1040" s="67">
        <v>114.6</v>
      </c>
      <c r="K1040" s="31">
        <f t="shared" si="91"/>
        <v>0</v>
      </c>
      <c r="L1040" s="58">
        <f>VLOOKUP(C1040, Pivot!A$2:B$999, 2, FALSE)</f>
        <v>233033</v>
      </c>
      <c r="M1040" s="58">
        <f t="shared" si="95"/>
        <v>2015</v>
      </c>
      <c r="N1040" s="42" t="s">
        <v>886</v>
      </c>
      <c r="P1040" s="58">
        <f t="shared" si="93"/>
        <v>2016</v>
      </c>
    </row>
    <row r="1041" spans="1:16" ht="12.75" hidden="1" customHeight="1" x14ac:dyDescent="0.25">
      <c r="A1041" s="42" t="s">
        <v>1191</v>
      </c>
      <c r="B1041" s="28" t="s">
        <v>338</v>
      </c>
      <c r="C1041" s="29" t="s">
        <v>1036</v>
      </c>
      <c r="D1041" s="66">
        <v>7</v>
      </c>
      <c r="E1041" s="95">
        <v>42340</v>
      </c>
      <c r="F1041" s="57">
        <f>VLOOKUP(C1041, Pivot!A$2:C$999, 3, FALSE)</f>
        <v>41949.727272727272</v>
      </c>
      <c r="G1041" s="30">
        <f t="shared" si="94"/>
        <v>390.27272727272793</v>
      </c>
      <c r="H1041" s="31">
        <f>VLOOKUP(C1041, Pivot!A$2:E$999, 4, FALSE)</f>
        <v>207.3</v>
      </c>
      <c r="I1041" s="31">
        <f>VLOOKUP(C1041, Pivot!A$2:E$999, 5, FALSE)</f>
        <v>67.5</v>
      </c>
      <c r="J1041" s="67">
        <v>116.2</v>
      </c>
      <c r="K1041" s="31">
        <f t="shared" si="91"/>
        <v>0</v>
      </c>
      <c r="L1041" s="58">
        <f>VLOOKUP(C1041, Pivot!A$2:B$999, 2, FALSE)</f>
        <v>233033</v>
      </c>
      <c r="M1041" s="58">
        <f t="shared" si="95"/>
        <v>2015</v>
      </c>
      <c r="N1041" s="42" t="s">
        <v>915</v>
      </c>
      <c r="P1041" s="58">
        <f t="shared" si="93"/>
        <v>2016</v>
      </c>
    </row>
    <row r="1042" spans="1:16" ht="12.75" hidden="1" customHeight="1" x14ac:dyDescent="0.25">
      <c r="A1042" s="43" t="s">
        <v>1187</v>
      </c>
      <c r="B1042" s="28" t="s">
        <v>338</v>
      </c>
      <c r="C1042" s="29" t="s">
        <v>1188</v>
      </c>
      <c r="D1042" s="29">
        <v>6</v>
      </c>
      <c r="E1042" s="94">
        <v>42340</v>
      </c>
      <c r="F1042" s="57">
        <f>VLOOKUP(C1042, Pivot!A$2:C$999, 3, FALSE)</f>
        <v>42324.285714285717</v>
      </c>
      <c r="G1042" s="30">
        <f t="shared" ref="G1042:G1048" si="96">IFERROR(E1042-F1042, "")</f>
        <v>15.714285714282596</v>
      </c>
      <c r="H1042" s="31">
        <f>VLOOKUP(C1042, Pivot!A$2:E$999, 4, FALSE)</f>
        <v>138.30000000000001</v>
      </c>
      <c r="I1042" s="31">
        <f>VLOOKUP(C1042, Pivot!A$2:E$999, 5, FALSE)</f>
        <v>104.8</v>
      </c>
      <c r="J1042" s="68">
        <v>91.7</v>
      </c>
      <c r="K1042" s="31">
        <f t="shared" si="91"/>
        <v>-13.099999999999994</v>
      </c>
      <c r="L1042" s="58">
        <f>VLOOKUP(C1042, Pivot!A$2:B$999, 2, FALSE)</f>
        <v>94216</v>
      </c>
      <c r="M1042" s="58">
        <f t="shared" ref="M1042:M1048" si="97">IF(ISBLANK(E1042), "", YEAR(E1042))</f>
        <v>2015</v>
      </c>
      <c r="N1042" s="69" t="s">
        <v>882</v>
      </c>
      <c r="P1042" s="58">
        <f t="shared" si="93"/>
        <v>2016</v>
      </c>
    </row>
    <row r="1043" spans="1:16" ht="12.75" hidden="1" customHeight="1" x14ac:dyDescent="0.25">
      <c r="A1043" s="43" t="s">
        <v>1187</v>
      </c>
      <c r="B1043" s="28" t="s">
        <v>338</v>
      </c>
      <c r="C1043" s="29" t="s">
        <v>1036</v>
      </c>
      <c r="D1043" s="29">
        <v>3</v>
      </c>
      <c r="E1043" s="94">
        <v>42340</v>
      </c>
      <c r="F1043" s="57">
        <f>VLOOKUP(C1043, Pivot!A$2:C$999, 3, FALSE)</f>
        <v>41949.727272727272</v>
      </c>
      <c r="G1043" s="30">
        <f t="shared" si="96"/>
        <v>390.27272727272793</v>
      </c>
      <c r="H1043" s="31">
        <f>VLOOKUP(C1043, Pivot!A$2:E$999, 4, FALSE)</f>
        <v>207.3</v>
      </c>
      <c r="I1043" s="31">
        <f>VLOOKUP(C1043, Pivot!A$2:E$999, 5, FALSE)</f>
        <v>67.5</v>
      </c>
      <c r="J1043" s="68">
        <v>91.7</v>
      </c>
      <c r="K1043" s="31">
        <f t="shared" si="91"/>
        <v>0</v>
      </c>
      <c r="L1043" s="58">
        <f>VLOOKUP(C1043, Pivot!A$2:B$999, 2, FALSE)</f>
        <v>233033</v>
      </c>
      <c r="M1043" s="58">
        <f t="shared" si="97"/>
        <v>2015</v>
      </c>
      <c r="N1043" s="69" t="s">
        <v>882</v>
      </c>
      <c r="P1043" s="58">
        <f t="shared" si="93"/>
        <v>2016</v>
      </c>
    </row>
    <row r="1044" spans="1:16" ht="12.75" hidden="1" customHeight="1" x14ac:dyDescent="0.25">
      <c r="A1044" s="43" t="s">
        <v>1189</v>
      </c>
      <c r="B1044" s="28" t="s">
        <v>338</v>
      </c>
      <c r="C1044" s="29" t="s">
        <v>1188</v>
      </c>
      <c r="D1044" s="29">
        <v>22</v>
      </c>
      <c r="E1044" s="94">
        <v>42340</v>
      </c>
      <c r="F1044" s="57">
        <f>VLOOKUP(C1044, Pivot!A$2:C$999, 3, FALSE)</f>
        <v>42324.285714285717</v>
      </c>
      <c r="G1044" s="30">
        <f t="shared" si="96"/>
        <v>15.714285714282596</v>
      </c>
      <c r="H1044" s="31">
        <f>VLOOKUP(C1044, Pivot!A$2:E$999, 4, FALSE)</f>
        <v>138.30000000000001</v>
      </c>
      <c r="I1044" s="31">
        <f>VLOOKUP(C1044, Pivot!A$2:E$999, 5, FALSE)</f>
        <v>104.8</v>
      </c>
      <c r="J1044" s="68">
        <v>99.5</v>
      </c>
      <c r="K1044" s="31">
        <f t="shared" si="91"/>
        <v>-5.2999999999999972</v>
      </c>
      <c r="L1044" s="58">
        <f>VLOOKUP(C1044, Pivot!A$2:B$999, 2, FALSE)</f>
        <v>94216</v>
      </c>
      <c r="M1044" s="58">
        <f t="shared" si="97"/>
        <v>2015</v>
      </c>
      <c r="N1044" s="69" t="s">
        <v>884</v>
      </c>
      <c r="P1044" s="58">
        <f t="shared" si="93"/>
        <v>2016</v>
      </c>
    </row>
    <row r="1045" spans="1:16" ht="12.75" hidden="1" customHeight="1" x14ac:dyDescent="0.25">
      <c r="A1045" s="43" t="s">
        <v>1190</v>
      </c>
      <c r="B1045" s="28" t="s">
        <v>338</v>
      </c>
      <c r="C1045" s="29" t="s">
        <v>1188</v>
      </c>
      <c r="D1045" s="29">
        <v>12</v>
      </c>
      <c r="E1045" s="94">
        <v>42340</v>
      </c>
      <c r="F1045" s="57">
        <f>VLOOKUP(C1045, Pivot!A$2:C$999, 3, FALSE)</f>
        <v>42324.285714285717</v>
      </c>
      <c r="G1045" s="30">
        <f t="shared" si="96"/>
        <v>15.714285714282596</v>
      </c>
      <c r="H1045" s="31">
        <f>VLOOKUP(C1045, Pivot!A$2:E$999, 4, FALSE)</f>
        <v>138.30000000000001</v>
      </c>
      <c r="I1045" s="31">
        <f>VLOOKUP(C1045, Pivot!A$2:E$999, 5, FALSE)</f>
        <v>104.8</v>
      </c>
      <c r="J1045" s="68">
        <v>114.6</v>
      </c>
      <c r="K1045" s="31">
        <f t="shared" si="91"/>
        <v>0</v>
      </c>
      <c r="L1045" s="58">
        <f>VLOOKUP(C1045, Pivot!A$2:B$999, 2, FALSE)</f>
        <v>94216</v>
      </c>
      <c r="M1045" s="58">
        <f t="shared" si="97"/>
        <v>2015</v>
      </c>
      <c r="N1045" s="69" t="s">
        <v>886</v>
      </c>
      <c r="P1045" s="58">
        <f t="shared" si="93"/>
        <v>2016</v>
      </c>
    </row>
    <row r="1046" spans="1:16" ht="12.75" hidden="1" customHeight="1" x14ac:dyDescent="0.25">
      <c r="A1046" s="43" t="s">
        <v>1190</v>
      </c>
      <c r="B1046" s="28" t="s">
        <v>338</v>
      </c>
      <c r="C1046" s="29" t="s">
        <v>1036</v>
      </c>
      <c r="D1046" s="29">
        <v>1</v>
      </c>
      <c r="E1046" s="94">
        <v>42340</v>
      </c>
      <c r="F1046" s="57">
        <f>VLOOKUP(C1046, Pivot!A$2:C$999, 3, FALSE)</f>
        <v>41949.727272727272</v>
      </c>
      <c r="G1046" s="30">
        <f t="shared" si="96"/>
        <v>390.27272727272793</v>
      </c>
      <c r="H1046" s="31">
        <f>VLOOKUP(C1046, Pivot!A$2:E$999, 4, FALSE)</f>
        <v>207.3</v>
      </c>
      <c r="I1046" s="31">
        <f>VLOOKUP(C1046, Pivot!A$2:E$999, 5, FALSE)</f>
        <v>67.5</v>
      </c>
      <c r="J1046" s="68">
        <v>114.6</v>
      </c>
      <c r="K1046" s="31">
        <f t="shared" si="91"/>
        <v>0</v>
      </c>
      <c r="L1046" s="58">
        <f>VLOOKUP(C1046, Pivot!A$2:B$999, 2, FALSE)</f>
        <v>233033</v>
      </c>
      <c r="M1046" s="58">
        <f t="shared" si="97"/>
        <v>2015</v>
      </c>
      <c r="N1046" s="69" t="s">
        <v>886</v>
      </c>
      <c r="P1046" s="58">
        <f t="shared" si="93"/>
        <v>2016</v>
      </c>
    </row>
    <row r="1047" spans="1:16" ht="12.75" hidden="1" customHeight="1" x14ac:dyDescent="0.25">
      <c r="A1047" s="43" t="s">
        <v>1190</v>
      </c>
      <c r="B1047" s="28" t="s">
        <v>338</v>
      </c>
      <c r="C1047" s="29" t="s">
        <v>1192</v>
      </c>
      <c r="D1047" s="29">
        <v>1</v>
      </c>
      <c r="E1047" s="94">
        <v>42340</v>
      </c>
      <c r="F1047" s="57">
        <f>VLOOKUP(C1047, Pivot!A$2:C$999, 3, FALSE)</f>
        <v>42321</v>
      </c>
      <c r="G1047" s="30">
        <f t="shared" si="96"/>
        <v>19</v>
      </c>
      <c r="H1047" s="31">
        <f>VLOOKUP(C1047, Pivot!A$2:E$999, 4, FALSE)</f>
        <v>161.5</v>
      </c>
      <c r="I1047" s="31">
        <f>VLOOKUP(C1047, Pivot!A$2:E$999, 5, FALSE)</f>
        <v>161.5</v>
      </c>
      <c r="J1047" s="68">
        <v>114.6</v>
      </c>
      <c r="K1047" s="31">
        <f t="shared" si="91"/>
        <v>-46.900000000000006</v>
      </c>
      <c r="L1047" s="58">
        <f>VLOOKUP(C1047, Pivot!A$2:B$999, 2, FALSE)</f>
        <v>8760</v>
      </c>
      <c r="M1047" s="58">
        <f t="shared" si="97"/>
        <v>2015</v>
      </c>
      <c r="N1047" s="69" t="s">
        <v>886</v>
      </c>
      <c r="P1047" s="58">
        <f t="shared" si="93"/>
        <v>2016</v>
      </c>
    </row>
    <row r="1048" spans="1:16" ht="12.75" hidden="1" customHeight="1" x14ac:dyDescent="0.25">
      <c r="A1048" s="43" t="s">
        <v>1191</v>
      </c>
      <c r="B1048" s="28" t="s">
        <v>338</v>
      </c>
      <c r="C1048" s="29" t="s">
        <v>1036</v>
      </c>
      <c r="D1048" s="29">
        <v>7</v>
      </c>
      <c r="E1048" s="94">
        <v>42340</v>
      </c>
      <c r="F1048" s="57">
        <f>VLOOKUP(C1048, Pivot!A$2:C$999, 3, FALSE)</f>
        <v>41949.727272727272</v>
      </c>
      <c r="G1048" s="30">
        <f t="shared" si="96"/>
        <v>390.27272727272793</v>
      </c>
      <c r="H1048" s="31">
        <f>VLOOKUP(C1048, Pivot!A$2:E$999, 4, FALSE)</f>
        <v>207.3</v>
      </c>
      <c r="I1048" s="31">
        <f>VLOOKUP(C1048, Pivot!A$2:E$999, 5, FALSE)</f>
        <v>67.5</v>
      </c>
      <c r="J1048" s="68">
        <v>116.2</v>
      </c>
      <c r="K1048" s="31">
        <f t="shared" si="91"/>
        <v>0</v>
      </c>
      <c r="L1048" s="58">
        <f>VLOOKUP(C1048, Pivot!A$2:B$999, 2, FALSE)</f>
        <v>233033</v>
      </c>
      <c r="M1048" s="58">
        <f t="shared" si="97"/>
        <v>2015</v>
      </c>
      <c r="N1048" s="69" t="s">
        <v>915</v>
      </c>
      <c r="P1048" s="58">
        <f t="shared" si="93"/>
        <v>2016</v>
      </c>
    </row>
    <row r="1049" spans="1:16" ht="12.75" hidden="1" customHeight="1" x14ac:dyDescent="0.25">
      <c r="A1049" s="42" t="s">
        <v>1193</v>
      </c>
      <c r="B1049" s="28" t="s">
        <v>338</v>
      </c>
      <c r="C1049" s="29" t="s">
        <v>1170</v>
      </c>
      <c r="D1049" s="66">
        <v>3</v>
      </c>
      <c r="E1049" s="95">
        <v>42342</v>
      </c>
      <c r="F1049" s="57">
        <f>VLOOKUP(C1049, Pivot!A$2:C$999, 3, FALSE)</f>
        <v>42307.666666666664</v>
      </c>
      <c r="G1049" s="30">
        <f>E1049-F1049</f>
        <v>34.333333333335759</v>
      </c>
      <c r="H1049" s="31">
        <f>VLOOKUP(C1049, Pivot!A$2:E$999, 4, FALSE)</f>
        <v>207.3</v>
      </c>
      <c r="I1049" s="31">
        <f>VLOOKUP(C1049, Pivot!A$2:E$999, 5, FALSE)</f>
        <v>67.5</v>
      </c>
      <c r="J1049" s="67">
        <v>178.3</v>
      </c>
      <c r="K1049" s="31">
        <f t="shared" si="91"/>
        <v>0</v>
      </c>
      <c r="L1049" s="58">
        <f>VLOOKUP(C1049, Pivot!A$2:B$999, 2, FALSE)</f>
        <v>97573</v>
      </c>
      <c r="M1049" s="58">
        <f>YEAR(E1049)</f>
        <v>2015</v>
      </c>
      <c r="N1049" s="42" t="s">
        <v>894</v>
      </c>
      <c r="P1049" s="58">
        <f t="shared" si="93"/>
        <v>2016</v>
      </c>
    </row>
    <row r="1050" spans="1:16" ht="12.75" hidden="1" customHeight="1" x14ac:dyDescent="0.25">
      <c r="A1050" s="43" t="s">
        <v>1193</v>
      </c>
      <c r="B1050" s="28" t="s">
        <v>338</v>
      </c>
      <c r="C1050" s="29" t="s">
        <v>1170</v>
      </c>
      <c r="D1050" s="29">
        <v>3</v>
      </c>
      <c r="E1050" s="94">
        <v>42342</v>
      </c>
      <c r="F1050" s="57">
        <f>VLOOKUP(C1050, Pivot!A$2:C$999, 3, FALSE)</f>
        <v>42307.666666666664</v>
      </c>
      <c r="G1050" s="30">
        <f t="shared" ref="G1050:G1113" si="98">IFERROR(E1050-F1050, "")</f>
        <v>34.333333333335759</v>
      </c>
      <c r="H1050" s="31">
        <f>VLOOKUP(C1050, Pivot!A$2:E$999, 4, FALSE)</f>
        <v>207.3</v>
      </c>
      <c r="I1050" s="31">
        <f>VLOOKUP(C1050, Pivot!A$2:E$999, 5, FALSE)</f>
        <v>67.5</v>
      </c>
      <c r="J1050" s="68">
        <v>178.3</v>
      </c>
      <c r="K1050" s="31">
        <f t="shared" si="91"/>
        <v>0</v>
      </c>
      <c r="L1050" s="58">
        <f>VLOOKUP(C1050, Pivot!A$2:B$999, 2, FALSE)</f>
        <v>97573</v>
      </c>
      <c r="M1050" s="58">
        <f t="shared" ref="M1050:M1113" si="99">IF(ISBLANK(E1050), "", YEAR(E1050))</f>
        <v>2015</v>
      </c>
      <c r="N1050" s="69" t="s">
        <v>894</v>
      </c>
      <c r="P1050" s="58">
        <f t="shared" si="93"/>
        <v>2016</v>
      </c>
    </row>
    <row r="1051" spans="1:16" ht="12.75" hidden="1" customHeight="1" x14ac:dyDescent="0.25">
      <c r="A1051" s="44" t="s">
        <v>1194</v>
      </c>
      <c r="B1051" s="28" t="s">
        <v>590</v>
      </c>
      <c r="C1051" s="29" t="s">
        <v>1170</v>
      </c>
      <c r="D1051" s="44">
        <v>1</v>
      </c>
      <c r="E1051" s="90">
        <v>42355</v>
      </c>
      <c r="F1051" s="57">
        <f>VLOOKUP(C1051, Pivot!A$2:C$999, 3, FALSE)</f>
        <v>42307.666666666664</v>
      </c>
      <c r="G1051" s="30">
        <f t="shared" si="98"/>
        <v>47.333333333335759</v>
      </c>
      <c r="H1051" s="31">
        <f>VLOOKUP(C1051, Pivot!A$2:E$999, 4, FALSE)</f>
        <v>207.3</v>
      </c>
      <c r="I1051" s="31">
        <f>VLOOKUP(C1051, Pivot!A$2:E$999, 5, FALSE)</f>
        <v>67.5</v>
      </c>
      <c r="J1051" s="55">
        <v>191.4</v>
      </c>
      <c r="K1051" s="31">
        <f t="shared" si="91"/>
        <v>0</v>
      </c>
      <c r="L1051" s="58">
        <f>VLOOKUP(C1051, Pivot!A$2:B$999, 2, FALSE)</f>
        <v>97573</v>
      </c>
      <c r="M1051" s="58">
        <f t="shared" si="99"/>
        <v>2015</v>
      </c>
      <c r="N1051" s="44" t="s">
        <v>1195</v>
      </c>
      <c r="P1051" s="58">
        <f t="shared" si="93"/>
        <v>2016</v>
      </c>
    </row>
    <row r="1052" spans="1:16" ht="12.75" hidden="1" customHeight="1" x14ac:dyDescent="0.25">
      <c r="A1052" s="44" t="s">
        <v>1196</v>
      </c>
      <c r="B1052" s="28" t="s">
        <v>590</v>
      </c>
      <c r="C1052" s="29" t="s">
        <v>1170</v>
      </c>
      <c r="D1052" s="44">
        <v>6</v>
      </c>
      <c r="E1052" s="90">
        <v>42355</v>
      </c>
      <c r="F1052" s="57">
        <f>VLOOKUP(C1052, Pivot!A$2:C$999, 3, FALSE)</f>
        <v>42307.666666666664</v>
      </c>
      <c r="G1052" s="30">
        <f t="shared" si="98"/>
        <v>47.333333333335759</v>
      </c>
      <c r="H1052" s="31">
        <f>VLOOKUP(C1052, Pivot!A$2:E$999, 4, FALSE)</f>
        <v>207.3</v>
      </c>
      <c r="I1052" s="31">
        <f>VLOOKUP(C1052, Pivot!A$2:E$999, 5, FALSE)</f>
        <v>67.5</v>
      </c>
      <c r="J1052" s="55">
        <v>190.5</v>
      </c>
      <c r="K1052" s="31">
        <f t="shared" si="91"/>
        <v>0</v>
      </c>
      <c r="L1052" s="58">
        <f>VLOOKUP(C1052, Pivot!A$2:B$999, 2, FALSE)</f>
        <v>97573</v>
      </c>
      <c r="M1052" s="58">
        <f t="shared" si="99"/>
        <v>2015</v>
      </c>
      <c r="N1052" s="44" t="s">
        <v>1197</v>
      </c>
      <c r="P1052" s="58">
        <f t="shared" si="93"/>
        <v>2016</v>
      </c>
    </row>
    <row r="1053" spans="1:16" ht="12.75" hidden="1" customHeight="1" x14ac:dyDescent="0.25">
      <c r="A1053" s="44" t="s">
        <v>1198</v>
      </c>
      <c r="B1053" s="28" t="s">
        <v>590</v>
      </c>
      <c r="C1053" s="29" t="s">
        <v>1170</v>
      </c>
      <c r="D1053" s="44">
        <v>34</v>
      </c>
      <c r="E1053" s="90">
        <v>42359</v>
      </c>
      <c r="F1053" s="57">
        <f>VLOOKUP(C1053, Pivot!A$2:C$999, 3, FALSE)</f>
        <v>42307.666666666664</v>
      </c>
      <c r="G1053" s="30">
        <f t="shared" si="98"/>
        <v>51.333333333335759</v>
      </c>
      <c r="H1053" s="31">
        <f>VLOOKUP(C1053, Pivot!A$2:E$999, 4, FALSE)</f>
        <v>207.3</v>
      </c>
      <c r="I1053" s="31">
        <f>VLOOKUP(C1053, Pivot!A$2:E$999, 5, FALSE)</f>
        <v>67.5</v>
      </c>
      <c r="J1053" s="55">
        <v>58.3</v>
      </c>
      <c r="K1053" s="31">
        <f t="shared" si="91"/>
        <v>-9.2000000000000028</v>
      </c>
      <c r="L1053" s="58">
        <f>VLOOKUP(C1053, Pivot!A$2:B$999, 2, FALSE)</f>
        <v>97573</v>
      </c>
      <c r="M1053" s="58">
        <f t="shared" si="99"/>
        <v>2015</v>
      </c>
      <c r="N1053" s="44" t="s">
        <v>1199</v>
      </c>
      <c r="P1053" s="58">
        <f t="shared" si="93"/>
        <v>2016</v>
      </c>
    </row>
    <row r="1054" spans="1:16" ht="12.75" hidden="1" customHeight="1" x14ac:dyDescent="0.25">
      <c r="A1054" s="44" t="s">
        <v>1200</v>
      </c>
      <c r="B1054" s="28" t="s">
        <v>590</v>
      </c>
      <c r="C1054" s="29" t="s">
        <v>1188</v>
      </c>
      <c r="D1054" s="44">
        <v>5</v>
      </c>
      <c r="E1054" s="90">
        <v>42359</v>
      </c>
      <c r="F1054" s="57">
        <f>VLOOKUP(C1054, Pivot!A$2:C$999, 3, FALSE)</f>
        <v>42324.285714285717</v>
      </c>
      <c r="G1054" s="30">
        <f t="shared" si="98"/>
        <v>34.714285714282596</v>
      </c>
      <c r="H1054" s="31">
        <f>VLOOKUP(C1054, Pivot!A$2:E$999, 4, FALSE)</f>
        <v>138.30000000000001</v>
      </c>
      <c r="I1054" s="31">
        <f>VLOOKUP(C1054, Pivot!A$2:E$999, 5, FALSE)</f>
        <v>104.8</v>
      </c>
      <c r="J1054" s="55">
        <v>114</v>
      </c>
      <c r="K1054" s="31">
        <f t="shared" si="91"/>
        <v>0</v>
      </c>
      <c r="L1054" s="58">
        <f>VLOOKUP(C1054, Pivot!A$2:B$999, 2, FALSE)</f>
        <v>94216</v>
      </c>
      <c r="M1054" s="58">
        <f t="shared" si="99"/>
        <v>2015</v>
      </c>
      <c r="N1054" s="44" t="s">
        <v>886</v>
      </c>
      <c r="P1054" s="58">
        <f t="shared" si="93"/>
        <v>2016</v>
      </c>
    </row>
    <row r="1055" spans="1:16" ht="12.75" hidden="1" customHeight="1" x14ac:dyDescent="0.25">
      <c r="A1055" s="44" t="s">
        <v>1201</v>
      </c>
      <c r="B1055" s="28" t="s">
        <v>590</v>
      </c>
      <c r="C1055" s="29" t="s">
        <v>1170</v>
      </c>
      <c r="D1055" s="44">
        <v>2</v>
      </c>
      <c r="E1055" s="90">
        <v>42390</v>
      </c>
      <c r="F1055" s="57">
        <f>VLOOKUP(C1055, Pivot!A$2:C$999, 3, FALSE)</f>
        <v>42307.666666666664</v>
      </c>
      <c r="G1055" s="30">
        <f t="shared" si="98"/>
        <v>82.333333333335759</v>
      </c>
      <c r="H1055" s="31">
        <f>VLOOKUP(C1055, Pivot!A$2:E$999, 4, FALSE)</f>
        <v>207.3</v>
      </c>
      <c r="I1055" s="31">
        <f>VLOOKUP(C1055, Pivot!A$2:E$999, 5, FALSE)</f>
        <v>67.5</v>
      </c>
      <c r="J1055" s="55">
        <v>180.9</v>
      </c>
      <c r="K1055" s="31">
        <f t="shared" si="91"/>
        <v>0</v>
      </c>
      <c r="L1055" s="58">
        <f>VLOOKUP(C1055, Pivot!A$2:B$999, 2, FALSE)</f>
        <v>97573</v>
      </c>
      <c r="M1055" s="58">
        <f t="shared" si="99"/>
        <v>2016</v>
      </c>
      <c r="N1055" s="44" t="s">
        <v>1202</v>
      </c>
      <c r="P1055" s="58">
        <f t="shared" si="93"/>
        <v>2016</v>
      </c>
    </row>
    <row r="1056" spans="1:16" ht="12.75" hidden="1" customHeight="1" x14ac:dyDescent="0.25">
      <c r="A1056" s="44" t="s">
        <v>1203</v>
      </c>
      <c r="B1056" s="28" t="s">
        <v>590</v>
      </c>
      <c r="C1056" s="29" t="s">
        <v>1170</v>
      </c>
      <c r="D1056" s="44">
        <v>1</v>
      </c>
      <c r="E1056" s="90">
        <v>42390</v>
      </c>
      <c r="F1056" s="57">
        <f>VLOOKUP(C1056, Pivot!A$2:C$999, 3, FALSE)</f>
        <v>42307.666666666664</v>
      </c>
      <c r="G1056" s="30">
        <f t="shared" si="98"/>
        <v>82.333333333335759</v>
      </c>
      <c r="H1056" s="31">
        <f>VLOOKUP(C1056, Pivot!A$2:E$999, 4, FALSE)</f>
        <v>207.3</v>
      </c>
      <c r="I1056" s="31">
        <f>VLOOKUP(C1056, Pivot!A$2:E$999, 5, FALSE)</f>
        <v>67.5</v>
      </c>
      <c r="J1056" s="55">
        <v>180.9</v>
      </c>
      <c r="K1056" s="31">
        <f t="shared" si="91"/>
        <v>0</v>
      </c>
      <c r="L1056" s="58">
        <f>VLOOKUP(C1056, Pivot!A$2:B$999, 2, FALSE)</f>
        <v>97573</v>
      </c>
      <c r="M1056" s="58">
        <f t="shared" si="99"/>
        <v>2016</v>
      </c>
      <c r="N1056" s="44" t="s">
        <v>1202</v>
      </c>
      <c r="P1056" s="58">
        <f t="shared" si="93"/>
        <v>2016</v>
      </c>
    </row>
    <row r="1057" spans="1:16" ht="12.75" hidden="1" customHeight="1" x14ac:dyDescent="0.25">
      <c r="A1057" s="36" t="s">
        <v>1204</v>
      </c>
      <c r="B1057" s="28" t="s">
        <v>301</v>
      </c>
      <c r="C1057" s="29" t="s">
        <v>1170</v>
      </c>
      <c r="D1057" s="29">
        <v>5</v>
      </c>
      <c r="E1057" s="91">
        <v>42397</v>
      </c>
      <c r="F1057" s="57">
        <f>VLOOKUP(C1057, Pivot!A$2:C$999, 3, FALSE)</f>
        <v>42307.666666666664</v>
      </c>
      <c r="G1057" s="30">
        <f t="shared" si="98"/>
        <v>89.333333333335759</v>
      </c>
      <c r="H1057" s="31">
        <f>VLOOKUP(C1057, Pivot!A$2:E$999, 4, FALSE)</f>
        <v>207.3</v>
      </c>
      <c r="I1057" s="31">
        <f>VLOOKUP(C1057, Pivot!A$2:E$999, 5, FALSE)</f>
        <v>67.5</v>
      </c>
      <c r="J1057" s="55">
        <v>171.1</v>
      </c>
      <c r="K1057" s="31">
        <f t="shared" si="91"/>
        <v>0</v>
      </c>
      <c r="L1057" s="58">
        <f>VLOOKUP(C1057, Pivot!A$2:B$999, 2, FALSE)</f>
        <v>97573</v>
      </c>
      <c r="M1057" s="58">
        <f t="shared" si="99"/>
        <v>2016</v>
      </c>
      <c r="N1057" s="27" t="s">
        <v>906</v>
      </c>
      <c r="P1057" s="58">
        <f t="shared" si="93"/>
        <v>2016</v>
      </c>
    </row>
    <row r="1058" spans="1:16" ht="12.75" hidden="1" customHeight="1" x14ac:dyDescent="0.25">
      <c r="A1058" s="44" t="s">
        <v>1205</v>
      </c>
      <c r="B1058" s="28" t="s">
        <v>590</v>
      </c>
      <c r="C1058" s="29" t="s">
        <v>1188</v>
      </c>
      <c r="D1058" s="44">
        <v>5</v>
      </c>
      <c r="E1058" s="90">
        <v>42408</v>
      </c>
      <c r="F1058" s="57">
        <f>VLOOKUP(C1058, Pivot!A$2:C$999, 3, FALSE)</f>
        <v>42324.285714285717</v>
      </c>
      <c r="G1058" s="30">
        <f t="shared" si="98"/>
        <v>83.714285714282596</v>
      </c>
      <c r="H1058" s="31">
        <f>VLOOKUP(C1058, Pivot!A$2:E$999, 4, FALSE)</f>
        <v>138.30000000000001</v>
      </c>
      <c r="I1058" s="31">
        <f>VLOOKUP(C1058, Pivot!A$2:E$999, 5, FALSE)</f>
        <v>104.8</v>
      </c>
      <c r="J1058" s="55">
        <v>131.19999999999999</v>
      </c>
      <c r="K1058" s="31">
        <f t="shared" si="91"/>
        <v>0</v>
      </c>
      <c r="L1058" s="58">
        <f>VLOOKUP(C1058, Pivot!A$2:B$999, 2, FALSE)</f>
        <v>94216</v>
      </c>
      <c r="M1058" s="58">
        <f t="shared" si="99"/>
        <v>2016</v>
      </c>
      <c r="N1058" s="44" t="s">
        <v>1206</v>
      </c>
      <c r="P1058" s="58">
        <f t="shared" si="93"/>
        <v>2016</v>
      </c>
    </row>
    <row r="1059" spans="1:16" ht="12.75" hidden="1" customHeight="1" x14ac:dyDescent="0.25">
      <c r="A1059" s="44" t="s">
        <v>1207</v>
      </c>
      <c r="B1059" s="28" t="s">
        <v>590</v>
      </c>
      <c r="C1059" s="29" t="s">
        <v>1192</v>
      </c>
      <c r="D1059" s="44">
        <v>3</v>
      </c>
      <c r="E1059" s="90">
        <v>42408</v>
      </c>
      <c r="F1059" s="57">
        <f>VLOOKUP(C1059, Pivot!A$2:C$999, 3, FALSE)</f>
        <v>42321</v>
      </c>
      <c r="G1059" s="30">
        <f t="shared" si="98"/>
        <v>87</v>
      </c>
      <c r="H1059" s="31">
        <f>VLOOKUP(C1059, Pivot!A$2:E$999, 4, FALSE)</f>
        <v>161.5</v>
      </c>
      <c r="I1059" s="31">
        <f>VLOOKUP(C1059, Pivot!A$2:E$999, 5, FALSE)</f>
        <v>161.5</v>
      </c>
      <c r="J1059" s="55">
        <v>150.80000000000001</v>
      </c>
      <c r="K1059" s="31">
        <f t="shared" si="91"/>
        <v>-10.699999999999989</v>
      </c>
      <c r="L1059" s="58">
        <f>VLOOKUP(C1059, Pivot!A$2:B$999, 2, FALSE)</f>
        <v>8760</v>
      </c>
      <c r="M1059" s="58">
        <f t="shared" si="99"/>
        <v>2016</v>
      </c>
      <c r="N1059" s="44" t="s">
        <v>1208</v>
      </c>
      <c r="P1059" s="58">
        <f t="shared" si="93"/>
        <v>2016</v>
      </c>
    </row>
    <row r="1060" spans="1:16" ht="12.75" hidden="1" customHeight="1" x14ac:dyDescent="0.25">
      <c r="A1060" s="44" t="s">
        <v>1209</v>
      </c>
      <c r="B1060" s="28" t="s">
        <v>590</v>
      </c>
      <c r="C1060" s="29" t="s">
        <v>1192</v>
      </c>
      <c r="D1060" s="44">
        <v>2</v>
      </c>
      <c r="E1060" s="90">
        <v>42408</v>
      </c>
      <c r="F1060" s="57">
        <f>VLOOKUP(C1060, Pivot!A$2:C$999, 3, FALSE)</f>
        <v>42321</v>
      </c>
      <c r="G1060" s="30">
        <f t="shared" si="98"/>
        <v>87</v>
      </c>
      <c r="H1060" s="31">
        <f>VLOOKUP(C1060, Pivot!A$2:E$999, 4, FALSE)</f>
        <v>161.5</v>
      </c>
      <c r="I1060" s="31">
        <f>VLOOKUP(C1060, Pivot!A$2:E$999, 5, FALSE)</f>
        <v>161.5</v>
      </c>
      <c r="J1060" s="55">
        <v>161.1</v>
      </c>
      <c r="K1060" s="31">
        <f t="shared" si="91"/>
        <v>-0.40000000000000568</v>
      </c>
      <c r="L1060" s="58">
        <f>VLOOKUP(C1060, Pivot!A$2:B$999, 2, FALSE)</f>
        <v>8760</v>
      </c>
      <c r="M1060" s="58">
        <f t="shared" si="99"/>
        <v>2016</v>
      </c>
      <c r="N1060" s="44" t="s">
        <v>892</v>
      </c>
      <c r="P1060" s="58">
        <f t="shared" si="93"/>
        <v>2016</v>
      </c>
    </row>
    <row r="1061" spans="1:16" ht="12.75" hidden="1" customHeight="1" x14ac:dyDescent="0.25">
      <c r="A1061" s="43" t="s">
        <v>1210</v>
      </c>
      <c r="B1061" s="28" t="s">
        <v>338</v>
      </c>
      <c r="C1061" s="29" t="s">
        <v>1170</v>
      </c>
      <c r="D1061" s="29">
        <v>5</v>
      </c>
      <c r="E1061" s="94">
        <v>42409</v>
      </c>
      <c r="F1061" s="57">
        <f>VLOOKUP(C1061, Pivot!A$2:C$999, 3, FALSE)</f>
        <v>42307.666666666664</v>
      </c>
      <c r="G1061" s="30">
        <f t="shared" si="98"/>
        <v>101.33333333333576</v>
      </c>
      <c r="H1061" s="31">
        <f>VLOOKUP(C1061, Pivot!A$2:E$999, 4, FALSE)</f>
        <v>207.3</v>
      </c>
      <c r="I1061" s="31">
        <f>VLOOKUP(C1061, Pivot!A$2:E$999, 5, FALSE)</f>
        <v>67.5</v>
      </c>
      <c r="J1061" s="68">
        <v>58.8</v>
      </c>
      <c r="K1061" s="31">
        <f t="shared" si="91"/>
        <v>-8.7000000000000028</v>
      </c>
      <c r="L1061" s="58">
        <f>VLOOKUP(C1061, Pivot!A$2:B$999, 2, FALSE)</f>
        <v>97573</v>
      </c>
      <c r="M1061" s="58">
        <f t="shared" si="99"/>
        <v>2016</v>
      </c>
      <c r="N1061" s="69" t="s">
        <v>872</v>
      </c>
      <c r="P1061" s="58">
        <f t="shared" si="93"/>
        <v>2016</v>
      </c>
    </row>
    <row r="1062" spans="1:16" ht="12.75" hidden="1" customHeight="1" x14ac:dyDescent="0.25">
      <c r="A1062" s="43" t="s">
        <v>1211</v>
      </c>
      <c r="B1062" s="28" t="s">
        <v>338</v>
      </c>
      <c r="C1062" s="29" t="s">
        <v>1170</v>
      </c>
      <c r="D1062" s="29">
        <v>12</v>
      </c>
      <c r="E1062" s="94">
        <v>42409</v>
      </c>
      <c r="F1062" s="57">
        <f>VLOOKUP(C1062, Pivot!A$2:C$999, 3, FALSE)</f>
        <v>42307.666666666664</v>
      </c>
      <c r="G1062" s="30">
        <f t="shared" si="98"/>
        <v>101.33333333333576</v>
      </c>
      <c r="H1062" s="31">
        <f>VLOOKUP(C1062, Pivot!A$2:E$999, 4, FALSE)</f>
        <v>207.3</v>
      </c>
      <c r="I1062" s="31">
        <f>VLOOKUP(C1062, Pivot!A$2:E$999, 5, FALSE)</f>
        <v>67.5</v>
      </c>
      <c r="J1062" s="68">
        <v>60.5</v>
      </c>
      <c r="K1062" s="31">
        <f t="shared" si="91"/>
        <v>-7</v>
      </c>
      <c r="L1062" s="58">
        <f>VLOOKUP(C1062, Pivot!A$2:B$999, 2, FALSE)</f>
        <v>97573</v>
      </c>
      <c r="M1062" s="58">
        <f t="shared" si="99"/>
        <v>2016</v>
      </c>
      <c r="N1062" s="69" t="s">
        <v>874</v>
      </c>
      <c r="P1062" s="58">
        <f t="shared" si="93"/>
        <v>2016</v>
      </c>
    </row>
    <row r="1063" spans="1:16" ht="12.75" hidden="1" customHeight="1" x14ac:dyDescent="0.25">
      <c r="A1063" s="43" t="s">
        <v>1211</v>
      </c>
      <c r="B1063" s="28" t="s">
        <v>338</v>
      </c>
      <c r="C1063" s="29" t="s">
        <v>1188</v>
      </c>
      <c r="D1063" s="29">
        <v>1</v>
      </c>
      <c r="E1063" s="94">
        <v>42409</v>
      </c>
      <c r="F1063" s="57">
        <f>VLOOKUP(C1063, Pivot!A$2:C$999, 3, FALSE)</f>
        <v>42324.285714285717</v>
      </c>
      <c r="G1063" s="30">
        <f t="shared" si="98"/>
        <v>84.714285714282596</v>
      </c>
      <c r="H1063" s="31">
        <f>VLOOKUP(C1063, Pivot!A$2:E$999, 4, FALSE)</f>
        <v>138.30000000000001</v>
      </c>
      <c r="I1063" s="31">
        <f>VLOOKUP(C1063, Pivot!A$2:E$999, 5, FALSE)</f>
        <v>104.8</v>
      </c>
      <c r="J1063" s="68">
        <v>60.5</v>
      </c>
      <c r="K1063" s="31">
        <f t="shared" si="91"/>
        <v>-44.3</v>
      </c>
      <c r="L1063" s="58">
        <f>VLOOKUP(C1063, Pivot!A$2:B$999, 2, FALSE)</f>
        <v>94216</v>
      </c>
      <c r="M1063" s="58">
        <f t="shared" si="99"/>
        <v>2016</v>
      </c>
      <c r="N1063" s="69" t="s">
        <v>874</v>
      </c>
      <c r="P1063" s="58">
        <f t="shared" si="93"/>
        <v>2016</v>
      </c>
    </row>
    <row r="1064" spans="1:16" ht="12.75" hidden="1" customHeight="1" x14ac:dyDescent="0.25">
      <c r="A1064" s="43" t="s">
        <v>1212</v>
      </c>
      <c r="B1064" s="28" t="s">
        <v>338</v>
      </c>
      <c r="C1064" s="29" t="s">
        <v>1170</v>
      </c>
      <c r="D1064" s="29">
        <v>1</v>
      </c>
      <c r="E1064" s="94">
        <v>42409</v>
      </c>
      <c r="F1064" s="57">
        <f>VLOOKUP(C1064, Pivot!A$2:C$999, 3, FALSE)</f>
        <v>42307.666666666664</v>
      </c>
      <c r="G1064" s="30">
        <f t="shared" si="98"/>
        <v>101.33333333333576</v>
      </c>
      <c r="H1064" s="31">
        <f>VLOOKUP(C1064, Pivot!A$2:E$999, 4, FALSE)</f>
        <v>207.3</v>
      </c>
      <c r="I1064" s="31">
        <f>VLOOKUP(C1064, Pivot!A$2:E$999, 5, FALSE)</f>
        <v>67.5</v>
      </c>
      <c r="J1064" s="68">
        <v>79.099999999999994</v>
      </c>
      <c r="K1064" s="31">
        <f t="shared" si="91"/>
        <v>0</v>
      </c>
      <c r="L1064" s="58">
        <f>VLOOKUP(C1064, Pivot!A$2:B$999, 2, FALSE)</f>
        <v>97573</v>
      </c>
      <c r="M1064" s="58">
        <f t="shared" si="99"/>
        <v>2016</v>
      </c>
      <c r="N1064" s="69" t="s">
        <v>878</v>
      </c>
      <c r="P1064" s="58">
        <f t="shared" si="93"/>
        <v>2016</v>
      </c>
    </row>
    <row r="1065" spans="1:16" ht="12.75" hidden="1" customHeight="1" x14ac:dyDescent="0.25">
      <c r="A1065" s="43" t="s">
        <v>1212</v>
      </c>
      <c r="B1065" s="28" t="s">
        <v>338</v>
      </c>
      <c r="C1065" s="29" t="s">
        <v>1188</v>
      </c>
      <c r="D1065" s="29">
        <v>1</v>
      </c>
      <c r="E1065" s="94">
        <v>42409</v>
      </c>
      <c r="F1065" s="57">
        <f>VLOOKUP(C1065, Pivot!A$2:C$999, 3, FALSE)</f>
        <v>42324.285714285717</v>
      </c>
      <c r="G1065" s="30">
        <f t="shared" si="98"/>
        <v>84.714285714282596</v>
      </c>
      <c r="H1065" s="31">
        <f>VLOOKUP(C1065, Pivot!A$2:E$999, 4, FALSE)</f>
        <v>138.30000000000001</v>
      </c>
      <c r="I1065" s="31">
        <f>VLOOKUP(C1065, Pivot!A$2:E$999, 5, FALSE)</f>
        <v>104.8</v>
      </c>
      <c r="J1065" s="68">
        <v>79.099999999999994</v>
      </c>
      <c r="K1065" s="31">
        <f t="shared" si="91"/>
        <v>-25.700000000000003</v>
      </c>
      <c r="L1065" s="58">
        <f>VLOOKUP(C1065, Pivot!A$2:B$999, 2, FALSE)</f>
        <v>94216</v>
      </c>
      <c r="M1065" s="58">
        <f t="shared" si="99"/>
        <v>2016</v>
      </c>
      <c r="N1065" s="69" t="s">
        <v>878</v>
      </c>
      <c r="P1065" s="58">
        <f t="shared" si="93"/>
        <v>2016</v>
      </c>
    </row>
    <row r="1066" spans="1:16" ht="12.75" hidden="1" customHeight="1" x14ac:dyDescent="0.25">
      <c r="A1066" s="43" t="s">
        <v>1213</v>
      </c>
      <c r="B1066" s="28" t="s">
        <v>338</v>
      </c>
      <c r="C1066" s="29" t="s">
        <v>1170</v>
      </c>
      <c r="D1066" s="29">
        <v>7</v>
      </c>
      <c r="E1066" s="94">
        <v>42409</v>
      </c>
      <c r="F1066" s="57">
        <f>VLOOKUP(C1066, Pivot!A$2:C$999, 3, FALSE)</f>
        <v>42307.666666666664</v>
      </c>
      <c r="G1066" s="30">
        <f t="shared" si="98"/>
        <v>101.33333333333576</v>
      </c>
      <c r="H1066" s="31">
        <f>VLOOKUP(C1066, Pivot!A$2:E$999, 4, FALSE)</f>
        <v>207.3</v>
      </c>
      <c r="I1066" s="31">
        <f>VLOOKUP(C1066, Pivot!A$2:E$999, 5, FALSE)</f>
        <v>67.5</v>
      </c>
      <c r="J1066" s="68">
        <v>87.1</v>
      </c>
      <c r="K1066" s="31">
        <f t="shared" si="91"/>
        <v>0</v>
      </c>
      <c r="L1066" s="58">
        <f>VLOOKUP(C1066, Pivot!A$2:B$999, 2, FALSE)</f>
        <v>97573</v>
      </c>
      <c r="M1066" s="58">
        <f t="shared" si="99"/>
        <v>2016</v>
      </c>
      <c r="N1066" s="69" t="s">
        <v>880</v>
      </c>
      <c r="P1066" s="58">
        <f t="shared" si="93"/>
        <v>2016</v>
      </c>
    </row>
    <row r="1067" spans="1:16" ht="12.75" hidden="1" customHeight="1" x14ac:dyDescent="0.25">
      <c r="A1067" s="43" t="s">
        <v>1213</v>
      </c>
      <c r="B1067" s="28" t="s">
        <v>338</v>
      </c>
      <c r="C1067" s="29" t="s">
        <v>1188</v>
      </c>
      <c r="D1067" s="29">
        <v>3</v>
      </c>
      <c r="E1067" s="94">
        <v>42409</v>
      </c>
      <c r="F1067" s="57">
        <f>VLOOKUP(C1067, Pivot!A$2:C$999, 3, FALSE)</f>
        <v>42324.285714285717</v>
      </c>
      <c r="G1067" s="30">
        <f t="shared" si="98"/>
        <v>84.714285714282596</v>
      </c>
      <c r="H1067" s="31">
        <f>VLOOKUP(C1067, Pivot!A$2:E$999, 4, FALSE)</f>
        <v>138.30000000000001</v>
      </c>
      <c r="I1067" s="31">
        <f>VLOOKUP(C1067, Pivot!A$2:E$999, 5, FALSE)</f>
        <v>104.8</v>
      </c>
      <c r="J1067" s="68">
        <v>87.1</v>
      </c>
      <c r="K1067" s="31">
        <f t="shared" si="91"/>
        <v>-17.700000000000003</v>
      </c>
      <c r="L1067" s="58">
        <f>VLOOKUP(C1067, Pivot!A$2:B$999, 2, FALSE)</f>
        <v>94216</v>
      </c>
      <c r="M1067" s="58">
        <f t="shared" si="99"/>
        <v>2016</v>
      </c>
      <c r="N1067" s="69" t="s">
        <v>880</v>
      </c>
      <c r="P1067" s="58">
        <f t="shared" si="93"/>
        <v>2016</v>
      </c>
    </row>
    <row r="1068" spans="1:16" ht="12.75" hidden="1" customHeight="1" x14ac:dyDescent="0.25">
      <c r="A1068" s="43" t="s">
        <v>1214</v>
      </c>
      <c r="B1068" s="28" t="s">
        <v>338</v>
      </c>
      <c r="C1068" s="29" t="s">
        <v>1188</v>
      </c>
      <c r="D1068" s="70">
        <v>4</v>
      </c>
      <c r="E1068" s="94">
        <v>42410</v>
      </c>
      <c r="F1068" s="57">
        <f>VLOOKUP(C1068, Pivot!A$2:C$999, 3, FALSE)</f>
        <v>42324.285714285717</v>
      </c>
      <c r="G1068" s="30">
        <f t="shared" si="98"/>
        <v>85.714285714282596</v>
      </c>
      <c r="H1068" s="31">
        <f>VLOOKUP(C1068, Pivot!A$2:E$999, 4, FALSE)</f>
        <v>138.30000000000001</v>
      </c>
      <c r="I1068" s="31">
        <f>VLOOKUP(C1068, Pivot!A$2:E$999, 5, FALSE)</f>
        <v>104.8</v>
      </c>
      <c r="J1068" s="68">
        <v>91.7</v>
      </c>
      <c r="K1068" s="31">
        <f t="shared" si="91"/>
        <v>-13.099999999999994</v>
      </c>
      <c r="L1068" s="58">
        <f>VLOOKUP(C1068, Pivot!A$2:B$999, 2, FALSE)</f>
        <v>94216</v>
      </c>
      <c r="M1068" s="58">
        <f t="shared" si="99"/>
        <v>2016</v>
      </c>
      <c r="N1068" s="69" t="s">
        <v>882</v>
      </c>
      <c r="P1068" s="58">
        <f t="shared" si="93"/>
        <v>2016</v>
      </c>
    </row>
    <row r="1069" spans="1:16" ht="12.75" hidden="1" customHeight="1" x14ac:dyDescent="0.25">
      <c r="A1069" s="43" t="s">
        <v>1215</v>
      </c>
      <c r="B1069" s="28" t="s">
        <v>338</v>
      </c>
      <c r="C1069" s="29" t="s">
        <v>1170</v>
      </c>
      <c r="D1069" s="70">
        <v>2</v>
      </c>
      <c r="E1069" s="94">
        <v>42410</v>
      </c>
      <c r="F1069" s="57">
        <f>VLOOKUP(C1069, Pivot!A$2:C$999, 3, FALSE)</f>
        <v>42307.666666666664</v>
      </c>
      <c r="G1069" s="30">
        <f t="shared" si="98"/>
        <v>102.33333333333576</v>
      </c>
      <c r="H1069" s="31">
        <f>VLOOKUP(C1069, Pivot!A$2:E$999, 4, FALSE)</f>
        <v>207.3</v>
      </c>
      <c r="I1069" s="31">
        <f>VLOOKUP(C1069, Pivot!A$2:E$999, 5, FALSE)</f>
        <v>67.5</v>
      </c>
      <c r="J1069" s="68">
        <v>99.5</v>
      </c>
      <c r="K1069" s="31">
        <f t="shared" si="91"/>
        <v>0</v>
      </c>
      <c r="L1069" s="58">
        <f>VLOOKUP(C1069, Pivot!A$2:B$999, 2, FALSE)</f>
        <v>97573</v>
      </c>
      <c r="M1069" s="58">
        <f t="shared" si="99"/>
        <v>2016</v>
      </c>
      <c r="N1069" s="69" t="s">
        <v>884</v>
      </c>
      <c r="P1069" s="58">
        <f t="shared" si="93"/>
        <v>2016</v>
      </c>
    </row>
    <row r="1070" spans="1:16" ht="12.75" hidden="1" customHeight="1" x14ac:dyDescent="0.25">
      <c r="A1070" s="43" t="s">
        <v>1215</v>
      </c>
      <c r="B1070" s="28" t="s">
        <v>338</v>
      </c>
      <c r="C1070" s="29" t="s">
        <v>1188</v>
      </c>
      <c r="D1070" s="70">
        <v>32</v>
      </c>
      <c r="E1070" s="94">
        <v>42410</v>
      </c>
      <c r="F1070" s="57">
        <f>VLOOKUP(C1070, Pivot!A$2:C$999, 3, FALSE)</f>
        <v>42324.285714285717</v>
      </c>
      <c r="G1070" s="30">
        <f t="shared" si="98"/>
        <v>85.714285714282596</v>
      </c>
      <c r="H1070" s="31">
        <f>VLOOKUP(C1070, Pivot!A$2:E$999, 4, FALSE)</f>
        <v>138.30000000000001</v>
      </c>
      <c r="I1070" s="31">
        <f>VLOOKUP(C1070, Pivot!A$2:E$999, 5, FALSE)</f>
        <v>104.8</v>
      </c>
      <c r="J1070" s="68">
        <v>99.5</v>
      </c>
      <c r="K1070" s="31">
        <f t="shared" si="91"/>
        <v>-5.2999999999999972</v>
      </c>
      <c r="L1070" s="58">
        <f>VLOOKUP(C1070, Pivot!A$2:B$999, 2, FALSE)</f>
        <v>94216</v>
      </c>
      <c r="M1070" s="58">
        <f t="shared" si="99"/>
        <v>2016</v>
      </c>
      <c r="N1070" s="69" t="s">
        <v>884</v>
      </c>
      <c r="P1070" s="58">
        <f t="shared" si="93"/>
        <v>2016</v>
      </c>
    </row>
    <row r="1071" spans="1:16" ht="12.75" hidden="1" customHeight="1" x14ac:dyDescent="0.25">
      <c r="A1071" s="43" t="s">
        <v>1216</v>
      </c>
      <c r="B1071" s="28" t="s">
        <v>338</v>
      </c>
      <c r="C1071" s="29" t="s">
        <v>1188</v>
      </c>
      <c r="D1071" s="70">
        <v>4</v>
      </c>
      <c r="E1071" s="94">
        <v>42410</v>
      </c>
      <c r="F1071" s="57">
        <f>VLOOKUP(C1071, Pivot!A$2:C$999, 3, FALSE)</f>
        <v>42324.285714285717</v>
      </c>
      <c r="G1071" s="30">
        <f t="shared" si="98"/>
        <v>85.714285714282596</v>
      </c>
      <c r="H1071" s="31">
        <f>VLOOKUP(C1071, Pivot!A$2:E$999, 4, FALSE)</f>
        <v>138.30000000000001</v>
      </c>
      <c r="I1071" s="31">
        <f>VLOOKUP(C1071, Pivot!A$2:E$999, 5, FALSE)</f>
        <v>104.8</v>
      </c>
      <c r="J1071" s="68">
        <v>114.6</v>
      </c>
      <c r="K1071" s="31">
        <f t="shared" si="91"/>
        <v>0</v>
      </c>
      <c r="L1071" s="58">
        <f>VLOOKUP(C1071, Pivot!A$2:B$999, 2, FALSE)</f>
        <v>94216</v>
      </c>
      <c r="M1071" s="58">
        <f t="shared" si="99"/>
        <v>2016</v>
      </c>
      <c r="N1071" s="69" t="s">
        <v>886</v>
      </c>
      <c r="P1071" s="58">
        <f t="shared" si="93"/>
        <v>2016</v>
      </c>
    </row>
    <row r="1072" spans="1:16" ht="12.75" hidden="1" customHeight="1" x14ac:dyDescent="0.25">
      <c r="A1072" s="43" t="s">
        <v>1217</v>
      </c>
      <c r="B1072" s="28" t="s">
        <v>338</v>
      </c>
      <c r="C1072" s="29" t="s">
        <v>1188</v>
      </c>
      <c r="D1072" s="70">
        <v>1</v>
      </c>
      <c r="E1072" s="94">
        <v>42410</v>
      </c>
      <c r="F1072" s="57">
        <f>VLOOKUP(C1072, Pivot!A$2:C$999, 3, FALSE)</f>
        <v>42324.285714285717</v>
      </c>
      <c r="G1072" s="30">
        <f t="shared" si="98"/>
        <v>85.714285714282596</v>
      </c>
      <c r="H1072" s="31">
        <f>VLOOKUP(C1072, Pivot!A$2:E$999, 4, FALSE)</f>
        <v>138.30000000000001</v>
      </c>
      <c r="I1072" s="31">
        <f>VLOOKUP(C1072, Pivot!A$2:E$999, 5, FALSE)</f>
        <v>104.8</v>
      </c>
      <c r="J1072" s="68">
        <v>116.2</v>
      </c>
      <c r="K1072" s="31">
        <f t="shared" si="91"/>
        <v>0</v>
      </c>
      <c r="L1072" s="58">
        <f>VLOOKUP(C1072, Pivot!A$2:B$999, 2, FALSE)</f>
        <v>94216</v>
      </c>
      <c r="M1072" s="58">
        <f t="shared" si="99"/>
        <v>2016</v>
      </c>
      <c r="N1072" s="69" t="s">
        <v>915</v>
      </c>
      <c r="P1072" s="58">
        <f t="shared" si="93"/>
        <v>2016</v>
      </c>
    </row>
    <row r="1073" spans="1:16" ht="12.75" hidden="1" customHeight="1" x14ac:dyDescent="0.25">
      <c r="A1073" s="43" t="s">
        <v>1218</v>
      </c>
      <c r="B1073" s="28" t="s">
        <v>338</v>
      </c>
      <c r="C1073" s="29" t="s">
        <v>1188</v>
      </c>
      <c r="D1073" s="70">
        <v>16</v>
      </c>
      <c r="E1073" s="94">
        <v>42411</v>
      </c>
      <c r="F1073" s="57">
        <f>VLOOKUP(C1073, Pivot!A$2:C$999, 3, FALSE)</f>
        <v>42324.285714285717</v>
      </c>
      <c r="G1073" s="30">
        <f t="shared" si="98"/>
        <v>86.714285714282596</v>
      </c>
      <c r="H1073" s="31">
        <f>VLOOKUP(C1073, Pivot!A$2:E$999, 4, FALSE)</f>
        <v>138.30000000000001</v>
      </c>
      <c r="I1073" s="31">
        <f>VLOOKUP(C1073, Pivot!A$2:E$999, 5, FALSE)</f>
        <v>104.8</v>
      </c>
      <c r="J1073" s="68">
        <v>127</v>
      </c>
      <c r="K1073" s="31">
        <f t="shared" si="91"/>
        <v>0</v>
      </c>
      <c r="L1073" s="58">
        <f>VLOOKUP(C1073, Pivot!A$2:B$999, 2, FALSE)</f>
        <v>94216</v>
      </c>
      <c r="M1073" s="58">
        <f t="shared" si="99"/>
        <v>2016</v>
      </c>
      <c r="N1073" s="69" t="s">
        <v>888</v>
      </c>
      <c r="P1073" s="58">
        <f t="shared" si="93"/>
        <v>2016</v>
      </c>
    </row>
    <row r="1074" spans="1:16" ht="12.75" hidden="1" customHeight="1" x14ac:dyDescent="0.25">
      <c r="A1074" s="43" t="s">
        <v>1219</v>
      </c>
      <c r="B1074" s="28" t="s">
        <v>338</v>
      </c>
      <c r="C1074" s="29" t="s">
        <v>1188</v>
      </c>
      <c r="D1074" s="70">
        <v>1</v>
      </c>
      <c r="E1074" s="94">
        <v>42411</v>
      </c>
      <c r="F1074" s="57">
        <f>VLOOKUP(C1074, Pivot!A$2:C$999, 3, FALSE)</f>
        <v>42324.285714285717</v>
      </c>
      <c r="G1074" s="30">
        <f t="shared" si="98"/>
        <v>86.714285714282596</v>
      </c>
      <c r="H1074" s="31">
        <f>VLOOKUP(C1074, Pivot!A$2:E$999, 4, FALSE)</f>
        <v>138.30000000000001</v>
      </c>
      <c r="I1074" s="31">
        <f>VLOOKUP(C1074, Pivot!A$2:E$999, 5, FALSE)</f>
        <v>104.8</v>
      </c>
      <c r="J1074" s="68">
        <v>130.6</v>
      </c>
      <c r="K1074" s="31">
        <f t="shared" si="91"/>
        <v>0</v>
      </c>
      <c r="L1074" s="58">
        <f>VLOOKUP(C1074, Pivot!A$2:B$999, 2, FALSE)</f>
        <v>94216</v>
      </c>
      <c r="M1074" s="58">
        <f t="shared" si="99"/>
        <v>2016</v>
      </c>
      <c r="N1074" s="69" t="s">
        <v>920</v>
      </c>
      <c r="P1074" s="58">
        <f t="shared" si="93"/>
        <v>2016</v>
      </c>
    </row>
    <row r="1075" spans="1:16" ht="12.75" hidden="1" customHeight="1" x14ac:dyDescent="0.25">
      <c r="A1075" s="43" t="s">
        <v>1220</v>
      </c>
      <c r="B1075" s="28" t="s">
        <v>338</v>
      </c>
      <c r="C1075" s="71" t="s">
        <v>1192</v>
      </c>
      <c r="D1075" s="70">
        <v>1</v>
      </c>
      <c r="E1075" s="94">
        <v>42411</v>
      </c>
      <c r="F1075" s="57">
        <f>VLOOKUP(C1075, Pivot!A$2:C$999, 3, FALSE)</f>
        <v>42321</v>
      </c>
      <c r="G1075" s="30">
        <f t="shared" si="98"/>
        <v>90</v>
      </c>
      <c r="H1075" s="31">
        <f>VLOOKUP(C1075, Pivot!A$2:E$999, 4, FALSE)</f>
        <v>161.5</v>
      </c>
      <c r="I1075" s="31">
        <f>VLOOKUP(C1075, Pivot!A$2:E$999, 5, FALSE)</f>
        <v>161.5</v>
      </c>
      <c r="J1075" s="68">
        <v>143.19999999999999</v>
      </c>
      <c r="K1075" s="31">
        <f t="shared" si="91"/>
        <v>-18.300000000000011</v>
      </c>
      <c r="L1075" s="58">
        <f>VLOOKUP(C1075, Pivot!A$2:B$999, 2, FALSE)</f>
        <v>8760</v>
      </c>
      <c r="M1075" s="58">
        <f t="shared" si="99"/>
        <v>2016</v>
      </c>
      <c r="N1075" s="69" t="s">
        <v>922</v>
      </c>
      <c r="P1075" s="58">
        <f t="shared" si="93"/>
        <v>2016</v>
      </c>
    </row>
    <row r="1076" spans="1:16" ht="12.75" hidden="1" customHeight="1" x14ac:dyDescent="0.25">
      <c r="A1076" s="43" t="s">
        <v>1221</v>
      </c>
      <c r="B1076" s="28" t="s">
        <v>338</v>
      </c>
      <c r="C1076" s="71" t="s">
        <v>1192</v>
      </c>
      <c r="D1076" s="70">
        <v>1</v>
      </c>
      <c r="E1076" s="94">
        <v>42411</v>
      </c>
      <c r="F1076" s="57">
        <f>VLOOKUP(C1076, Pivot!A$2:C$999, 3, FALSE)</f>
        <v>42321</v>
      </c>
      <c r="G1076" s="30">
        <f t="shared" si="98"/>
        <v>90</v>
      </c>
      <c r="H1076" s="31">
        <f>VLOOKUP(C1076, Pivot!A$2:E$999, 4, FALSE)</f>
        <v>161.5</v>
      </c>
      <c r="I1076" s="31">
        <f>VLOOKUP(C1076, Pivot!A$2:E$999, 5, FALSE)</f>
        <v>161.5</v>
      </c>
      <c r="J1076" s="68">
        <v>151.5</v>
      </c>
      <c r="K1076" s="31">
        <f t="shared" si="91"/>
        <v>-10</v>
      </c>
      <c r="L1076" s="58">
        <f>VLOOKUP(C1076, Pivot!A$2:B$999, 2, FALSE)</f>
        <v>8760</v>
      </c>
      <c r="M1076" s="58">
        <f t="shared" si="99"/>
        <v>2016</v>
      </c>
      <c r="N1076" s="69" t="s">
        <v>890</v>
      </c>
      <c r="P1076" s="58">
        <f t="shared" si="93"/>
        <v>2016</v>
      </c>
    </row>
    <row r="1077" spans="1:16" ht="12.75" hidden="1" customHeight="1" x14ac:dyDescent="0.25">
      <c r="A1077" s="44" t="s">
        <v>1222</v>
      </c>
      <c r="B1077" s="28" t="s">
        <v>590</v>
      </c>
      <c r="C1077" s="29" t="s">
        <v>1188</v>
      </c>
      <c r="D1077" s="44">
        <v>17</v>
      </c>
      <c r="E1077" s="90">
        <v>42415</v>
      </c>
      <c r="F1077" s="57">
        <f>VLOOKUP(C1077, Pivot!A$2:C$999, 3, FALSE)</f>
        <v>42324.285714285717</v>
      </c>
      <c r="G1077" s="30">
        <f t="shared" si="98"/>
        <v>90.714285714282596</v>
      </c>
      <c r="H1077" s="31">
        <f>VLOOKUP(C1077, Pivot!A$2:E$999, 4, FALSE)</f>
        <v>138.30000000000001</v>
      </c>
      <c r="I1077" s="31">
        <f>VLOOKUP(C1077, Pivot!A$2:E$999, 5, FALSE)</f>
        <v>104.8</v>
      </c>
      <c r="J1077" s="55">
        <v>104.9</v>
      </c>
      <c r="K1077" s="31">
        <f t="shared" si="91"/>
        <v>0</v>
      </c>
      <c r="L1077" s="58">
        <f>VLOOKUP(C1077, Pivot!A$2:B$999, 2, FALSE)</f>
        <v>94216</v>
      </c>
      <c r="M1077" s="58">
        <f t="shared" si="99"/>
        <v>2016</v>
      </c>
      <c r="N1077" s="44" t="s">
        <v>1223</v>
      </c>
      <c r="P1077" s="58">
        <f t="shared" si="93"/>
        <v>2016</v>
      </c>
    </row>
    <row r="1078" spans="1:16" ht="12.75" hidden="1" customHeight="1" x14ac:dyDescent="0.25">
      <c r="A1078" s="44" t="s">
        <v>1224</v>
      </c>
      <c r="B1078" s="28" t="s">
        <v>590</v>
      </c>
      <c r="C1078" s="29" t="s">
        <v>1188</v>
      </c>
      <c r="D1078" s="44">
        <v>20</v>
      </c>
      <c r="E1078" s="90">
        <v>42415</v>
      </c>
      <c r="F1078" s="57">
        <f>VLOOKUP(C1078, Pivot!A$2:C$999, 3, FALSE)</f>
        <v>42324.285714285717</v>
      </c>
      <c r="G1078" s="30">
        <f t="shared" si="98"/>
        <v>90.714285714282596</v>
      </c>
      <c r="H1078" s="31">
        <f>VLOOKUP(C1078, Pivot!A$2:E$999, 4, FALSE)</f>
        <v>138.30000000000001</v>
      </c>
      <c r="I1078" s="31">
        <f>VLOOKUP(C1078, Pivot!A$2:E$999, 5, FALSE)</f>
        <v>104.8</v>
      </c>
      <c r="J1078" s="55">
        <v>107.5</v>
      </c>
      <c r="K1078" s="31">
        <f t="shared" si="91"/>
        <v>0</v>
      </c>
      <c r="L1078" s="58">
        <f>VLOOKUP(C1078, Pivot!A$2:B$999, 2, FALSE)</f>
        <v>94216</v>
      </c>
      <c r="M1078" s="58">
        <f t="shared" si="99"/>
        <v>2016</v>
      </c>
      <c r="N1078" s="44" t="s">
        <v>1225</v>
      </c>
      <c r="P1078" s="58">
        <f t="shared" si="93"/>
        <v>2016</v>
      </c>
    </row>
    <row r="1079" spans="1:16" ht="12.75" hidden="1" customHeight="1" x14ac:dyDescent="0.25">
      <c r="A1079" s="44" t="s">
        <v>1226</v>
      </c>
      <c r="B1079" s="28" t="s">
        <v>590</v>
      </c>
      <c r="C1079" s="29" t="s">
        <v>1188</v>
      </c>
      <c r="D1079" s="44">
        <v>12</v>
      </c>
      <c r="E1079" s="90">
        <v>42415</v>
      </c>
      <c r="F1079" s="57">
        <f>VLOOKUP(C1079, Pivot!A$2:C$999, 3, FALSE)</f>
        <v>42324.285714285717</v>
      </c>
      <c r="G1079" s="30">
        <f t="shared" si="98"/>
        <v>90.714285714282596</v>
      </c>
      <c r="H1079" s="31">
        <f>VLOOKUP(C1079, Pivot!A$2:E$999, 4, FALSE)</f>
        <v>138.30000000000001</v>
      </c>
      <c r="I1079" s="31">
        <f>VLOOKUP(C1079, Pivot!A$2:E$999, 5, FALSE)</f>
        <v>104.8</v>
      </c>
      <c r="J1079" s="55">
        <v>114</v>
      </c>
      <c r="K1079" s="31">
        <f t="shared" si="91"/>
        <v>0</v>
      </c>
      <c r="L1079" s="58">
        <f>VLOOKUP(C1079, Pivot!A$2:B$999, 2, FALSE)</f>
        <v>94216</v>
      </c>
      <c r="M1079" s="58">
        <f t="shared" si="99"/>
        <v>2016</v>
      </c>
      <c r="N1079" s="44" t="s">
        <v>886</v>
      </c>
      <c r="P1079" s="58">
        <f t="shared" si="93"/>
        <v>2016</v>
      </c>
    </row>
    <row r="1080" spans="1:16" ht="12.75" hidden="1" customHeight="1" x14ac:dyDescent="0.25">
      <c r="A1080" s="44" t="s">
        <v>1226</v>
      </c>
      <c r="B1080" s="28" t="s">
        <v>590</v>
      </c>
      <c r="C1080" s="29" t="s">
        <v>1192</v>
      </c>
      <c r="D1080" s="44">
        <v>2</v>
      </c>
      <c r="E1080" s="90">
        <v>42415</v>
      </c>
      <c r="F1080" s="57">
        <f>VLOOKUP(C1080, Pivot!A$2:C$999, 3, FALSE)</f>
        <v>42321</v>
      </c>
      <c r="G1080" s="30">
        <f t="shared" si="98"/>
        <v>94</v>
      </c>
      <c r="H1080" s="31">
        <f>VLOOKUP(C1080, Pivot!A$2:E$999, 4, FALSE)</f>
        <v>161.5</v>
      </c>
      <c r="I1080" s="31">
        <f>VLOOKUP(C1080, Pivot!A$2:E$999, 5, FALSE)</f>
        <v>161.5</v>
      </c>
      <c r="J1080" s="55">
        <v>114</v>
      </c>
      <c r="K1080" s="31">
        <f t="shared" si="91"/>
        <v>-47.5</v>
      </c>
      <c r="L1080" s="58">
        <f>VLOOKUP(C1080, Pivot!A$2:B$999, 2, FALSE)</f>
        <v>8760</v>
      </c>
      <c r="M1080" s="58">
        <f t="shared" si="99"/>
        <v>2016</v>
      </c>
      <c r="N1080" s="44" t="s">
        <v>886</v>
      </c>
      <c r="P1080" s="58">
        <f t="shared" si="93"/>
        <v>2016</v>
      </c>
    </row>
    <row r="1081" spans="1:16" ht="12.75" hidden="1" customHeight="1" x14ac:dyDescent="0.25">
      <c r="A1081" s="27" t="s">
        <v>1227</v>
      </c>
      <c r="B1081" s="28" t="s">
        <v>344</v>
      </c>
      <c r="C1081" s="29" t="s">
        <v>1170</v>
      </c>
      <c r="D1081" s="29">
        <v>1</v>
      </c>
      <c r="E1081" s="90">
        <v>42416</v>
      </c>
      <c r="F1081" s="57">
        <f>VLOOKUP(C1081, Pivot!A$2:C$999, 3, FALSE)</f>
        <v>42307.666666666664</v>
      </c>
      <c r="G1081" s="30">
        <f t="shared" si="98"/>
        <v>108.33333333333576</v>
      </c>
      <c r="H1081" s="31">
        <f>VLOOKUP(C1081, Pivot!A$2:E$999, 4, FALSE)</f>
        <v>207.3</v>
      </c>
      <c r="I1081" s="31">
        <f>VLOOKUP(C1081, Pivot!A$2:E$999, 5, FALSE)</f>
        <v>67.5</v>
      </c>
      <c r="J1081" s="55">
        <v>185.8</v>
      </c>
      <c r="K1081" s="31">
        <f t="shared" si="91"/>
        <v>0</v>
      </c>
      <c r="L1081" s="58">
        <f>VLOOKUP(C1081, Pivot!A$2:B$999, 2, FALSE)</f>
        <v>97573</v>
      </c>
      <c r="M1081" s="58">
        <f t="shared" si="99"/>
        <v>2016</v>
      </c>
      <c r="N1081" s="27" t="s">
        <v>1104</v>
      </c>
      <c r="P1081" s="58">
        <f t="shared" si="93"/>
        <v>2016</v>
      </c>
    </row>
    <row r="1082" spans="1:16" ht="12.75" hidden="1" customHeight="1" x14ac:dyDescent="0.25">
      <c r="A1082" s="27" t="s">
        <v>1228</v>
      </c>
      <c r="B1082" s="28" t="s">
        <v>344</v>
      </c>
      <c r="C1082" s="29" t="s">
        <v>1036</v>
      </c>
      <c r="D1082" s="29">
        <v>1</v>
      </c>
      <c r="E1082" s="90">
        <v>42418</v>
      </c>
      <c r="F1082" s="57">
        <f>VLOOKUP(C1082, Pivot!A$2:C$999, 3, FALSE)</f>
        <v>41949.727272727272</v>
      </c>
      <c r="G1082" s="30">
        <f t="shared" si="98"/>
        <v>468.27272727272793</v>
      </c>
      <c r="H1082" s="31">
        <f>VLOOKUP(C1082, Pivot!A$2:E$999, 4, FALSE)</f>
        <v>207.3</v>
      </c>
      <c r="I1082" s="31">
        <f>VLOOKUP(C1082, Pivot!A$2:E$999, 5, FALSE)</f>
        <v>67.5</v>
      </c>
      <c r="J1082" s="55">
        <v>160.19999999999999</v>
      </c>
      <c r="K1082" s="31">
        <f t="shared" si="91"/>
        <v>0</v>
      </c>
      <c r="L1082" s="58">
        <f>VLOOKUP(C1082, Pivot!A$2:B$999, 2, FALSE)</f>
        <v>233033</v>
      </c>
      <c r="M1082" s="58">
        <f t="shared" si="99"/>
        <v>2016</v>
      </c>
      <c r="N1082" s="27" t="s">
        <v>202</v>
      </c>
      <c r="P1082" s="58">
        <f t="shared" si="93"/>
        <v>2016</v>
      </c>
    </row>
    <row r="1083" spans="1:16" ht="12.75" hidden="1" customHeight="1" x14ac:dyDescent="0.25">
      <c r="A1083" s="27" t="s">
        <v>1229</v>
      </c>
      <c r="B1083" s="28" t="s">
        <v>344</v>
      </c>
      <c r="C1083" s="29" t="s">
        <v>1170</v>
      </c>
      <c r="D1083" s="29">
        <v>1</v>
      </c>
      <c r="E1083" s="90">
        <v>42418</v>
      </c>
      <c r="F1083" s="57">
        <f>VLOOKUP(C1083, Pivot!A$2:C$999, 3, FALSE)</f>
        <v>42307.666666666664</v>
      </c>
      <c r="G1083" s="30">
        <f t="shared" si="98"/>
        <v>110.33333333333576</v>
      </c>
      <c r="H1083" s="31">
        <f>VLOOKUP(C1083, Pivot!A$2:E$999, 4, FALSE)</f>
        <v>207.3</v>
      </c>
      <c r="I1083" s="31">
        <f>VLOOKUP(C1083, Pivot!A$2:E$999, 5, FALSE)</f>
        <v>67.5</v>
      </c>
      <c r="J1083" s="55">
        <v>160.1</v>
      </c>
      <c r="K1083" s="31">
        <f t="shared" si="91"/>
        <v>0</v>
      </c>
      <c r="L1083" s="58">
        <f>VLOOKUP(C1083, Pivot!A$2:B$999, 2, FALSE)</f>
        <v>97573</v>
      </c>
      <c r="M1083" s="58">
        <f t="shared" si="99"/>
        <v>2016</v>
      </c>
      <c r="N1083" s="27" t="s">
        <v>202</v>
      </c>
      <c r="P1083" s="58">
        <f t="shared" si="93"/>
        <v>2016</v>
      </c>
    </row>
    <row r="1084" spans="1:16" ht="12.75" hidden="1" customHeight="1" x14ac:dyDescent="0.25">
      <c r="A1084" s="27" t="s">
        <v>1230</v>
      </c>
      <c r="B1084" s="28" t="s">
        <v>344</v>
      </c>
      <c r="C1084" s="29" t="s">
        <v>1170</v>
      </c>
      <c r="D1084" s="29">
        <v>1</v>
      </c>
      <c r="E1084" s="90">
        <v>42418</v>
      </c>
      <c r="F1084" s="57">
        <f>VLOOKUP(C1084, Pivot!A$2:C$999, 3, FALSE)</f>
        <v>42307.666666666664</v>
      </c>
      <c r="G1084" s="30">
        <f t="shared" si="98"/>
        <v>110.33333333333576</v>
      </c>
      <c r="H1084" s="31">
        <f>VLOOKUP(C1084, Pivot!A$2:E$999, 4, FALSE)</f>
        <v>207.3</v>
      </c>
      <c r="I1084" s="31">
        <f>VLOOKUP(C1084, Pivot!A$2:E$999, 5, FALSE)</f>
        <v>67.5</v>
      </c>
      <c r="J1084" s="55">
        <v>159.5</v>
      </c>
      <c r="K1084" s="31">
        <f t="shared" si="91"/>
        <v>0</v>
      </c>
      <c r="L1084" s="58">
        <f>VLOOKUP(C1084, Pivot!A$2:B$999, 2, FALSE)</f>
        <v>97573</v>
      </c>
      <c r="M1084" s="58">
        <f t="shared" si="99"/>
        <v>2016</v>
      </c>
      <c r="N1084" s="27" t="s">
        <v>202</v>
      </c>
      <c r="P1084" s="58">
        <f t="shared" si="93"/>
        <v>2016</v>
      </c>
    </row>
    <row r="1085" spans="1:16" ht="12.75" hidden="1" customHeight="1" x14ac:dyDescent="0.25">
      <c r="A1085" s="27" t="s">
        <v>1231</v>
      </c>
      <c r="B1085" s="28" t="s">
        <v>344</v>
      </c>
      <c r="C1085" s="29" t="s">
        <v>1170</v>
      </c>
      <c r="D1085" s="29">
        <v>1</v>
      </c>
      <c r="E1085" s="90">
        <v>42418</v>
      </c>
      <c r="F1085" s="57">
        <f>VLOOKUP(C1085, Pivot!A$2:C$999, 3, FALSE)</f>
        <v>42307.666666666664</v>
      </c>
      <c r="G1085" s="30">
        <f t="shared" si="98"/>
        <v>110.33333333333576</v>
      </c>
      <c r="H1085" s="31">
        <f>VLOOKUP(C1085, Pivot!A$2:E$999, 4, FALSE)</f>
        <v>207.3</v>
      </c>
      <c r="I1085" s="31">
        <f>VLOOKUP(C1085, Pivot!A$2:E$999, 5, FALSE)</f>
        <v>67.5</v>
      </c>
      <c r="J1085" s="55">
        <v>159.1</v>
      </c>
      <c r="K1085" s="31">
        <f t="shared" si="91"/>
        <v>0</v>
      </c>
      <c r="L1085" s="58">
        <f>VLOOKUP(C1085, Pivot!A$2:B$999, 2, FALSE)</f>
        <v>97573</v>
      </c>
      <c r="M1085" s="58">
        <f t="shared" si="99"/>
        <v>2016</v>
      </c>
      <c r="N1085" s="27" t="s">
        <v>202</v>
      </c>
      <c r="P1085" s="58">
        <f t="shared" si="93"/>
        <v>2016</v>
      </c>
    </row>
    <row r="1086" spans="1:16" ht="12.75" hidden="1" customHeight="1" x14ac:dyDescent="0.25">
      <c r="A1086" s="27" t="s">
        <v>1232</v>
      </c>
      <c r="B1086" s="28" t="s">
        <v>344</v>
      </c>
      <c r="C1086" s="29" t="s">
        <v>1170</v>
      </c>
      <c r="D1086" s="29">
        <v>1</v>
      </c>
      <c r="E1086" s="90">
        <v>42418</v>
      </c>
      <c r="F1086" s="57">
        <f>VLOOKUP(C1086, Pivot!A$2:C$999, 3, FALSE)</f>
        <v>42307.666666666664</v>
      </c>
      <c r="G1086" s="30">
        <f t="shared" si="98"/>
        <v>110.33333333333576</v>
      </c>
      <c r="H1086" s="31">
        <f>VLOOKUP(C1086, Pivot!A$2:E$999, 4, FALSE)</f>
        <v>207.3</v>
      </c>
      <c r="I1086" s="31">
        <f>VLOOKUP(C1086, Pivot!A$2:E$999, 5, FALSE)</f>
        <v>67.5</v>
      </c>
      <c r="J1086" s="55">
        <v>158.30000000000001</v>
      </c>
      <c r="K1086" s="31">
        <f t="shared" si="91"/>
        <v>0</v>
      </c>
      <c r="L1086" s="58">
        <f>VLOOKUP(C1086, Pivot!A$2:B$999, 2, FALSE)</f>
        <v>97573</v>
      </c>
      <c r="M1086" s="58">
        <f t="shared" si="99"/>
        <v>2016</v>
      </c>
      <c r="N1086" s="27" t="s">
        <v>202</v>
      </c>
      <c r="P1086" s="58">
        <f t="shared" si="93"/>
        <v>2016</v>
      </c>
    </row>
    <row r="1087" spans="1:16" ht="12.75" hidden="1" customHeight="1" x14ac:dyDescent="0.25">
      <c r="A1087" s="27" t="s">
        <v>1233</v>
      </c>
      <c r="B1087" s="28" t="s">
        <v>344</v>
      </c>
      <c r="C1087" s="29" t="s">
        <v>1192</v>
      </c>
      <c r="D1087" s="29">
        <v>1</v>
      </c>
      <c r="E1087" s="90">
        <v>42418</v>
      </c>
      <c r="F1087" s="57">
        <f>VLOOKUP(C1087, Pivot!A$2:C$999, 3, FALSE)</f>
        <v>42321</v>
      </c>
      <c r="G1087" s="30">
        <f t="shared" si="98"/>
        <v>97</v>
      </c>
      <c r="H1087" s="31">
        <f>VLOOKUP(C1087, Pivot!A$2:E$999, 4, FALSE)</f>
        <v>161.5</v>
      </c>
      <c r="I1087" s="31">
        <f>VLOOKUP(C1087, Pivot!A$2:E$999, 5, FALSE)</f>
        <v>161.5</v>
      </c>
      <c r="J1087" s="55">
        <v>158.19999999999999</v>
      </c>
      <c r="K1087" s="31">
        <f t="shared" si="91"/>
        <v>-3.3000000000000114</v>
      </c>
      <c r="L1087" s="58">
        <f>VLOOKUP(C1087, Pivot!A$2:B$999, 2, FALSE)</f>
        <v>8760</v>
      </c>
      <c r="M1087" s="58">
        <f t="shared" si="99"/>
        <v>2016</v>
      </c>
      <c r="N1087" s="27" t="s">
        <v>202</v>
      </c>
      <c r="P1087" s="58">
        <f t="shared" si="93"/>
        <v>2016</v>
      </c>
    </row>
    <row r="1088" spans="1:16" ht="12.75" hidden="1" customHeight="1" x14ac:dyDescent="0.25">
      <c r="A1088" s="27" t="s">
        <v>1234</v>
      </c>
      <c r="B1088" s="28" t="s">
        <v>344</v>
      </c>
      <c r="C1088" s="29" t="s">
        <v>1170</v>
      </c>
      <c r="D1088" s="29">
        <v>1</v>
      </c>
      <c r="E1088" s="90">
        <v>42418</v>
      </c>
      <c r="F1088" s="57">
        <f>VLOOKUP(C1088, Pivot!A$2:C$999, 3, FALSE)</f>
        <v>42307.666666666664</v>
      </c>
      <c r="G1088" s="30">
        <f t="shared" si="98"/>
        <v>110.33333333333576</v>
      </c>
      <c r="H1088" s="31">
        <f>VLOOKUP(C1088, Pivot!A$2:E$999, 4, FALSE)</f>
        <v>207.3</v>
      </c>
      <c r="I1088" s="31">
        <f>VLOOKUP(C1088, Pivot!A$2:E$999, 5, FALSE)</f>
        <v>67.5</v>
      </c>
      <c r="J1088" s="55">
        <v>157.6</v>
      </c>
      <c r="K1088" s="31">
        <f t="shared" si="91"/>
        <v>0</v>
      </c>
      <c r="L1088" s="58">
        <f>VLOOKUP(C1088, Pivot!A$2:B$999, 2, FALSE)</f>
        <v>97573</v>
      </c>
      <c r="M1088" s="58">
        <f t="shared" si="99"/>
        <v>2016</v>
      </c>
      <c r="N1088" s="27" t="s">
        <v>202</v>
      </c>
      <c r="P1088" s="58">
        <f t="shared" si="93"/>
        <v>2016</v>
      </c>
    </row>
    <row r="1089" spans="1:16" ht="12.75" hidden="1" customHeight="1" x14ac:dyDescent="0.25">
      <c r="A1089" s="27" t="s">
        <v>1235</v>
      </c>
      <c r="B1089" s="28" t="s">
        <v>344</v>
      </c>
      <c r="C1089" s="29" t="s">
        <v>1170</v>
      </c>
      <c r="D1089" s="29">
        <v>1</v>
      </c>
      <c r="E1089" s="90">
        <v>42418</v>
      </c>
      <c r="F1089" s="57">
        <f>VLOOKUP(C1089, Pivot!A$2:C$999, 3, FALSE)</f>
        <v>42307.666666666664</v>
      </c>
      <c r="G1089" s="30">
        <f t="shared" si="98"/>
        <v>110.33333333333576</v>
      </c>
      <c r="H1089" s="31">
        <f>VLOOKUP(C1089, Pivot!A$2:E$999, 4, FALSE)</f>
        <v>207.3</v>
      </c>
      <c r="I1089" s="31">
        <f>VLOOKUP(C1089, Pivot!A$2:E$999, 5, FALSE)</f>
        <v>67.5</v>
      </c>
      <c r="J1089" s="55">
        <v>157.5</v>
      </c>
      <c r="K1089" s="31">
        <f t="shared" si="91"/>
        <v>0</v>
      </c>
      <c r="L1089" s="58">
        <f>VLOOKUP(C1089, Pivot!A$2:B$999, 2, FALSE)</f>
        <v>97573</v>
      </c>
      <c r="M1089" s="58">
        <f t="shared" si="99"/>
        <v>2016</v>
      </c>
      <c r="N1089" s="27" t="s">
        <v>202</v>
      </c>
      <c r="P1089" s="58">
        <f t="shared" si="93"/>
        <v>2016</v>
      </c>
    </row>
    <row r="1090" spans="1:16" ht="12.75" hidden="1" customHeight="1" x14ac:dyDescent="0.25">
      <c r="A1090" s="27" t="s">
        <v>1236</v>
      </c>
      <c r="B1090" s="28" t="s">
        <v>344</v>
      </c>
      <c r="C1090" s="29" t="s">
        <v>1170</v>
      </c>
      <c r="D1090" s="29">
        <v>1</v>
      </c>
      <c r="E1090" s="90">
        <v>42419</v>
      </c>
      <c r="F1090" s="57">
        <f>VLOOKUP(C1090, Pivot!A$2:C$999, 3, FALSE)</f>
        <v>42307.666666666664</v>
      </c>
      <c r="G1090" s="30">
        <f t="shared" si="98"/>
        <v>111.33333333333576</v>
      </c>
      <c r="H1090" s="31">
        <f>VLOOKUP(C1090, Pivot!A$2:E$999, 4, FALSE)</f>
        <v>207.3</v>
      </c>
      <c r="I1090" s="31">
        <f>VLOOKUP(C1090, Pivot!A$2:E$999, 5, FALSE)</f>
        <v>67.5</v>
      </c>
      <c r="J1090" s="55">
        <v>114.7</v>
      </c>
      <c r="K1090" s="31">
        <f t="shared" ref="K1090:K1153" si="100">IF(J1090&gt;H1090, J1090-H1090, IF(J1090&lt;I1090, J1090-I1090, 0))</f>
        <v>0</v>
      </c>
      <c r="L1090" s="58">
        <f>VLOOKUP(C1090, Pivot!A$2:B$999, 2, FALSE)</f>
        <v>97573</v>
      </c>
      <c r="M1090" s="58">
        <f t="shared" si="99"/>
        <v>2016</v>
      </c>
      <c r="N1090" s="27" t="s">
        <v>1237</v>
      </c>
      <c r="P1090" s="58">
        <f t="shared" ref="P1090:P1153" si="101">IF(MONTH(E1090) =12, M1090+1, M1090)</f>
        <v>2016</v>
      </c>
    </row>
    <row r="1091" spans="1:16" ht="12.75" hidden="1" customHeight="1" x14ac:dyDescent="0.25">
      <c r="A1091" s="27" t="s">
        <v>1238</v>
      </c>
      <c r="B1091" s="28" t="s">
        <v>344</v>
      </c>
      <c r="C1091" s="29" t="s">
        <v>1036</v>
      </c>
      <c r="D1091" s="29">
        <v>1</v>
      </c>
      <c r="E1091" s="90">
        <v>42419</v>
      </c>
      <c r="F1091" s="57">
        <f>VLOOKUP(C1091, Pivot!A$2:C$999, 3, FALSE)</f>
        <v>41949.727272727272</v>
      </c>
      <c r="G1091" s="30">
        <f t="shared" si="98"/>
        <v>469.27272727272793</v>
      </c>
      <c r="H1091" s="31">
        <f>VLOOKUP(C1091, Pivot!A$2:E$999, 4, FALSE)</f>
        <v>207.3</v>
      </c>
      <c r="I1091" s="31">
        <f>VLOOKUP(C1091, Pivot!A$2:E$999, 5, FALSE)</f>
        <v>67.5</v>
      </c>
      <c r="J1091" s="55">
        <v>113.1</v>
      </c>
      <c r="K1091" s="31">
        <f t="shared" si="100"/>
        <v>0</v>
      </c>
      <c r="L1091" s="58">
        <f>VLOOKUP(C1091, Pivot!A$2:B$999, 2, FALSE)</f>
        <v>233033</v>
      </c>
      <c r="M1091" s="58">
        <f t="shared" si="99"/>
        <v>2016</v>
      </c>
      <c r="N1091" s="27" t="s">
        <v>1237</v>
      </c>
      <c r="P1091" s="58">
        <f t="shared" si="101"/>
        <v>2016</v>
      </c>
    </row>
    <row r="1092" spans="1:16" ht="12.75" hidden="1" customHeight="1" x14ac:dyDescent="0.25">
      <c r="A1092" s="27" t="s">
        <v>1239</v>
      </c>
      <c r="B1092" s="28" t="s">
        <v>344</v>
      </c>
      <c r="C1092" s="29" t="s">
        <v>1188</v>
      </c>
      <c r="D1092" s="29">
        <v>1</v>
      </c>
      <c r="E1092" s="90">
        <v>42419</v>
      </c>
      <c r="F1092" s="57">
        <f>VLOOKUP(C1092, Pivot!A$2:C$999, 3, FALSE)</f>
        <v>42324.285714285717</v>
      </c>
      <c r="G1092" s="30">
        <f t="shared" si="98"/>
        <v>94.714285714282596</v>
      </c>
      <c r="H1092" s="31">
        <f>VLOOKUP(C1092, Pivot!A$2:E$999, 4, FALSE)</f>
        <v>138.30000000000001</v>
      </c>
      <c r="I1092" s="31">
        <f>VLOOKUP(C1092, Pivot!A$2:E$999, 5, FALSE)</f>
        <v>104.8</v>
      </c>
      <c r="J1092" s="55">
        <v>113.1</v>
      </c>
      <c r="K1092" s="31">
        <f t="shared" si="100"/>
        <v>0</v>
      </c>
      <c r="L1092" s="58">
        <f>VLOOKUP(C1092, Pivot!A$2:B$999, 2, FALSE)</f>
        <v>94216</v>
      </c>
      <c r="M1092" s="58">
        <f t="shared" si="99"/>
        <v>2016</v>
      </c>
      <c r="N1092" s="27" t="s">
        <v>1237</v>
      </c>
      <c r="P1092" s="58">
        <f t="shared" si="101"/>
        <v>2016</v>
      </c>
    </row>
    <row r="1093" spans="1:16" ht="12.75" hidden="1" customHeight="1" x14ac:dyDescent="0.25">
      <c r="A1093" s="27" t="s">
        <v>1240</v>
      </c>
      <c r="B1093" s="28" t="s">
        <v>344</v>
      </c>
      <c r="C1093" s="29" t="s">
        <v>1036</v>
      </c>
      <c r="D1093" s="29">
        <v>1</v>
      </c>
      <c r="E1093" s="90">
        <v>42419</v>
      </c>
      <c r="F1093" s="57">
        <f>VLOOKUP(C1093, Pivot!A$2:C$999, 3, FALSE)</f>
        <v>41949.727272727272</v>
      </c>
      <c r="G1093" s="30">
        <f t="shared" si="98"/>
        <v>469.27272727272793</v>
      </c>
      <c r="H1093" s="31">
        <f>VLOOKUP(C1093, Pivot!A$2:E$999, 4, FALSE)</f>
        <v>207.3</v>
      </c>
      <c r="I1093" s="31">
        <f>VLOOKUP(C1093, Pivot!A$2:E$999, 5, FALSE)</f>
        <v>67.5</v>
      </c>
      <c r="J1093" s="55">
        <v>113.1</v>
      </c>
      <c r="K1093" s="31">
        <f t="shared" si="100"/>
        <v>0</v>
      </c>
      <c r="L1093" s="58">
        <f>VLOOKUP(C1093, Pivot!A$2:B$999, 2, FALSE)</f>
        <v>233033</v>
      </c>
      <c r="M1093" s="58">
        <f t="shared" si="99"/>
        <v>2016</v>
      </c>
      <c r="N1093" s="27" t="s">
        <v>1237</v>
      </c>
      <c r="P1093" s="58">
        <f t="shared" si="101"/>
        <v>2016</v>
      </c>
    </row>
    <row r="1094" spans="1:16" ht="12.75" hidden="1" customHeight="1" x14ac:dyDescent="0.25">
      <c r="A1094" s="27" t="s">
        <v>1241</v>
      </c>
      <c r="B1094" s="28" t="s">
        <v>344</v>
      </c>
      <c r="C1094" s="29" t="s">
        <v>1036</v>
      </c>
      <c r="D1094" s="29">
        <v>1</v>
      </c>
      <c r="E1094" s="90">
        <v>42419</v>
      </c>
      <c r="F1094" s="57">
        <f>VLOOKUP(C1094, Pivot!A$2:C$999, 3, FALSE)</f>
        <v>41949.727272727272</v>
      </c>
      <c r="G1094" s="30">
        <f t="shared" si="98"/>
        <v>469.27272727272793</v>
      </c>
      <c r="H1094" s="31">
        <f>VLOOKUP(C1094, Pivot!A$2:E$999, 4, FALSE)</f>
        <v>207.3</v>
      </c>
      <c r="I1094" s="31">
        <f>VLOOKUP(C1094, Pivot!A$2:E$999, 5, FALSE)</f>
        <v>67.5</v>
      </c>
      <c r="J1094" s="55">
        <v>113.1</v>
      </c>
      <c r="K1094" s="31">
        <f t="shared" si="100"/>
        <v>0</v>
      </c>
      <c r="L1094" s="58">
        <f>VLOOKUP(C1094, Pivot!A$2:B$999, 2, FALSE)</f>
        <v>233033</v>
      </c>
      <c r="M1094" s="58">
        <f t="shared" si="99"/>
        <v>2016</v>
      </c>
      <c r="N1094" s="27" t="s">
        <v>1237</v>
      </c>
      <c r="P1094" s="58">
        <f t="shared" si="101"/>
        <v>2016</v>
      </c>
    </row>
    <row r="1095" spans="1:16" ht="12.75" hidden="1" customHeight="1" x14ac:dyDescent="0.25">
      <c r="A1095" s="27" t="s">
        <v>1242</v>
      </c>
      <c r="B1095" s="28" t="s">
        <v>344</v>
      </c>
      <c r="C1095" s="29" t="s">
        <v>1188</v>
      </c>
      <c r="D1095" s="29">
        <v>1</v>
      </c>
      <c r="E1095" s="90">
        <v>42419</v>
      </c>
      <c r="F1095" s="57">
        <f>VLOOKUP(C1095, Pivot!A$2:C$999, 3, FALSE)</f>
        <v>42324.285714285717</v>
      </c>
      <c r="G1095" s="30">
        <f t="shared" si="98"/>
        <v>94.714285714282596</v>
      </c>
      <c r="H1095" s="31">
        <f>VLOOKUP(C1095, Pivot!A$2:E$999, 4, FALSE)</f>
        <v>138.30000000000001</v>
      </c>
      <c r="I1095" s="31">
        <f>VLOOKUP(C1095, Pivot!A$2:E$999, 5, FALSE)</f>
        <v>104.8</v>
      </c>
      <c r="J1095" s="55">
        <v>113.1</v>
      </c>
      <c r="K1095" s="31">
        <f t="shared" si="100"/>
        <v>0</v>
      </c>
      <c r="L1095" s="58">
        <f>VLOOKUP(C1095, Pivot!A$2:B$999, 2, FALSE)</f>
        <v>94216</v>
      </c>
      <c r="M1095" s="58">
        <f t="shared" si="99"/>
        <v>2016</v>
      </c>
      <c r="N1095" s="27" t="s">
        <v>1237</v>
      </c>
      <c r="P1095" s="58">
        <f t="shared" si="101"/>
        <v>2016</v>
      </c>
    </row>
    <row r="1096" spans="1:16" ht="12.75" hidden="1" customHeight="1" x14ac:dyDescent="0.25">
      <c r="A1096" s="27" t="s">
        <v>1243</v>
      </c>
      <c r="B1096" s="28" t="s">
        <v>344</v>
      </c>
      <c r="C1096" s="29" t="s">
        <v>1188</v>
      </c>
      <c r="D1096" s="29">
        <v>1</v>
      </c>
      <c r="E1096" s="90">
        <v>42419</v>
      </c>
      <c r="F1096" s="57">
        <f>VLOOKUP(C1096, Pivot!A$2:C$999, 3, FALSE)</f>
        <v>42324.285714285717</v>
      </c>
      <c r="G1096" s="30">
        <f t="shared" si="98"/>
        <v>94.714285714282596</v>
      </c>
      <c r="H1096" s="31">
        <f>VLOOKUP(C1096, Pivot!A$2:E$999, 4, FALSE)</f>
        <v>138.30000000000001</v>
      </c>
      <c r="I1096" s="31">
        <f>VLOOKUP(C1096, Pivot!A$2:E$999, 5, FALSE)</f>
        <v>104.8</v>
      </c>
      <c r="J1096" s="55">
        <v>113</v>
      </c>
      <c r="K1096" s="31">
        <f t="shared" si="100"/>
        <v>0</v>
      </c>
      <c r="L1096" s="58">
        <f>VLOOKUP(C1096, Pivot!A$2:B$999, 2, FALSE)</f>
        <v>94216</v>
      </c>
      <c r="M1096" s="58">
        <f t="shared" si="99"/>
        <v>2016</v>
      </c>
      <c r="N1096" s="27" t="s">
        <v>1237</v>
      </c>
      <c r="P1096" s="58">
        <f t="shared" si="101"/>
        <v>2016</v>
      </c>
    </row>
    <row r="1097" spans="1:16" ht="12.75" hidden="1" customHeight="1" x14ac:dyDescent="0.25">
      <c r="A1097" s="27" t="s">
        <v>1244</v>
      </c>
      <c r="B1097" s="28" t="s">
        <v>344</v>
      </c>
      <c r="C1097" s="29" t="s">
        <v>1188</v>
      </c>
      <c r="D1097" s="29">
        <v>1</v>
      </c>
      <c r="E1097" s="90">
        <v>42419</v>
      </c>
      <c r="F1097" s="57">
        <f>VLOOKUP(C1097, Pivot!A$2:C$999, 3, FALSE)</f>
        <v>42324.285714285717</v>
      </c>
      <c r="G1097" s="30">
        <f t="shared" si="98"/>
        <v>94.714285714282596</v>
      </c>
      <c r="H1097" s="31">
        <f>VLOOKUP(C1097, Pivot!A$2:E$999, 4, FALSE)</f>
        <v>138.30000000000001</v>
      </c>
      <c r="I1097" s="31">
        <f>VLOOKUP(C1097, Pivot!A$2:E$999, 5, FALSE)</f>
        <v>104.8</v>
      </c>
      <c r="J1097" s="55">
        <v>113</v>
      </c>
      <c r="K1097" s="31">
        <f t="shared" si="100"/>
        <v>0</v>
      </c>
      <c r="L1097" s="58">
        <f>VLOOKUP(C1097, Pivot!A$2:B$999, 2, FALSE)</f>
        <v>94216</v>
      </c>
      <c r="M1097" s="58">
        <f t="shared" si="99"/>
        <v>2016</v>
      </c>
      <c r="N1097" s="27" t="s">
        <v>1237</v>
      </c>
      <c r="P1097" s="58">
        <f t="shared" si="101"/>
        <v>2016</v>
      </c>
    </row>
    <row r="1098" spans="1:16" ht="12.75" hidden="1" customHeight="1" x14ac:dyDescent="0.25">
      <c r="A1098" s="27" t="s">
        <v>1245</v>
      </c>
      <c r="B1098" s="28" t="s">
        <v>344</v>
      </c>
      <c r="C1098" s="29" t="s">
        <v>1188</v>
      </c>
      <c r="D1098" s="29">
        <v>1</v>
      </c>
      <c r="E1098" s="90">
        <v>42419</v>
      </c>
      <c r="F1098" s="57">
        <f>VLOOKUP(C1098, Pivot!A$2:C$999, 3, FALSE)</f>
        <v>42324.285714285717</v>
      </c>
      <c r="G1098" s="30">
        <f t="shared" si="98"/>
        <v>94.714285714282596</v>
      </c>
      <c r="H1098" s="31">
        <f>VLOOKUP(C1098, Pivot!A$2:E$999, 4, FALSE)</f>
        <v>138.30000000000001</v>
      </c>
      <c r="I1098" s="31">
        <f>VLOOKUP(C1098, Pivot!A$2:E$999, 5, FALSE)</f>
        <v>104.8</v>
      </c>
      <c r="J1098" s="55">
        <v>112.9</v>
      </c>
      <c r="K1098" s="31">
        <f t="shared" si="100"/>
        <v>0</v>
      </c>
      <c r="L1098" s="58">
        <f>VLOOKUP(C1098, Pivot!A$2:B$999, 2, FALSE)</f>
        <v>94216</v>
      </c>
      <c r="M1098" s="58">
        <f t="shared" si="99"/>
        <v>2016</v>
      </c>
      <c r="N1098" s="27" t="s">
        <v>1237</v>
      </c>
      <c r="P1098" s="58">
        <f t="shared" si="101"/>
        <v>2016</v>
      </c>
    </row>
    <row r="1099" spans="1:16" ht="12.75" hidden="1" customHeight="1" x14ac:dyDescent="0.25">
      <c r="A1099" s="27" t="s">
        <v>1246</v>
      </c>
      <c r="B1099" s="28" t="s">
        <v>344</v>
      </c>
      <c r="C1099" s="29" t="s">
        <v>1036</v>
      </c>
      <c r="D1099" s="29">
        <v>1</v>
      </c>
      <c r="E1099" s="90">
        <v>42419</v>
      </c>
      <c r="F1099" s="57">
        <f>VLOOKUP(C1099, Pivot!A$2:C$999, 3, FALSE)</f>
        <v>41949.727272727272</v>
      </c>
      <c r="G1099" s="30">
        <f t="shared" si="98"/>
        <v>469.27272727272793</v>
      </c>
      <c r="H1099" s="31">
        <f>VLOOKUP(C1099, Pivot!A$2:E$999, 4, FALSE)</f>
        <v>207.3</v>
      </c>
      <c r="I1099" s="31">
        <f>VLOOKUP(C1099, Pivot!A$2:E$999, 5, FALSE)</f>
        <v>67.5</v>
      </c>
      <c r="J1099" s="55">
        <v>112.9</v>
      </c>
      <c r="K1099" s="31">
        <f t="shared" si="100"/>
        <v>0</v>
      </c>
      <c r="L1099" s="58">
        <f>VLOOKUP(C1099, Pivot!A$2:B$999, 2, FALSE)</f>
        <v>233033</v>
      </c>
      <c r="M1099" s="58">
        <f t="shared" si="99"/>
        <v>2016</v>
      </c>
      <c r="N1099" s="27" t="s">
        <v>1237</v>
      </c>
      <c r="P1099" s="58">
        <f t="shared" si="101"/>
        <v>2016</v>
      </c>
    </row>
    <row r="1100" spans="1:16" ht="12.75" hidden="1" customHeight="1" x14ac:dyDescent="0.25">
      <c r="A1100" s="27" t="s">
        <v>1247</v>
      </c>
      <c r="B1100" s="28" t="s">
        <v>344</v>
      </c>
      <c r="C1100" s="29" t="s">
        <v>1188</v>
      </c>
      <c r="D1100" s="29">
        <v>1</v>
      </c>
      <c r="E1100" s="90">
        <v>42419</v>
      </c>
      <c r="F1100" s="57">
        <f>VLOOKUP(C1100, Pivot!A$2:C$999, 3, FALSE)</f>
        <v>42324.285714285717</v>
      </c>
      <c r="G1100" s="30">
        <f t="shared" si="98"/>
        <v>94.714285714282596</v>
      </c>
      <c r="H1100" s="31">
        <f>VLOOKUP(C1100, Pivot!A$2:E$999, 4, FALSE)</f>
        <v>138.30000000000001</v>
      </c>
      <c r="I1100" s="31">
        <f>VLOOKUP(C1100, Pivot!A$2:E$999, 5, FALSE)</f>
        <v>104.8</v>
      </c>
      <c r="J1100" s="55">
        <v>112.6</v>
      </c>
      <c r="K1100" s="31">
        <f t="shared" si="100"/>
        <v>0</v>
      </c>
      <c r="L1100" s="58">
        <f>VLOOKUP(C1100, Pivot!A$2:B$999, 2, FALSE)</f>
        <v>94216</v>
      </c>
      <c r="M1100" s="58">
        <f t="shared" si="99"/>
        <v>2016</v>
      </c>
      <c r="N1100" s="27" t="s">
        <v>1237</v>
      </c>
      <c r="P1100" s="58">
        <f t="shared" si="101"/>
        <v>2016</v>
      </c>
    </row>
    <row r="1101" spans="1:16" ht="12.75" hidden="1" customHeight="1" x14ac:dyDescent="0.25">
      <c r="A1101" s="27" t="s">
        <v>1248</v>
      </c>
      <c r="B1101" s="28" t="s">
        <v>344</v>
      </c>
      <c r="C1101" s="29" t="s">
        <v>1036</v>
      </c>
      <c r="D1101" s="29">
        <v>1</v>
      </c>
      <c r="E1101" s="90">
        <v>42419</v>
      </c>
      <c r="F1101" s="57">
        <f>VLOOKUP(C1101, Pivot!A$2:C$999, 3, FALSE)</f>
        <v>41949.727272727272</v>
      </c>
      <c r="G1101" s="30">
        <f t="shared" si="98"/>
        <v>469.27272727272793</v>
      </c>
      <c r="H1101" s="31">
        <f>VLOOKUP(C1101, Pivot!A$2:E$999, 4, FALSE)</f>
        <v>207.3</v>
      </c>
      <c r="I1101" s="31">
        <f>VLOOKUP(C1101, Pivot!A$2:E$999, 5, FALSE)</f>
        <v>67.5</v>
      </c>
      <c r="J1101" s="55">
        <v>112.6</v>
      </c>
      <c r="K1101" s="31">
        <f t="shared" si="100"/>
        <v>0</v>
      </c>
      <c r="L1101" s="58">
        <f>VLOOKUP(C1101, Pivot!A$2:B$999, 2, FALSE)</f>
        <v>233033</v>
      </c>
      <c r="M1101" s="58">
        <f t="shared" si="99"/>
        <v>2016</v>
      </c>
      <c r="N1101" s="27" t="s">
        <v>1237</v>
      </c>
      <c r="P1101" s="58">
        <f t="shared" si="101"/>
        <v>2016</v>
      </c>
    </row>
    <row r="1102" spans="1:16" ht="12.75" hidden="1" customHeight="1" x14ac:dyDescent="0.25">
      <c r="A1102" s="27" t="s">
        <v>1249</v>
      </c>
      <c r="B1102" s="28" t="s">
        <v>344</v>
      </c>
      <c r="C1102" s="29" t="s">
        <v>1188</v>
      </c>
      <c r="D1102" s="29">
        <v>1</v>
      </c>
      <c r="E1102" s="90">
        <v>42419</v>
      </c>
      <c r="F1102" s="57">
        <f>VLOOKUP(C1102, Pivot!A$2:C$999, 3, FALSE)</f>
        <v>42324.285714285717</v>
      </c>
      <c r="G1102" s="30">
        <f t="shared" si="98"/>
        <v>94.714285714282596</v>
      </c>
      <c r="H1102" s="31">
        <f>VLOOKUP(C1102, Pivot!A$2:E$999, 4, FALSE)</f>
        <v>138.30000000000001</v>
      </c>
      <c r="I1102" s="31">
        <f>VLOOKUP(C1102, Pivot!A$2:E$999, 5, FALSE)</f>
        <v>104.8</v>
      </c>
      <c r="J1102" s="55">
        <v>112.5</v>
      </c>
      <c r="K1102" s="31">
        <f t="shared" si="100"/>
        <v>0</v>
      </c>
      <c r="L1102" s="58">
        <f>VLOOKUP(C1102, Pivot!A$2:B$999, 2, FALSE)</f>
        <v>94216</v>
      </c>
      <c r="M1102" s="58">
        <f t="shared" si="99"/>
        <v>2016</v>
      </c>
      <c r="N1102" s="27" t="s">
        <v>1237</v>
      </c>
      <c r="P1102" s="58">
        <f t="shared" si="101"/>
        <v>2016</v>
      </c>
    </row>
    <row r="1103" spans="1:16" ht="12.75" hidden="1" customHeight="1" x14ac:dyDescent="0.25">
      <c r="A1103" s="27" t="s">
        <v>1250</v>
      </c>
      <c r="B1103" s="28" t="s">
        <v>344</v>
      </c>
      <c r="C1103" s="29" t="s">
        <v>1036</v>
      </c>
      <c r="D1103" s="29">
        <v>1</v>
      </c>
      <c r="E1103" s="90">
        <v>42419</v>
      </c>
      <c r="F1103" s="57">
        <f>VLOOKUP(C1103, Pivot!A$2:C$999, 3, FALSE)</f>
        <v>41949.727272727272</v>
      </c>
      <c r="G1103" s="30">
        <f t="shared" si="98"/>
        <v>469.27272727272793</v>
      </c>
      <c r="H1103" s="31">
        <f>VLOOKUP(C1103, Pivot!A$2:E$999, 4, FALSE)</f>
        <v>207.3</v>
      </c>
      <c r="I1103" s="31">
        <f>VLOOKUP(C1103, Pivot!A$2:E$999, 5, FALSE)</f>
        <v>67.5</v>
      </c>
      <c r="J1103" s="55">
        <v>112.5</v>
      </c>
      <c r="K1103" s="31">
        <f t="shared" si="100"/>
        <v>0</v>
      </c>
      <c r="L1103" s="58">
        <f>VLOOKUP(C1103, Pivot!A$2:B$999, 2, FALSE)</f>
        <v>233033</v>
      </c>
      <c r="M1103" s="58">
        <f t="shared" si="99"/>
        <v>2016</v>
      </c>
      <c r="N1103" s="27" t="s">
        <v>1237</v>
      </c>
      <c r="P1103" s="58">
        <f t="shared" si="101"/>
        <v>2016</v>
      </c>
    </row>
    <row r="1104" spans="1:16" ht="12.75" hidden="1" customHeight="1" x14ac:dyDescent="0.25">
      <c r="A1104" s="27" t="s">
        <v>1251</v>
      </c>
      <c r="B1104" s="28" t="s">
        <v>344</v>
      </c>
      <c r="C1104" s="29" t="s">
        <v>1188</v>
      </c>
      <c r="D1104" s="29">
        <v>1</v>
      </c>
      <c r="E1104" s="90">
        <v>42419</v>
      </c>
      <c r="F1104" s="57">
        <f>VLOOKUP(C1104, Pivot!A$2:C$999, 3, FALSE)</f>
        <v>42324.285714285717</v>
      </c>
      <c r="G1104" s="30">
        <f t="shared" si="98"/>
        <v>94.714285714282596</v>
      </c>
      <c r="H1104" s="31">
        <f>VLOOKUP(C1104, Pivot!A$2:E$999, 4, FALSE)</f>
        <v>138.30000000000001</v>
      </c>
      <c r="I1104" s="31">
        <f>VLOOKUP(C1104, Pivot!A$2:E$999, 5, FALSE)</f>
        <v>104.8</v>
      </c>
      <c r="J1104" s="55">
        <v>112.4</v>
      </c>
      <c r="K1104" s="31">
        <f t="shared" si="100"/>
        <v>0</v>
      </c>
      <c r="L1104" s="58">
        <f>VLOOKUP(C1104, Pivot!A$2:B$999, 2, FALSE)</f>
        <v>94216</v>
      </c>
      <c r="M1104" s="58">
        <f t="shared" si="99"/>
        <v>2016</v>
      </c>
      <c r="N1104" s="27" t="s">
        <v>1237</v>
      </c>
      <c r="P1104" s="58">
        <f t="shared" si="101"/>
        <v>2016</v>
      </c>
    </row>
    <row r="1105" spans="1:16" ht="12.75" hidden="1" customHeight="1" x14ac:dyDescent="0.25">
      <c r="A1105" s="27" t="s">
        <v>1252</v>
      </c>
      <c r="B1105" s="28" t="s">
        <v>344</v>
      </c>
      <c r="C1105" s="29" t="s">
        <v>1036</v>
      </c>
      <c r="D1105" s="29">
        <v>1</v>
      </c>
      <c r="E1105" s="90">
        <v>42419</v>
      </c>
      <c r="F1105" s="57">
        <f>VLOOKUP(C1105, Pivot!A$2:C$999, 3, FALSE)</f>
        <v>41949.727272727272</v>
      </c>
      <c r="G1105" s="30">
        <f t="shared" si="98"/>
        <v>469.27272727272793</v>
      </c>
      <c r="H1105" s="31">
        <f>VLOOKUP(C1105, Pivot!A$2:E$999, 4, FALSE)</f>
        <v>207.3</v>
      </c>
      <c r="I1105" s="31">
        <f>VLOOKUP(C1105, Pivot!A$2:E$999, 5, FALSE)</f>
        <v>67.5</v>
      </c>
      <c r="J1105" s="55">
        <v>112.2</v>
      </c>
      <c r="K1105" s="31">
        <f t="shared" si="100"/>
        <v>0</v>
      </c>
      <c r="L1105" s="58">
        <f>VLOOKUP(C1105, Pivot!A$2:B$999, 2, FALSE)</f>
        <v>233033</v>
      </c>
      <c r="M1105" s="58">
        <f t="shared" si="99"/>
        <v>2016</v>
      </c>
      <c r="N1105" s="27" t="s">
        <v>1237</v>
      </c>
      <c r="P1105" s="58">
        <f t="shared" si="101"/>
        <v>2016</v>
      </c>
    </row>
    <row r="1106" spans="1:16" ht="12.75" hidden="1" customHeight="1" x14ac:dyDescent="0.25">
      <c r="A1106" s="27" t="s">
        <v>1253</v>
      </c>
      <c r="B1106" s="28" t="s">
        <v>344</v>
      </c>
      <c r="C1106" s="29" t="s">
        <v>1188</v>
      </c>
      <c r="D1106" s="29">
        <v>1</v>
      </c>
      <c r="E1106" s="90">
        <v>42419</v>
      </c>
      <c r="F1106" s="57">
        <f>VLOOKUP(C1106, Pivot!A$2:C$999, 3, FALSE)</f>
        <v>42324.285714285717</v>
      </c>
      <c r="G1106" s="30">
        <f t="shared" si="98"/>
        <v>94.714285714282596</v>
      </c>
      <c r="H1106" s="31">
        <f>VLOOKUP(C1106, Pivot!A$2:E$999, 4, FALSE)</f>
        <v>138.30000000000001</v>
      </c>
      <c r="I1106" s="31">
        <f>VLOOKUP(C1106, Pivot!A$2:E$999, 5, FALSE)</f>
        <v>104.8</v>
      </c>
      <c r="J1106" s="55">
        <v>112.2</v>
      </c>
      <c r="K1106" s="31">
        <f t="shared" si="100"/>
        <v>0</v>
      </c>
      <c r="L1106" s="58">
        <f>VLOOKUP(C1106, Pivot!A$2:B$999, 2, FALSE)</f>
        <v>94216</v>
      </c>
      <c r="M1106" s="58">
        <f t="shared" si="99"/>
        <v>2016</v>
      </c>
      <c r="N1106" s="27" t="s">
        <v>1237</v>
      </c>
      <c r="P1106" s="58">
        <f t="shared" si="101"/>
        <v>2016</v>
      </c>
    </row>
    <row r="1107" spans="1:16" ht="12.75" hidden="1" customHeight="1" x14ac:dyDescent="0.25">
      <c r="A1107" s="27" t="s">
        <v>1254</v>
      </c>
      <c r="B1107" s="28" t="s">
        <v>344</v>
      </c>
      <c r="C1107" s="29" t="s">
        <v>1170</v>
      </c>
      <c r="D1107" s="29">
        <v>1</v>
      </c>
      <c r="E1107" s="90">
        <v>42421</v>
      </c>
      <c r="F1107" s="57">
        <f>VLOOKUP(C1107, Pivot!A$2:C$999, 3, FALSE)</f>
        <v>42307.666666666664</v>
      </c>
      <c r="G1107" s="30">
        <f t="shared" si="98"/>
        <v>113.33333333333576</v>
      </c>
      <c r="H1107" s="31">
        <f>VLOOKUP(C1107, Pivot!A$2:E$999, 4, FALSE)</f>
        <v>207.3</v>
      </c>
      <c r="I1107" s="31">
        <f>VLOOKUP(C1107, Pivot!A$2:E$999, 5, FALSE)</f>
        <v>67.5</v>
      </c>
      <c r="J1107" s="55">
        <v>86</v>
      </c>
      <c r="K1107" s="31">
        <f t="shared" si="100"/>
        <v>0</v>
      </c>
      <c r="L1107" s="58">
        <f>VLOOKUP(C1107, Pivot!A$2:B$999, 2, FALSE)</f>
        <v>97573</v>
      </c>
      <c r="M1107" s="58">
        <f t="shared" si="99"/>
        <v>2016</v>
      </c>
      <c r="N1107" s="27" t="s">
        <v>932</v>
      </c>
      <c r="P1107" s="58">
        <f t="shared" si="101"/>
        <v>2016</v>
      </c>
    </row>
    <row r="1108" spans="1:16" ht="12.75" hidden="1" customHeight="1" x14ac:dyDescent="0.25">
      <c r="A1108" s="27" t="s">
        <v>1255</v>
      </c>
      <c r="B1108" s="28" t="s">
        <v>344</v>
      </c>
      <c r="C1108" s="29" t="s">
        <v>1170</v>
      </c>
      <c r="D1108" s="29">
        <v>1</v>
      </c>
      <c r="E1108" s="90">
        <v>42421</v>
      </c>
      <c r="F1108" s="57">
        <f>VLOOKUP(C1108, Pivot!A$2:C$999, 3, FALSE)</f>
        <v>42307.666666666664</v>
      </c>
      <c r="G1108" s="30">
        <f t="shared" si="98"/>
        <v>113.33333333333576</v>
      </c>
      <c r="H1108" s="31">
        <f>VLOOKUP(C1108, Pivot!A$2:E$999, 4, FALSE)</f>
        <v>207.3</v>
      </c>
      <c r="I1108" s="31">
        <f>VLOOKUP(C1108, Pivot!A$2:E$999, 5, FALSE)</f>
        <v>67.5</v>
      </c>
      <c r="J1108" s="55">
        <v>86</v>
      </c>
      <c r="K1108" s="31">
        <f t="shared" si="100"/>
        <v>0</v>
      </c>
      <c r="L1108" s="58">
        <f>VLOOKUP(C1108, Pivot!A$2:B$999, 2, FALSE)</f>
        <v>97573</v>
      </c>
      <c r="M1108" s="58">
        <f t="shared" si="99"/>
        <v>2016</v>
      </c>
      <c r="N1108" s="27" t="s">
        <v>932</v>
      </c>
      <c r="P1108" s="58">
        <f t="shared" si="101"/>
        <v>2016</v>
      </c>
    </row>
    <row r="1109" spans="1:16" ht="12.75" hidden="1" customHeight="1" x14ac:dyDescent="0.25">
      <c r="A1109" s="27" t="s">
        <v>1256</v>
      </c>
      <c r="B1109" s="28" t="s">
        <v>344</v>
      </c>
      <c r="C1109" s="29" t="s">
        <v>1170</v>
      </c>
      <c r="D1109" s="29">
        <v>1</v>
      </c>
      <c r="E1109" s="90">
        <v>42421</v>
      </c>
      <c r="F1109" s="57">
        <f>VLOOKUP(C1109, Pivot!A$2:C$999, 3, FALSE)</f>
        <v>42307.666666666664</v>
      </c>
      <c r="G1109" s="30">
        <f t="shared" si="98"/>
        <v>113.33333333333576</v>
      </c>
      <c r="H1109" s="31">
        <f>VLOOKUP(C1109, Pivot!A$2:E$999, 4, FALSE)</f>
        <v>207.3</v>
      </c>
      <c r="I1109" s="31">
        <f>VLOOKUP(C1109, Pivot!A$2:E$999, 5, FALSE)</f>
        <v>67.5</v>
      </c>
      <c r="J1109" s="55">
        <v>86</v>
      </c>
      <c r="K1109" s="31">
        <f t="shared" si="100"/>
        <v>0</v>
      </c>
      <c r="L1109" s="58">
        <f>VLOOKUP(C1109, Pivot!A$2:B$999, 2, FALSE)</f>
        <v>97573</v>
      </c>
      <c r="M1109" s="58">
        <f t="shared" si="99"/>
        <v>2016</v>
      </c>
      <c r="N1109" s="27" t="s">
        <v>932</v>
      </c>
      <c r="P1109" s="58">
        <f t="shared" si="101"/>
        <v>2016</v>
      </c>
    </row>
    <row r="1110" spans="1:16" ht="12.75" hidden="1" customHeight="1" x14ac:dyDescent="0.25">
      <c r="A1110" s="27" t="s">
        <v>1257</v>
      </c>
      <c r="B1110" s="28" t="s">
        <v>344</v>
      </c>
      <c r="C1110" s="29" t="s">
        <v>1170</v>
      </c>
      <c r="D1110" s="29">
        <v>1</v>
      </c>
      <c r="E1110" s="90">
        <v>42421</v>
      </c>
      <c r="F1110" s="57">
        <f>VLOOKUP(C1110, Pivot!A$2:C$999, 3, FALSE)</f>
        <v>42307.666666666664</v>
      </c>
      <c r="G1110" s="30">
        <f t="shared" si="98"/>
        <v>113.33333333333576</v>
      </c>
      <c r="H1110" s="31">
        <f>VLOOKUP(C1110, Pivot!A$2:E$999, 4, FALSE)</f>
        <v>207.3</v>
      </c>
      <c r="I1110" s="31">
        <f>VLOOKUP(C1110, Pivot!A$2:E$999, 5, FALSE)</f>
        <v>67.5</v>
      </c>
      <c r="J1110" s="55">
        <v>86</v>
      </c>
      <c r="K1110" s="31">
        <f t="shared" si="100"/>
        <v>0</v>
      </c>
      <c r="L1110" s="58">
        <f>VLOOKUP(C1110, Pivot!A$2:B$999, 2, FALSE)</f>
        <v>97573</v>
      </c>
      <c r="M1110" s="58">
        <f t="shared" si="99"/>
        <v>2016</v>
      </c>
      <c r="N1110" s="27" t="s">
        <v>932</v>
      </c>
      <c r="P1110" s="58">
        <f t="shared" si="101"/>
        <v>2016</v>
      </c>
    </row>
    <row r="1111" spans="1:16" ht="12.75" hidden="1" customHeight="1" x14ac:dyDescent="0.25">
      <c r="A1111" s="27" t="s">
        <v>1258</v>
      </c>
      <c r="B1111" s="28" t="s">
        <v>344</v>
      </c>
      <c r="C1111" s="29" t="s">
        <v>1170</v>
      </c>
      <c r="D1111" s="29">
        <v>1</v>
      </c>
      <c r="E1111" s="90">
        <v>42421</v>
      </c>
      <c r="F1111" s="57">
        <f>VLOOKUP(C1111, Pivot!A$2:C$999, 3, FALSE)</f>
        <v>42307.666666666664</v>
      </c>
      <c r="G1111" s="30">
        <f t="shared" si="98"/>
        <v>113.33333333333576</v>
      </c>
      <c r="H1111" s="31">
        <f>VLOOKUP(C1111, Pivot!A$2:E$999, 4, FALSE)</f>
        <v>207.3</v>
      </c>
      <c r="I1111" s="31">
        <f>VLOOKUP(C1111, Pivot!A$2:E$999, 5, FALSE)</f>
        <v>67.5</v>
      </c>
      <c r="J1111" s="55">
        <v>85.8</v>
      </c>
      <c r="K1111" s="31">
        <f t="shared" si="100"/>
        <v>0</v>
      </c>
      <c r="L1111" s="58">
        <f>VLOOKUP(C1111, Pivot!A$2:B$999, 2, FALSE)</f>
        <v>97573</v>
      </c>
      <c r="M1111" s="58">
        <f t="shared" si="99"/>
        <v>2016</v>
      </c>
      <c r="N1111" s="27" t="s">
        <v>932</v>
      </c>
      <c r="P1111" s="58">
        <f t="shared" si="101"/>
        <v>2016</v>
      </c>
    </row>
    <row r="1112" spans="1:16" ht="12.75" hidden="1" customHeight="1" x14ac:dyDescent="0.25">
      <c r="A1112" s="27" t="s">
        <v>1259</v>
      </c>
      <c r="B1112" s="28" t="s">
        <v>344</v>
      </c>
      <c r="C1112" s="29" t="s">
        <v>1170</v>
      </c>
      <c r="D1112" s="29">
        <v>1</v>
      </c>
      <c r="E1112" s="90">
        <v>42421</v>
      </c>
      <c r="F1112" s="57">
        <f>VLOOKUP(C1112, Pivot!A$2:C$999, 3, FALSE)</f>
        <v>42307.666666666664</v>
      </c>
      <c r="G1112" s="30">
        <f t="shared" si="98"/>
        <v>113.33333333333576</v>
      </c>
      <c r="H1112" s="31">
        <f>VLOOKUP(C1112, Pivot!A$2:E$999, 4, FALSE)</f>
        <v>207.3</v>
      </c>
      <c r="I1112" s="31">
        <f>VLOOKUP(C1112, Pivot!A$2:E$999, 5, FALSE)</f>
        <v>67.5</v>
      </c>
      <c r="J1112" s="55">
        <v>85.8</v>
      </c>
      <c r="K1112" s="31">
        <f t="shared" si="100"/>
        <v>0</v>
      </c>
      <c r="L1112" s="58">
        <f>VLOOKUP(C1112, Pivot!A$2:B$999, 2, FALSE)</f>
        <v>97573</v>
      </c>
      <c r="M1112" s="58">
        <f t="shared" si="99"/>
        <v>2016</v>
      </c>
      <c r="N1112" s="27" t="s">
        <v>932</v>
      </c>
      <c r="P1112" s="58">
        <f t="shared" si="101"/>
        <v>2016</v>
      </c>
    </row>
    <row r="1113" spans="1:16" ht="12.75" hidden="1" customHeight="1" x14ac:dyDescent="0.25">
      <c r="A1113" s="27" t="s">
        <v>1260</v>
      </c>
      <c r="B1113" s="28" t="s">
        <v>344</v>
      </c>
      <c r="C1113" s="29" t="s">
        <v>1170</v>
      </c>
      <c r="D1113" s="29">
        <v>1</v>
      </c>
      <c r="E1113" s="90">
        <v>42421</v>
      </c>
      <c r="F1113" s="57">
        <f>VLOOKUP(C1113, Pivot!A$2:C$999, 3, FALSE)</f>
        <v>42307.666666666664</v>
      </c>
      <c r="G1113" s="30">
        <f t="shared" si="98"/>
        <v>113.33333333333576</v>
      </c>
      <c r="H1113" s="31">
        <f>VLOOKUP(C1113, Pivot!A$2:E$999, 4, FALSE)</f>
        <v>207.3</v>
      </c>
      <c r="I1113" s="31">
        <f>VLOOKUP(C1113, Pivot!A$2:E$999, 5, FALSE)</f>
        <v>67.5</v>
      </c>
      <c r="J1113" s="55">
        <v>85.1</v>
      </c>
      <c r="K1113" s="31">
        <f t="shared" si="100"/>
        <v>0</v>
      </c>
      <c r="L1113" s="58">
        <f>VLOOKUP(C1113, Pivot!A$2:B$999, 2, FALSE)</f>
        <v>97573</v>
      </c>
      <c r="M1113" s="58">
        <f t="shared" si="99"/>
        <v>2016</v>
      </c>
      <c r="N1113" s="27" t="s">
        <v>932</v>
      </c>
      <c r="P1113" s="58">
        <f t="shared" si="101"/>
        <v>2016</v>
      </c>
    </row>
    <row r="1114" spans="1:16" ht="12.75" hidden="1" customHeight="1" x14ac:dyDescent="0.25">
      <c r="A1114" s="27" t="s">
        <v>1261</v>
      </c>
      <c r="B1114" s="28" t="s">
        <v>344</v>
      </c>
      <c r="C1114" s="29" t="s">
        <v>1170</v>
      </c>
      <c r="D1114" s="29">
        <v>1</v>
      </c>
      <c r="E1114" s="90">
        <v>42421</v>
      </c>
      <c r="F1114" s="57">
        <f>VLOOKUP(C1114, Pivot!A$2:C$999, 3, FALSE)</f>
        <v>42307.666666666664</v>
      </c>
      <c r="G1114" s="30">
        <f t="shared" ref="G1114:G1177" si="102">IFERROR(E1114-F1114, "")</f>
        <v>113.33333333333576</v>
      </c>
      <c r="H1114" s="31">
        <f>VLOOKUP(C1114, Pivot!A$2:E$999, 4, FALSE)</f>
        <v>207.3</v>
      </c>
      <c r="I1114" s="31">
        <f>VLOOKUP(C1114, Pivot!A$2:E$999, 5, FALSE)</f>
        <v>67.5</v>
      </c>
      <c r="J1114" s="55">
        <v>84.9</v>
      </c>
      <c r="K1114" s="31">
        <f t="shared" si="100"/>
        <v>0</v>
      </c>
      <c r="L1114" s="58">
        <f>VLOOKUP(C1114, Pivot!A$2:B$999, 2, FALSE)</f>
        <v>97573</v>
      </c>
      <c r="M1114" s="58">
        <f t="shared" ref="M1114:M1177" si="103">IF(ISBLANK(E1114), "", YEAR(E1114))</f>
        <v>2016</v>
      </c>
      <c r="N1114" s="27" t="s">
        <v>932</v>
      </c>
      <c r="P1114" s="58">
        <f t="shared" si="101"/>
        <v>2016</v>
      </c>
    </row>
    <row r="1115" spans="1:16" ht="12.75" hidden="1" customHeight="1" x14ac:dyDescent="0.25">
      <c r="A1115" s="27" t="s">
        <v>1262</v>
      </c>
      <c r="B1115" s="28" t="s">
        <v>344</v>
      </c>
      <c r="C1115" s="29" t="s">
        <v>1170</v>
      </c>
      <c r="D1115" s="29">
        <v>1</v>
      </c>
      <c r="E1115" s="90">
        <v>42421</v>
      </c>
      <c r="F1115" s="57">
        <f>VLOOKUP(C1115, Pivot!A$2:C$999, 3, FALSE)</f>
        <v>42307.666666666664</v>
      </c>
      <c r="G1115" s="30">
        <f t="shared" si="102"/>
        <v>113.33333333333576</v>
      </c>
      <c r="H1115" s="31">
        <f>VLOOKUP(C1115, Pivot!A$2:E$999, 4, FALSE)</f>
        <v>207.3</v>
      </c>
      <c r="I1115" s="31">
        <f>VLOOKUP(C1115, Pivot!A$2:E$999, 5, FALSE)</f>
        <v>67.5</v>
      </c>
      <c r="J1115" s="55">
        <v>84.8</v>
      </c>
      <c r="K1115" s="31">
        <f t="shared" si="100"/>
        <v>0</v>
      </c>
      <c r="L1115" s="58">
        <f>VLOOKUP(C1115, Pivot!A$2:B$999, 2, FALSE)</f>
        <v>97573</v>
      </c>
      <c r="M1115" s="58">
        <f t="shared" si="103"/>
        <v>2016</v>
      </c>
      <c r="N1115" s="27" t="s">
        <v>932</v>
      </c>
      <c r="P1115" s="58">
        <f t="shared" si="101"/>
        <v>2016</v>
      </c>
    </row>
    <row r="1116" spans="1:16" ht="12.75" hidden="1" customHeight="1" x14ac:dyDescent="0.25">
      <c r="A1116" s="27" t="s">
        <v>1263</v>
      </c>
      <c r="B1116" s="28" t="s">
        <v>344</v>
      </c>
      <c r="C1116" s="29" t="s">
        <v>1170</v>
      </c>
      <c r="D1116" s="29">
        <v>1</v>
      </c>
      <c r="E1116" s="90">
        <v>42421</v>
      </c>
      <c r="F1116" s="57">
        <f>VLOOKUP(C1116, Pivot!A$2:C$999, 3, FALSE)</f>
        <v>42307.666666666664</v>
      </c>
      <c r="G1116" s="30">
        <f t="shared" si="102"/>
        <v>113.33333333333576</v>
      </c>
      <c r="H1116" s="31">
        <f>VLOOKUP(C1116, Pivot!A$2:E$999, 4, FALSE)</f>
        <v>207.3</v>
      </c>
      <c r="I1116" s="31">
        <f>VLOOKUP(C1116, Pivot!A$2:E$999, 5, FALSE)</f>
        <v>67.5</v>
      </c>
      <c r="J1116" s="55">
        <v>84.1</v>
      </c>
      <c r="K1116" s="31">
        <f t="shared" si="100"/>
        <v>0</v>
      </c>
      <c r="L1116" s="58">
        <f>VLOOKUP(C1116, Pivot!A$2:B$999, 2, FALSE)</f>
        <v>97573</v>
      </c>
      <c r="M1116" s="58">
        <f t="shared" si="103"/>
        <v>2016</v>
      </c>
      <c r="N1116" s="27" t="s">
        <v>932</v>
      </c>
      <c r="P1116" s="58">
        <f t="shared" si="101"/>
        <v>2016</v>
      </c>
    </row>
    <row r="1117" spans="1:16" ht="12.75" hidden="1" customHeight="1" x14ac:dyDescent="0.25">
      <c r="A1117" s="27" t="s">
        <v>1264</v>
      </c>
      <c r="B1117" s="28" t="s">
        <v>344</v>
      </c>
      <c r="C1117" s="29" t="s">
        <v>1170</v>
      </c>
      <c r="D1117" s="29">
        <v>1</v>
      </c>
      <c r="E1117" s="90">
        <v>42421</v>
      </c>
      <c r="F1117" s="57">
        <f>VLOOKUP(C1117, Pivot!A$2:C$999, 3, FALSE)</f>
        <v>42307.666666666664</v>
      </c>
      <c r="G1117" s="30">
        <f t="shared" si="102"/>
        <v>113.33333333333576</v>
      </c>
      <c r="H1117" s="31">
        <f>VLOOKUP(C1117, Pivot!A$2:E$999, 4, FALSE)</f>
        <v>207.3</v>
      </c>
      <c r="I1117" s="31">
        <f>VLOOKUP(C1117, Pivot!A$2:E$999, 5, FALSE)</f>
        <v>67.5</v>
      </c>
      <c r="J1117" s="55">
        <v>84.1</v>
      </c>
      <c r="K1117" s="31">
        <f t="shared" si="100"/>
        <v>0</v>
      </c>
      <c r="L1117" s="58">
        <f>VLOOKUP(C1117, Pivot!A$2:B$999, 2, FALSE)</f>
        <v>97573</v>
      </c>
      <c r="M1117" s="58">
        <f t="shared" si="103"/>
        <v>2016</v>
      </c>
      <c r="N1117" s="27" t="s">
        <v>932</v>
      </c>
      <c r="P1117" s="58">
        <f t="shared" si="101"/>
        <v>2016</v>
      </c>
    </row>
    <row r="1118" spans="1:16" ht="12.75" hidden="1" customHeight="1" x14ac:dyDescent="0.25">
      <c r="A1118" s="27" t="s">
        <v>1265</v>
      </c>
      <c r="B1118" s="28" t="s">
        <v>344</v>
      </c>
      <c r="C1118" s="29" t="s">
        <v>1170</v>
      </c>
      <c r="D1118" s="29">
        <v>1</v>
      </c>
      <c r="E1118" s="90">
        <v>42421</v>
      </c>
      <c r="F1118" s="57">
        <f>VLOOKUP(C1118, Pivot!A$2:C$999, 3, FALSE)</f>
        <v>42307.666666666664</v>
      </c>
      <c r="G1118" s="30">
        <f t="shared" si="102"/>
        <v>113.33333333333576</v>
      </c>
      <c r="H1118" s="31">
        <f>VLOOKUP(C1118, Pivot!A$2:E$999, 4, FALSE)</f>
        <v>207.3</v>
      </c>
      <c r="I1118" s="31">
        <f>VLOOKUP(C1118, Pivot!A$2:E$999, 5, FALSE)</f>
        <v>67.5</v>
      </c>
      <c r="J1118" s="55">
        <v>84.1</v>
      </c>
      <c r="K1118" s="31">
        <f t="shared" si="100"/>
        <v>0</v>
      </c>
      <c r="L1118" s="58">
        <f>VLOOKUP(C1118, Pivot!A$2:B$999, 2, FALSE)</f>
        <v>97573</v>
      </c>
      <c r="M1118" s="58">
        <f t="shared" si="103"/>
        <v>2016</v>
      </c>
      <c r="N1118" s="27" t="s">
        <v>932</v>
      </c>
      <c r="P1118" s="58">
        <f t="shared" si="101"/>
        <v>2016</v>
      </c>
    </row>
    <row r="1119" spans="1:16" ht="12.75" hidden="1" customHeight="1" x14ac:dyDescent="0.25">
      <c r="A1119" s="27" t="s">
        <v>1266</v>
      </c>
      <c r="B1119" s="28" t="s">
        <v>344</v>
      </c>
      <c r="C1119" s="29" t="s">
        <v>1170</v>
      </c>
      <c r="D1119" s="29">
        <v>1</v>
      </c>
      <c r="E1119" s="90">
        <v>42421</v>
      </c>
      <c r="F1119" s="57">
        <f>VLOOKUP(C1119, Pivot!A$2:C$999, 3, FALSE)</f>
        <v>42307.666666666664</v>
      </c>
      <c r="G1119" s="30">
        <f t="shared" si="102"/>
        <v>113.33333333333576</v>
      </c>
      <c r="H1119" s="31">
        <f>VLOOKUP(C1119, Pivot!A$2:E$999, 4, FALSE)</f>
        <v>207.3</v>
      </c>
      <c r="I1119" s="31">
        <f>VLOOKUP(C1119, Pivot!A$2:E$999, 5, FALSE)</f>
        <v>67.5</v>
      </c>
      <c r="J1119" s="55">
        <v>83.5</v>
      </c>
      <c r="K1119" s="31">
        <f t="shared" si="100"/>
        <v>0</v>
      </c>
      <c r="L1119" s="58">
        <f>VLOOKUP(C1119, Pivot!A$2:B$999, 2, FALSE)</f>
        <v>97573</v>
      </c>
      <c r="M1119" s="58">
        <f t="shared" si="103"/>
        <v>2016</v>
      </c>
      <c r="N1119" s="27" t="s">
        <v>932</v>
      </c>
      <c r="P1119" s="58">
        <f t="shared" si="101"/>
        <v>2016</v>
      </c>
    </row>
    <row r="1120" spans="1:16" ht="12.75" hidden="1" customHeight="1" x14ac:dyDescent="0.25">
      <c r="A1120" s="27" t="s">
        <v>1267</v>
      </c>
      <c r="B1120" s="28" t="s">
        <v>344</v>
      </c>
      <c r="C1120" s="29" t="s">
        <v>1188</v>
      </c>
      <c r="D1120" s="29">
        <v>1</v>
      </c>
      <c r="E1120" s="90">
        <v>42421</v>
      </c>
      <c r="F1120" s="57">
        <f>VLOOKUP(C1120, Pivot!A$2:C$999, 3, FALSE)</f>
        <v>42324.285714285717</v>
      </c>
      <c r="G1120" s="30">
        <f t="shared" si="102"/>
        <v>96.714285714282596</v>
      </c>
      <c r="H1120" s="31">
        <f>VLOOKUP(C1120, Pivot!A$2:E$999, 4, FALSE)</f>
        <v>138.30000000000001</v>
      </c>
      <c r="I1120" s="31">
        <f>VLOOKUP(C1120, Pivot!A$2:E$999, 5, FALSE)</f>
        <v>104.8</v>
      </c>
      <c r="J1120" s="55">
        <v>83.5</v>
      </c>
      <c r="K1120" s="31">
        <f t="shared" si="100"/>
        <v>-21.299999999999997</v>
      </c>
      <c r="L1120" s="58">
        <f>VLOOKUP(C1120, Pivot!A$2:B$999, 2, FALSE)</f>
        <v>94216</v>
      </c>
      <c r="M1120" s="58">
        <f t="shared" si="103"/>
        <v>2016</v>
      </c>
      <c r="N1120" s="27" t="s">
        <v>932</v>
      </c>
      <c r="P1120" s="58">
        <f t="shared" si="101"/>
        <v>2016</v>
      </c>
    </row>
    <row r="1121" spans="1:16" ht="12.75" hidden="1" customHeight="1" x14ac:dyDescent="0.25">
      <c r="A1121" s="27" t="s">
        <v>1268</v>
      </c>
      <c r="B1121" s="28" t="s">
        <v>344</v>
      </c>
      <c r="C1121" s="29" t="s">
        <v>1170</v>
      </c>
      <c r="D1121" s="29">
        <v>1</v>
      </c>
      <c r="E1121" s="90">
        <v>42421</v>
      </c>
      <c r="F1121" s="57">
        <f>VLOOKUP(C1121, Pivot!A$2:C$999, 3, FALSE)</f>
        <v>42307.666666666664</v>
      </c>
      <c r="G1121" s="30">
        <f t="shared" si="102"/>
        <v>113.33333333333576</v>
      </c>
      <c r="H1121" s="31">
        <f>VLOOKUP(C1121, Pivot!A$2:E$999, 4, FALSE)</f>
        <v>207.3</v>
      </c>
      <c r="I1121" s="31">
        <f>VLOOKUP(C1121, Pivot!A$2:E$999, 5, FALSE)</f>
        <v>67.5</v>
      </c>
      <c r="J1121" s="55">
        <v>83</v>
      </c>
      <c r="K1121" s="31">
        <f t="shared" si="100"/>
        <v>0</v>
      </c>
      <c r="L1121" s="58">
        <f>VLOOKUP(C1121, Pivot!A$2:B$999, 2, FALSE)</f>
        <v>97573</v>
      </c>
      <c r="M1121" s="58">
        <f t="shared" si="103"/>
        <v>2016</v>
      </c>
      <c r="N1121" s="27" t="s">
        <v>932</v>
      </c>
      <c r="P1121" s="58">
        <f t="shared" si="101"/>
        <v>2016</v>
      </c>
    </row>
    <row r="1122" spans="1:16" ht="12.75" hidden="1" customHeight="1" x14ac:dyDescent="0.25">
      <c r="A1122" s="27" t="s">
        <v>1269</v>
      </c>
      <c r="B1122" s="28" t="s">
        <v>344</v>
      </c>
      <c r="C1122" s="29" t="s">
        <v>1170</v>
      </c>
      <c r="D1122" s="29">
        <v>1</v>
      </c>
      <c r="E1122" s="90">
        <v>42421</v>
      </c>
      <c r="F1122" s="57">
        <f>VLOOKUP(C1122, Pivot!A$2:C$999, 3, FALSE)</f>
        <v>42307.666666666664</v>
      </c>
      <c r="G1122" s="30">
        <f t="shared" si="102"/>
        <v>113.33333333333576</v>
      </c>
      <c r="H1122" s="31">
        <f>VLOOKUP(C1122, Pivot!A$2:E$999, 4, FALSE)</f>
        <v>207.3</v>
      </c>
      <c r="I1122" s="31">
        <f>VLOOKUP(C1122, Pivot!A$2:E$999, 5, FALSE)</f>
        <v>67.5</v>
      </c>
      <c r="J1122" s="55">
        <v>83.4</v>
      </c>
      <c r="K1122" s="31">
        <f t="shared" si="100"/>
        <v>0</v>
      </c>
      <c r="L1122" s="58">
        <f>VLOOKUP(C1122, Pivot!A$2:B$999, 2, FALSE)</f>
        <v>97573</v>
      </c>
      <c r="M1122" s="58">
        <f t="shared" si="103"/>
        <v>2016</v>
      </c>
      <c r="N1122" s="27" t="s">
        <v>932</v>
      </c>
      <c r="P1122" s="58">
        <f t="shared" si="101"/>
        <v>2016</v>
      </c>
    </row>
    <row r="1123" spans="1:16" ht="12.75" hidden="1" customHeight="1" x14ac:dyDescent="0.25">
      <c r="A1123" s="27" t="s">
        <v>1270</v>
      </c>
      <c r="B1123" s="28" t="s">
        <v>344</v>
      </c>
      <c r="C1123" s="29" t="s">
        <v>1170</v>
      </c>
      <c r="D1123" s="29">
        <v>1</v>
      </c>
      <c r="E1123" s="90">
        <v>42421</v>
      </c>
      <c r="F1123" s="57">
        <f>VLOOKUP(C1123, Pivot!A$2:C$999, 3, FALSE)</f>
        <v>42307.666666666664</v>
      </c>
      <c r="G1123" s="30">
        <f t="shared" si="102"/>
        <v>113.33333333333576</v>
      </c>
      <c r="H1123" s="31">
        <f>VLOOKUP(C1123, Pivot!A$2:E$999, 4, FALSE)</f>
        <v>207.3</v>
      </c>
      <c r="I1123" s="31">
        <f>VLOOKUP(C1123, Pivot!A$2:E$999, 5, FALSE)</f>
        <v>67.5</v>
      </c>
      <c r="J1123" s="55">
        <v>81.2</v>
      </c>
      <c r="K1123" s="31">
        <f t="shared" si="100"/>
        <v>0</v>
      </c>
      <c r="L1123" s="58">
        <f>VLOOKUP(C1123, Pivot!A$2:B$999, 2, FALSE)</f>
        <v>97573</v>
      </c>
      <c r="M1123" s="58">
        <f t="shared" si="103"/>
        <v>2016</v>
      </c>
      <c r="N1123" s="27" t="s">
        <v>932</v>
      </c>
      <c r="P1123" s="58">
        <f t="shared" si="101"/>
        <v>2016</v>
      </c>
    </row>
    <row r="1124" spans="1:16" ht="12.75" hidden="1" customHeight="1" x14ac:dyDescent="0.25">
      <c r="A1124" s="27" t="s">
        <v>1271</v>
      </c>
      <c r="B1124" s="28" t="s">
        <v>344</v>
      </c>
      <c r="C1124" s="29" t="s">
        <v>1170</v>
      </c>
      <c r="D1124" s="29">
        <v>1</v>
      </c>
      <c r="E1124" s="90">
        <v>42421</v>
      </c>
      <c r="F1124" s="57">
        <f>VLOOKUP(C1124, Pivot!A$2:C$999, 3, FALSE)</f>
        <v>42307.666666666664</v>
      </c>
      <c r="G1124" s="30">
        <f t="shared" si="102"/>
        <v>113.33333333333576</v>
      </c>
      <c r="H1124" s="31">
        <f>VLOOKUP(C1124, Pivot!A$2:E$999, 4, FALSE)</f>
        <v>207.3</v>
      </c>
      <c r="I1124" s="31">
        <f>VLOOKUP(C1124, Pivot!A$2:E$999, 5, FALSE)</f>
        <v>67.5</v>
      </c>
      <c r="J1124" s="55">
        <v>52.2</v>
      </c>
      <c r="K1124" s="31">
        <f t="shared" si="100"/>
        <v>-15.299999999999997</v>
      </c>
      <c r="L1124" s="58">
        <f>VLOOKUP(C1124, Pivot!A$2:B$999, 2, FALSE)</f>
        <v>97573</v>
      </c>
      <c r="M1124" s="58">
        <f t="shared" si="103"/>
        <v>2016</v>
      </c>
      <c r="N1124" s="27" t="s">
        <v>1272</v>
      </c>
      <c r="P1124" s="58">
        <f t="shared" si="101"/>
        <v>2016</v>
      </c>
    </row>
    <row r="1125" spans="1:16" ht="12.75" hidden="1" customHeight="1" x14ac:dyDescent="0.25">
      <c r="A1125" s="27" t="s">
        <v>1273</v>
      </c>
      <c r="B1125" s="28" t="s">
        <v>344</v>
      </c>
      <c r="C1125" s="29" t="s">
        <v>1170</v>
      </c>
      <c r="D1125" s="29">
        <v>1</v>
      </c>
      <c r="E1125" s="90">
        <v>42421</v>
      </c>
      <c r="F1125" s="57">
        <f>VLOOKUP(C1125, Pivot!A$2:C$999, 3, FALSE)</f>
        <v>42307.666666666664</v>
      </c>
      <c r="G1125" s="30">
        <f t="shared" si="102"/>
        <v>113.33333333333576</v>
      </c>
      <c r="H1125" s="31">
        <f>VLOOKUP(C1125, Pivot!A$2:E$999, 4, FALSE)</f>
        <v>207.3</v>
      </c>
      <c r="I1125" s="31">
        <f>VLOOKUP(C1125, Pivot!A$2:E$999, 5, FALSE)</f>
        <v>67.5</v>
      </c>
      <c r="J1125" s="55">
        <v>51.7</v>
      </c>
      <c r="K1125" s="31">
        <f t="shared" si="100"/>
        <v>-15.799999999999997</v>
      </c>
      <c r="L1125" s="58">
        <f>VLOOKUP(C1125, Pivot!A$2:B$999, 2, FALSE)</f>
        <v>97573</v>
      </c>
      <c r="M1125" s="58">
        <f t="shared" si="103"/>
        <v>2016</v>
      </c>
      <c r="N1125" s="27" t="s">
        <v>1272</v>
      </c>
      <c r="P1125" s="58">
        <f t="shared" si="101"/>
        <v>2016</v>
      </c>
    </row>
    <row r="1126" spans="1:16" ht="12.75" hidden="1" customHeight="1" x14ac:dyDescent="0.25">
      <c r="A1126" s="27" t="s">
        <v>1274</v>
      </c>
      <c r="B1126" s="28" t="s">
        <v>344</v>
      </c>
      <c r="C1126" s="29" t="s">
        <v>1170</v>
      </c>
      <c r="D1126" s="29">
        <v>1</v>
      </c>
      <c r="E1126" s="90">
        <v>42421</v>
      </c>
      <c r="F1126" s="57">
        <f>VLOOKUP(C1126, Pivot!A$2:C$999, 3, FALSE)</f>
        <v>42307.666666666664</v>
      </c>
      <c r="G1126" s="30">
        <f t="shared" si="102"/>
        <v>113.33333333333576</v>
      </c>
      <c r="H1126" s="31">
        <f>VLOOKUP(C1126, Pivot!A$2:E$999, 4, FALSE)</f>
        <v>207.3</v>
      </c>
      <c r="I1126" s="31">
        <f>VLOOKUP(C1126, Pivot!A$2:E$999, 5, FALSE)</f>
        <v>67.5</v>
      </c>
      <c r="J1126" s="55">
        <v>50.5</v>
      </c>
      <c r="K1126" s="31">
        <f t="shared" si="100"/>
        <v>-17</v>
      </c>
      <c r="L1126" s="58">
        <f>VLOOKUP(C1126, Pivot!A$2:B$999, 2, FALSE)</f>
        <v>97573</v>
      </c>
      <c r="M1126" s="58">
        <f t="shared" si="103"/>
        <v>2016</v>
      </c>
      <c r="N1126" s="27" t="s">
        <v>1272</v>
      </c>
      <c r="P1126" s="58">
        <f t="shared" si="101"/>
        <v>2016</v>
      </c>
    </row>
    <row r="1127" spans="1:16" ht="12.75" hidden="1" customHeight="1" x14ac:dyDescent="0.25">
      <c r="A1127" s="36" t="s">
        <v>1275</v>
      </c>
      <c r="B1127" s="28" t="s">
        <v>301</v>
      </c>
      <c r="C1127" s="29" t="s">
        <v>1170</v>
      </c>
      <c r="D1127" s="29">
        <v>1</v>
      </c>
      <c r="E1127" s="91">
        <v>42460</v>
      </c>
      <c r="F1127" s="57">
        <f>VLOOKUP(C1127, Pivot!A$2:C$999, 3, FALSE)</f>
        <v>42307.666666666664</v>
      </c>
      <c r="G1127" s="30">
        <f t="shared" si="102"/>
        <v>152.33333333333576</v>
      </c>
      <c r="H1127" s="31">
        <f>VLOOKUP(C1127, Pivot!A$2:E$999, 4, FALSE)</f>
        <v>207.3</v>
      </c>
      <c r="I1127" s="31">
        <f>VLOOKUP(C1127, Pivot!A$2:E$999, 5, FALSE)</f>
        <v>67.5</v>
      </c>
      <c r="J1127" s="55">
        <v>193.6</v>
      </c>
      <c r="K1127" s="31">
        <f t="shared" si="100"/>
        <v>0</v>
      </c>
      <c r="L1127" s="58">
        <f>VLOOKUP(C1127, Pivot!A$2:B$999, 2, FALSE)</f>
        <v>97573</v>
      </c>
      <c r="M1127" s="58">
        <f t="shared" si="103"/>
        <v>2016</v>
      </c>
      <c r="N1127" s="27" t="s">
        <v>1276</v>
      </c>
      <c r="P1127" s="58">
        <f t="shared" si="101"/>
        <v>2016</v>
      </c>
    </row>
    <row r="1128" spans="1:16" ht="12.75" hidden="1" customHeight="1" x14ac:dyDescent="0.25">
      <c r="A1128" s="43" t="s">
        <v>1277</v>
      </c>
      <c r="B1128" s="28" t="s">
        <v>338</v>
      </c>
      <c r="C1128" s="71" t="s">
        <v>1170</v>
      </c>
      <c r="D1128" s="70">
        <v>1</v>
      </c>
      <c r="E1128" s="94">
        <v>42465</v>
      </c>
      <c r="F1128" s="57">
        <f>VLOOKUP(C1128, Pivot!A$2:C$999, 3, FALSE)</f>
        <v>42307.666666666664</v>
      </c>
      <c r="G1128" s="30">
        <f t="shared" si="102"/>
        <v>157.33333333333576</v>
      </c>
      <c r="H1128" s="31">
        <f>VLOOKUP(C1128, Pivot!A$2:E$999, 4, FALSE)</f>
        <v>207.3</v>
      </c>
      <c r="I1128" s="31">
        <f>VLOOKUP(C1128, Pivot!A$2:E$999, 5, FALSE)</f>
        <v>67.5</v>
      </c>
      <c r="J1128" s="68">
        <v>60.5</v>
      </c>
      <c r="K1128" s="31">
        <f t="shared" si="100"/>
        <v>-7</v>
      </c>
      <c r="L1128" s="58">
        <f>VLOOKUP(C1128, Pivot!A$2:B$999, 2, FALSE)</f>
        <v>97573</v>
      </c>
      <c r="M1128" s="58">
        <f t="shared" si="103"/>
        <v>2016</v>
      </c>
      <c r="N1128" s="69" t="s">
        <v>874</v>
      </c>
      <c r="P1128" s="58">
        <f t="shared" si="101"/>
        <v>2016</v>
      </c>
    </row>
    <row r="1129" spans="1:16" ht="12.75" hidden="1" customHeight="1" x14ac:dyDescent="0.25">
      <c r="A1129" s="43" t="s">
        <v>1278</v>
      </c>
      <c r="B1129" s="28" t="s">
        <v>338</v>
      </c>
      <c r="C1129" s="29" t="s">
        <v>1188</v>
      </c>
      <c r="D1129" s="70">
        <v>1</v>
      </c>
      <c r="E1129" s="94">
        <v>42465</v>
      </c>
      <c r="F1129" s="57">
        <f>VLOOKUP(C1129, Pivot!A$2:C$999, 3, FALSE)</f>
        <v>42324.285714285717</v>
      </c>
      <c r="G1129" s="30">
        <f t="shared" si="102"/>
        <v>140.7142857142826</v>
      </c>
      <c r="H1129" s="31">
        <f>VLOOKUP(C1129, Pivot!A$2:E$999, 4, FALSE)</f>
        <v>138.30000000000001</v>
      </c>
      <c r="I1129" s="31">
        <f>VLOOKUP(C1129, Pivot!A$2:E$999, 5, FALSE)</f>
        <v>104.8</v>
      </c>
      <c r="J1129" s="68">
        <v>79.099999999999994</v>
      </c>
      <c r="K1129" s="31">
        <f t="shared" si="100"/>
        <v>-25.700000000000003</v>
      </c>
      <c r="L1129" s="58">
        <f>VLOOKUP(C1129, Pivot!A$2:B$999, 2, FALSE)</f>
        <v>94216</v>
      </c>
      <c r="M1129" s="58">
        <f t="shared" si="103"/>
        <v>2016</v>
      </c>
      <c r="N1129" s="69" t="s">
        <v>878</v>
      </c>
      <c r="P1129" s="58">
        <f t="shared" si="101"/>
        <v>2016</v>
      </c>
    </row>
    <row r="1130" spans="1:16" ht="12.75" hidden="1" customHeight="1" x14ac:dyDescent="0.25">
      <c r="A1130" s="43" t="s">
        <v>1279</v>
      </c>
      <c r="B1130" s="28" t="s">
        <v>338</v>
      </c>
      <c r="C1130" s="29" t="s">
        <v>1170</v>
      </c>
      <c r="D1130" s="70">
        <v>1</v>
      </c>
      <c r="E1130" s="94">
        <v>42466</v>
      </c>
      <c r="F1130" s="57">
        <f>VLOOKUP(C1130, Pivot!A$2:C$999, 3, FALSE)</f>
        <v>42307.666666666664</v>
      </c>
      <c r="G1130" s="30">
        <f t="shared" si="102"/>
        <v>158.33333333333576</v>
      </c>
      <c r="H1130" s="31">
        <f>VLOOKUP(C1130, Pivot!A$2:E$999, 4, FALSE)</f>
        <v>207.3</v>
      </c>
      <c r="I1130" s="31">
        <f>VLOOKUP(C1130, Pivot!A$2:E$999, 5, FALSE)</f>
        <v>67.5</v>
      </c>
      <c r="J1130" s="68">
        <v>91.7</v>
      </c>
      <c r="K1130" s="31">
        <f t="shared" si="100"/>
        <v>0</v>
      </c>
      <c r="L1130" s="58">
        <f>VLOOKUP(C1130, Pivot!A$2:B$999, 2, FALSE)</f>
        <v>97573</v>
      </c>
      <c r="M1130" s="58">
        <f t="shared" si="103"/>
        <v>2016</v>
      </c>
      <c r="N1130" s="69" t="s">
        <v>882</v>
      </c>
      <c r="P1130" s="58">
        <f t="shared" si="101"/>
        <v>2016</v>
      </c>
    </row>
    <row r="1131" spans="1:16" ht="12.75" hidden="1" customHeight="1" x14ac:dyDescent="0.25">
      <c r="A1131" s="43" t="s">
        <v>1279</v>
      </c>
      <c r="B1131" s="28" t="s">
        <v>338</v>
      </c>
      <c r="C1131" s="29" t="s">
        <v>1188</v>
      </c>
      <c r="D1131" s="70">
        <v>4</v>
      </c>
      <c r="E1131" s="94">
        <v>42466</v>
      </c>
      <c r="F1131" s="57">
        <f>VLOOKUP(C1131, Pivot!A$2:C$999, 3, FALSE)</f>
        <v>42324.285714285717</v>
      </c>
      <c r="G1131" s="30">
        <f t="shared" si="102"/>
        <v>141.7142857142826</v>
      </c>
      <c r="H1131" s="31">
        <f>VLOOKUP(C1131, Pivot!A$2:E$999, 4, FALSE)</f>
        <v>138.30000000000001</v>
      </c>
      <c r="I1131" s="31">
        <f>VLOOKUP(C1131, Pivot!A$2:E$999, 5, FALSE)</f>
        <v>104.8</v>
      </c>
      <c r="J1131" s="68">
        <v>91.7</v>
      </c>
      <c r="K1131" s="31">
        <f t="shared" si="100"/>
        <v>-13.099999999999994</v>
      </c>
      <c r="L1131" s="58">
        <f>VLOOKUP(C1131, Pivot!A$2:B$999, 2, FALSE)</f>
        <v>94216</v>
      </c>
      <c r="M1131" s="58">
        <f t="shared" si="103"/>
        <v>2016</v>
      </c>
      <c r="N1131" s="69" t="s">
        <v>882</v>
      </c>
      <c r="P1131" s="58">
        <f t="shared" si="101"/>
        <v>2016</v>
      </c>
    </row>
    <row r="1132" spans="1:16" ht="12.75" hidden="1" customHeight="1" x14ac:dyDescent="0.25">
      <c r="A1132" s="43" t="s">
        <v>1280</v>
      </c>
      <c r="B1132" s="28" t="s">
        <v>338</v>
      </c>
      <c r="C1132" s="29" t="s">
        <v>1188</v>
      </c>
      <c r="D1132" s="70">
        <v>1</v>
      </c>
      <c r="E1132" s="94">
        <v>42466</v>
      </c>
      <c r="F1132" s="57">
        <f>VLOOKUP(C1132, Pivot!A$2:C$999, 3, FALSE)</f>
        <v>42324.285714285717</v>
      </c>
      <c r="G1132" s="30">
        <f t="shared" si="102"/>
        <v>141.7142857142826</v>
      </c>
      <c r="H1132" s="31">
        <f>VLOOKUP(C1132, Pivot!A$2:E$999, 4, FALSE)</f>
        <v>138.30000000000001</v>
      </c>
      <c r="I1132" s="31">
        <f>VLOOKUP(C1132, Pivot!A$2:E$999, 5, FALSE)</f>
        <v>104.8</v>
      </c>
      <c r="J1132" s="68">
        <v>99.5</v>
      </c>
      <c r="K1132" s="31">
        <f t="shared" si="100"/>
        <v>-5.2999999999999972</v>
      </c>
      <c r="L1132" s="58">
        <f>VLOOKUP(C1132, Pivot!A$2:B$999, 2, FALSE)</f>
        <v>94216</v>
      </c>
      <c r="M1132" s="58">
        <f t="shared" si="103"/>
        <v>2016</v>
      </c>
      <c r="N1132" s="69" t="s">
        <v>884</v>
      </c>
      <c r="P1132" s="58">
        <f t="shared" si="101"/>
        <v>2016</v>
      </c>
    </row>
    <row r="1133" spans="1:16" ht="12.75" hidden="1" customHeight="1" x14ac:dyDescent="0.25">
      <c r="A1133" s="43" t="s">
        <v>1281</v>
      </c>
      <c r="B1133" s="28" t="s">
        <v>338</v>
      </c>
      <c r="C1133" s="29" t="s">
        <v>1188</v>
      </c>
      <c r="D1133" s="70">
        <v>1</v>
      </c>
      <c r="E1133" s="94">
        <v>42466</v>
      </c>
      <c r="F1133" s="57">
        <f>VLOOKUP(C1133, Pivot!A$2:C$999, 3, FALSE)</f>
        <v>42324.285714285717</v>
      </c>
      <c r="G1133" s="30">
        <f t="shared" si="102"/>
        <v>141.7142857142826</v>
      </c>
      <c r="H1133" s="31">
        <f>VLOOKUP(C1133, Pivot!A$2:E$999, 4, FALSE)</f>
        <v>138.30000000000001</v>
      </c>
      <c r="I1133" s="31">
        <f>VLOOKUP(C1133, Pivot!A$2:E$999, 5, FALSE)</f>
        <v>104.8</v>
      </c>
      <c r="J1133" s="68">
        <v>114.6</v>
      </c>
      <c r="K1133" s="31">
        <f t="shared" si="100"/>
        <v>0</v>
      </c>
      <c r="L1133" s="58">
        <f>VLOOKUP(C1133, Pivot!A$2:B$999, 2, FALSE)</f>
        <v>94216</v>
      </c>
      <c r="M1133" s="58">
        <f t="shared" si="103"/>
        <v>2016</v>
      </c>
      <c r="N1133" s="69" t="s">
        <v>886</v>
      </c>
      <c r="P1133" s="58">
        <f t="shared" si="101"/>
        <v>2016</v>
      </c>
    </row>
    <row r="1134" spans="1:16" ht="12.75" hidden="1" customHeight="1" x14ac:dyDescent="0.25">
      <c r="A1134" s="43" t="s">
        <v>1282</v>
      </c>
      <c r="B1134" s="28" t="s">
        <v>338</v>
      </c>
      <c r="C1134" s="29" t="s">
        <v>1170</v>
      </c>
      <c r="D1134" s="70">
        <v>1</v>
      </c>
      <c r="E1134" s="94">
        <v>42466</v>
      </c>
      <c r="F1134" s="57">
        <f>VLOOKUP(C1134, Pivot!A$2:C$999, 3, FALSE)</f>
        <v>42307.666666666664</v>
      </c>
      <c r="G1134" s="30">
        <f t="shared" si="102"/>
        <v>158.33333333333576</v>
      </c>
      <c r="H1134" s="31">
        <f>VLOOKUP(C1134, Pivot!A$2:E$999, 4, FALSE)</f>
        <v>207.3</v>
      </c>
      <c r="I1134" s="31">
        <f>VLOOKUP(C1134, Pivot!A$2:E$999, 5, FALSE)</f>
        <v>67.5</v>
      </c>
      <c r="J1134" s="68">
        <v>116.2</v>
      </c>
      <c r="K1134" s="31">
        <f t="shared" si="100"/>
        <v>0</v>
      </c>
      <c r="L1134" s="58">
        <f>VLOOKUP(C1134, Pivot!A$2:B$999, 2, FALSE)</f>
        <v>97573</v>
      </c>
      <c r="M1134" s="58">
        <f t="shared" si="103"/>
        <v>2016</v>
      </c>
      <c r="N1134" s="69" t="s">
        <v>915</v>
      </c>
      <c r="P1134" s="58">
        <f t="shared" si="101"/>
        <v>2016</v>
      </c>
    </row>
    <row r="1135" spans="1:16" ht="12.75" hidden="1" customHeight="1" x14ac:dyDescent="0.25">
      <c r="A1135" s="43" t="s">
        <v>1282</v>
      </c>
      <c r="B1135" s="28" t="s">
        <v>338</v>
      </c>
      <c r="C1135" s="29" t="s">
        <v>1188</v>
      </c>
      <c r="D1135" s="70">
        <v>1</v>
      </c>
      <c r="E1135" s="94">
        <v>42466</v>
      </c>
      <c r="F1135" s="57">
        <f>VLOOKUP(C1135, Pivot!A$2:C$999, 3, FALSE)</f>
        <v>42324.285714285717</v>
      </c>
      <c r="G1135" s="30">
        <f t="shared" si="102"/>
        <v>141.7142857142826</v>
      </c>
      <c r="H1135" s="31">
        <f>VLOOKUP(C1135, Pivot!A$2:E$999, 4, FALSE)</f>
        <v>138.30000000000001</v>
      </c>
      <c r="I1135" s="31">
        <f>VLOOKUP(C1135, Pivot!A$2:E$999, 5, FALSE)</f>
        <v>104.8</v>
      </c>
      <c r="J1135" s="68">
        <v>116.2</v>
      </c>
      <c r="K1135" s="31">
        <f t="shared" si="100"/>
        <v>0</v>
      </c>
      <c r="L1135" s="58">
        <f>VLOOKUP(C1135, Pivot!A$2:B$999, 2, FALSE)</f>
        <v>94216</v>
      </c>
      <c r="M1135" s="58">
        <f t="shared" si="103"/>
        <v>2016</v>
      </c>
      <c r="N1135" s="69" t="s">
        <v>915</v>
      </c>
      <c r="P1135" s="58">
        <f t="shared" si="101"/>
        <v>2016</v>
      </c>
    </row>
    <row r="1136" spans="1:16" ht="12.75" hidden="1" customHeight="1" x14ac:dyDescent="0.25">
      <c r="A1136" s="43" t="s">
        <v>1283</v>
      </c>
      <c r="B1136" s="28" t="s">
        <v>338</v>
      </c>
      <c r="C1136" s="71" t="s">
        <v>1192</v>
      </c>
      <c r="D1136" s="70">
        <v>2</v>
      </c>
      <c r="E1136" s="94">
        <v>42467</v>
      </c>
      <c r="F1136" s="57">
        <f>VLOOKUP(C1136, Pivot!A$2:C$999, 3, FALSE)</f>
        <v>42321</v>
      </c>
      <c r="G1136" s="30">
        <f t="shared" si="102"/>
        <v>146</v>
      </c>
      <c r="H1136" s="31">
        <f>VLOOKUP(C1136, Pivot!A$2:E$999, 4, FALSE)</f>
        <v>161.5</v>
      </c>
      <c r="I1136" s="31">
        <f>VLOOKUP(C1136, Pivot!A$2:E$999, 5, FALSE)</f>
        <v>161.5</v>
      </c>
      <c r="J1136" s="68">
        <v>130.6</v>
      </c>
      <c r="K1136" s="31">
        <f t="shared" si="100"/>
        <v>-30.900000000000006</v>
      </c>
      <c r="L1136" s="58">
        <f>VLOOKUP(C1136, Pivot!A$2:B$999, 2, FALSE)</f>
        <v>8760</v>
      </c>
      <c r="M1136" s="58">
        <f t="shared" si="103"/>
        <v>2016</v>
      </c>
      <c r="N1136" s="69" t="s">
        <v>920</v>
      </c>
      <c r="P1136" s="58">
        <f t="shared" si="101"/>
        <v>2016</v>
      </c>
    </row>
    <row r="1137" spans="1:16" ht="12.75" hidden="1" customHeight="1" x14ac:dyDescent="0.25">
      <c r="A1137" s="43" t="s">
        <v>1284</v>
      </c>
      <c r="B1137" s="28" t="s">
        <v>338</v>
      </c>
      <c r="C1137" s="29" t="s">
        <v>1170</v>
      </c>
      <c r="D1137" s="70">
        <v>2</v>
      </c>
      <c r="E1137" s="94">
        <v>42492</v>
      </c>
      <c r="F1137" s="57">
        <f>VLOOKUP(C1137, Pivot!A$2:C$999, 3, FALSE)</f>
        <v>42307.666666666664</v>
      </c>
      <c r="G1137" s="30">
        <f t="shared" si="102"/>
        <v>184.33333333333576</v>
      </c>
      <c r="H1137" s="31">
        <f>VLOOKUP(C1137, Pivot!A$2:E$999, 4, FALSE)</f>
        <v>207.3</v>
      </c>
      <c r="I1137" s="31">
        <f>VLOOKUP(C1137, Pivot!A$2:E$999, 5, FALSE)</f>
        <v>67.5</v>
      </c>
      <c r="J1137" s="68">
        <v>60.5</v>
      </c>
      <c r="K1137" s="31">
        <f t="shared" si="100"/>
        <v>-7</v>
      </c>
      <c r="L1137" s="58">
        <f>VLOOKUP(C1137, Pivot!A$2:B$999, 2, FALSE)</f>
        <v>97573</v>
      </c>
      <c r="M1137" s="58">
        <f t="shared" si="103"/>
        <v>2016</v>
      </c>
      <c r="N1137" s="69" t="s">
        <v>874</v>
      </c>
      <c r="P1137" s="58">
        <f t="shared" si="101"/>
        <v>2016</v>
      </c>
    </row>
    <row r="1138" spans="1:16" ht="12.75" hidden="1" customHeight="1" x14ac:dyDescent="0.25">
      <c r="A1138" s="43" t="s">
        <v>1285</v>
      </c>
      <c r="B1138" s="28" t="s">
        <v>338</v>
      </c>
      <c r="C1138" s="29" t="s">
        <v>1170</v>
      </c>
      <c r="D1138" s="70">
        <v>4</v>
      </c>
      <c r="E1138" s="94">
        <v>42492</v>
      </c>
      <c r="F1138" s="57">
        <f>VLOOKUP(C1138, Pivot!A$2:C$999, 3, FALSE)</f>
        <v>42307.666666666664</v>
      </c>
      <c r="G1138" s="30">
        <f t="shared" si="102"/>
        <v>184.33333333333576</v>
      </c>
      <c r="H1138" s="31">
        <f>VLOOKUP(C1138, Pivot!A$2:E$999, 4, FALSE)</f>
        <v>207.3</v>
      </c>
      <c r="I1138" s="31">
        <f>VLOOKUP(C1138, Pivot!A$2:E$999, 5, FALSE)</f>
        <v>67.5</v>
      </c>
      <c r="J1138" s="68">
        <v>68.599999999999994</v>
      </c>
      <c r="K1138" s="31">
        <f t="shared" si="100"/>
        <v>0</v>
      </c>
      <c r="L1138" s="58">
        <f>VLOOKUP(C1138, Pivot!A$2:B$999, 2, FALSE)</f>
        <v>97573</v>
      </c>
      <c r="M1138" s="58">
        <f t="shared" si="103"/>
        <v>2016</v>
      </c>
      <c r="N1138" s="69" t="s">
        <v>876</v>
      </c>
      <c r="P1138" s="58">
        <f t="shared" si="101"/>
        <v>2016</v>
      </c>
    </row>
    <row r="1139" spans="1:16" ht="12.75" hidden="1" customHeight="1" x14ac:dyDescent="0.25">
      <c r="A1139" s="43" t="s">
        <v>1286</v>
      </c>
      <c r="B1139" s="28" t="s">
        <v>338</v>
      </c>
      <c r="C1139" s="29" t="s">
        <v>1170</v>
      </c>
      <c r="D1139" s="70">
        <v>2</v>
      </c>
      <c r="E1139" s="94">
        <v>42492</v>
      </c>
      <c r="F1139" s="57">
        <f>VLOOKUP(C1139, Pivot!A$2:C$999, 3, FALSE)</f>
        <v>42307.666666666664</v>
      </c>
      <c r="G1139" s="30">
        <f t="shared" si="102"/>
        <v>184.33333333333576</v>
      </c>
      <c r="H1139" s="31">
        <f>VLOOKUP(C1139, Pivot!A$2:E$999, 4, FALSE)</f>
        <v>207.3</v>
      </c>
      <c r="I1139" s="31">
        <f>VLOOKUP(C1139, Pivot!A$2:E$999, 5, FALSE)</f>
        <v>67.5</v>
      </c>
      <c r="J1139" s="68">
        <v>79.099999999999994</v>
      </c>
      <c r="K1139" s="31">
        <f t="shared" si="100"/>
        <v>0</v>
      </c>
      <c r="L1139" s="58">
        <f>VLOOKUP(C1139, Pivot!A$2:B$999, 2, FALSE)</f>
        <v>97573</v>
      </c>
      <c r="M1139" s="58">
        <f t="shared" si="103"/>
        <v>2016</v>
      </c>
      <c r="N1139" s="69" t="s">
        <v>878</v>
      </c>
      <c r="P1139" s="58">
        <f t="shared" si="101"/>
        <v>2016</v>
      </c>
    </row>
    <row r="1140" spans="1:16" ht="12.75" hidden="1" customHeight="1" x14ac:dyDescent="0.25">
      <c r="A1140" s="43" t="s">
        <v>1286</v>
      </c>
      <c r="B1140" s="28" t="s">
        <v>338</v>
      </c>
      <c r="C1140" s="29" t="s">
        <v>1188</v>
      </c>
      <c r="D1140" s="70">
        <v>2</v>
      </c>
      <c r="E1140" s="94">
        <v>42492</v>
      </c>
      <c r="F1140" s="57">
        <f>VLOOKUP(C1140, Pivot!A$2:C$999, 3, FALSE)</f>
        <v>42324.285714285717</v>
      </c>
      <c r="G1140" s="30">
        <f t="shared" si="102"/>
        <v>167.7142857142826</v>
      </c>
      <c r="H1140" s="31">
        <f>VLOOKUP(C1140, Pivot!A$2:E$999, 4, FALSE)</f>
        <v>138.30000000000001</v>
      </c>
      <c r="I1140" s="31">
        <f>VLOOKUP(C1140, Pivot!A$2:E$999, 5, FALSE)</f>
        <v>104.8</v>
      </c>
      <c r="J1140" s="68">
        <v>79.099999999999994</v>
      </c>
      <c r="K1140" s="31">
        <f t="shared" si="100"/>
        <v>-25.700000000000003</v>
      </c>
      <c r="L1140" s="58">
        <f>VLOOKUP(C1140, Pivot!A$2:B$999, 2, FALSE)</f>
        <v>94216</v>
      </c>
      <c r="M1140" s="58">
        <f t="shared" si="103"/>
        <v>2016</v>
      </c>
      <c r="N1140" s="69" t="s">
        <v>878</v>
      </c>
      <c r="P1140" s="58">
        <f t="shared" si="101"/>
        <v>2016</v>
      </c>
    </row>
    <row r="1141" spans="1:16" ht="12.75" hidden="1" customHeight="1" x14ac:dyDescent="0.25">
      <c r="A1141" s="43" t="s">
        <v>1287</v>
      </c>
      <c r="B1141" s="28" t="s">
        <v>338</v>
      </c>
      <c r="C1141" s="29" t="s">
        <v>1188</v>
      </c>
      <c r="D1141" s="70">
        <v>1</v>
      </c>
      <c r="E1141" s="94">
        <v>42493</v>
      </c>
      <c r="F1141" s="57">
        <f>VLOOKUP(C1141, Pivot!A$2:C$999, 3, FALSE)</f>
        <v>42324.285714285717</v>
      </c>
      <c r="G1141" s="30">
        <f t="shared" si="102"/>
        <v>168.7142857142826</v>
      </c>
      <c r="H1141" s="31">
        <f>VLOOKUP(C1141, Pivot!A$2:E$999, 4, FALSE)</f>
        <v>138.30000000000001</v>
      </c>
      <c r="I1141" s="31">
        <f>VLOOKUP(C1141, Pivot!A$2:E$999, 5, FALSE)</f>
        <v>104.8</v>
      </c>
      <c r="J1141" s="68">
        <v>91.7</v>
      </c>
      <c r="K1141" s="31">
        <f t="shared" si="100"/>
        <v>-13.099999999999994</v>
      </c>
      <c r="L1141" s="58">
        <f>VLOOKUP(C1141, Pivot!A$2:B$999, 2, FALSE)</f>
        <v>94216</v>
      </c>
      <c r="M1141" s="58">
        <f t="shared" si="103"/>
        <v>2016</v>
      </c>
      <c r="N1141" s="69" t="s">
        <v>882</v>
      </c>
      <c r="P1141" s="58">
        <f t="shared" si="101"/>
        <v>2016</v>
      </c>
    </row>
    <row r="1142" spans="1:16" ht="12.75" hidden="1" customHeight="1" x14ac:dyDescent="0.25">
      <c r="A1142" s="43" t="s">
        <v>1288</v>
      </c>
      <c r="B1142" s="28" t="s">
        <v>338</v>
      </c>
      <c r="C1142" s="29" t="s">
        <v>1170</v>
      </c>
      <c r="D1142" s="70">
        <v>1</v>
      </c>
      <c r="E1142" s="94">
        <v>42493</v>
      </c>
      <c r="F1142" s="57">
        <f>VLOOKUP(C1142, Pivot!A$2:C$999, 3, FALSE)</f>
        <v>42307.666666666664</v>
      </c>
      <c r="G1142" s="30">
        <f t="shared" si="102"/>
        <v>185.33333333333576</v>
      </c>
      <c r="H1142" s="31">
        <f>VLOOKUP(C1142, Pivot!A$2:E$999, 4, FALSE)</f>
        <v>207.3</v>
      </c>
      <c r="I1142" s="31">
        <f>VLOOKUP(C1142, Pivot!A$2:E$999, 5, FALSE)</f>
        <v>67.5</v>
      </c>
      <c r="J1142" s="68">
        <v>114.6</v>
      </c>
      <c r="K1142" s="31">
        <f t="shared" si="100"/>
        <v>0</v>
      </c>
      <c r="L1142" s="58">
        <f>VLOOKUP(C1142, Pivot!A$2:B$999, 2, FALSE)</f>
        <v>97573</v>
      </c>
      <c r="M1142" s="58">
        <f t="shared" si="103"/>
        <v>2016</v>
      </c>
      <c r="N1142" s="69" t="s">
        <v>886</v>
      </c>
      <c r="P1142" s="58">
        <f t="shared" si="101"/>
        <v>2016</v>
      </c>
    </row>
    <row r="1143" spans="1:16" ht="12.75" hidden="1" customHeight="1" x14ac:dyDescent="0.25">
      <c r="A1143" s="43" t="s">
        <v>1289</v>
      </c>
      <c r="B1143" s="28" t="s">
        <v>338</v>
      </c>
      <c r="C1143" s="29" t="s">
        <v>1188</v>
      </c>
      <c r="D1143" s="70">
        <v>1</v>
      </c>
      <c r="E1143" s="94">
        <v>42499</v>
      </c>
      <c r="F1143" s="57">
        <f>VLOOKUP(C1143, Pivot!A$2:C$999, 3, FALSE)</f>
        <v>42324.285714285717</v>
      </c>
      <c r="G1143" s="30">
        <f t="shared" si="102"/>
        <v>174.7142857142826</v>
      </c>
      <c r="H1143" s="31">
        <f>VLOOKUP(C1143, Pivot!A$2:E$999, 4, FALSE)</f>
        <v>138.30000000000001</v>
      </c>
      <c r="I1143" s="31">
        <f>VLOOKUP(C1143, Pivot!A$2:E$999, 5, FALSE)</f>
        <v>104.8</v>
      </c>
      <c r="J1143" s="68">
        <v>130.6</v>
      </c>
      <c r="K1143" s="31">
        <f t="shared" si="100"/>
        <v>0</v>
      </c>
      <c r="L1143" s="58">
        <f>VLOOKUP(C1143, Pivot!A$2:B$999, 2, FALSE)</f>
        <v>94216</v>
      </c>
      <c r="M1143" s="58">
        <f t="shared" si="103"/>
        <v>2016</v>
      </c>
      <c r="N1143" s="69" t="s">
        <v>920</v>
      </c>
      <c r="P1143" s="58">
        <f t="shared" si="101"/>
        <v>2016</v>
      </c>
    </row>
    <row r="1144" spans="1:16" ht="12.75" hidden="1" customHeight="1" x14ac:dyDescent="0.25">
      <c r="A1144" s="43" t="s">
        <v>1289</v>
      </c>
      <c r="B1144" s="28" t="s">
        <v>338</v>
      </c>
      <c r="C1144" s="29" t="s">
        <v>1192</v>
      </c>
      <c r="D1144" s="70">
        <v>1</v>
      </c>
      <c r="E1144" s="94">
        <v>42499</v>
      </c>
      <c r="F1144" s="57">
        <f>VLOOKUP(C1144, Pivot!A$2:C$999, 3, FALSE)</f>
        <v>42321</v>
      </c>
      <c r="G1144" s="30">
        <f t="shared" si="102"/>
        <v>178</v>
      </c>
      <c r="H1144" s="31">
        <f>VLOOKUP(C1144, Pivot!A$2:E$999, 4, FALSE)</f>
        <v>161.5</v>
      </c>
      <c r="I1144" s="31">
        <f>VLOOKUP(C1144, Pivot!A$2:E$999, 5, FALSE)</f>
        <v>161.5</v>
      </c>
      <c r="J1144" s="68">
        <v>130.6</v>
      </c>
      <c r="K1144" s="31">
        <f t="shared" si="100"/>
        <v>-30.900000000000006</v>
      </c>
      <c r="L1144" s="58">
        <f>VLOOKUP(C1144, Pivot!A$2:B$999, 2, FALSE)</f>
        <v>8760</v>
      </c>
      <c r="M1144" s="58">
        <f t="shared" si="103"/>
        <v>2016</v>
      </c>
      <c r="N1144" s="69" t="s">
        <v>920</v>
      </c>
      <c r="P1144" s="58">
        <f t="shared" si="101"/>
        <v>2016</v>
      </c>
    </row>
    <row r="1145" spans="1:16" ht="12.75" hidden="1" customHeight="1" x14ac:dyDescent="0.25">
      <c r="A1145" s="43" t="s">
        <v>1290</v>
      </c>
      <c r="B1145" s="28" t="s">
        <v>338</v>
      </c>
      <c r="C1145" s="29" t="s">
        <v>1170</v>
      </c>
      <c r="D1145" s="70">
        <v>1</v>
      </c>
      <c r="E1145" s="94">
        <v>42499</v>
      </c>
      <c r="F1145" s="57">
        <f>VLOOKUP(C1145, Pivot!A$2:C$999, 3, FALSE)</f>
        <v>42307.666666666664</v>
      </c>
      <c r="G1145" s="30">
        <f t="shared" si="102"/>
        <v>191.33333333333576</v>
      </c>
      <c r="H1145" s="31">
        <f>VLOOKUP(C1145, Pivot!A$2:E$999, 4, FALSE)</f>
        <v>207.3</v>
      </c>
      <c r="I1145" s="31">
        <f>VLOOKUP(C1145, Pivot!A$2:E$999, 5, FALSE)</f>
        <v>67.5</v>
      </c>
      <c r="J1145" s="68">
        <v>161.4</v>
      </c>
      <c r="K1145" s="31">
        <f t="shared" si="100"/>
        <v>0</v>
      </c>
      <c r="L1145" s="58">
        <f>VLOOKUP(C1145, Pivot!A$2:B$999, 2, FALSE)</f>
        <v>97573</v>
      </c>
      <c r="M1145" s="58">
        <f t="shared" si="103"/>
        <v>2016</v>
      </c>
      <c r="N1145" s="69" t="s">
        <v>892</v>
      </c>
      <c r="P1145" s="58">
        <f t="shared" si="101"/>
        <v>2016</v>
      </c>
    </row>
    <row r="1146" spans="1:16" ht="12.75" hidden="1" customHeight="1" x14ac:dyDescent="0.25">
      <c r="A1146" s="27" t="s">
        <v>1291</v>
      </c>
      <c r="B1146" s="28" t="s">
        <v>238</v>
      </c>
      <c r="C1146" s="71" t="s">
        <v>1170</v>
      </c>
      <c r="D1146" s="29">
        <v>1</v>
      </c>
      <c r="E1146" s="90">
        <v>42506</v>
      </c>
      <c r="F1146" s="57">
        <f>VLOOKUP(C1146, Pivot!A$2:C$999, 3, FALSE)</f>
        <v>42307.666666666664</v>
      </c>
      <c r="G1146" s="30">
        <f t="shared" si="102"/>
        <v>198.33333333333576</v>
      </c>
      <c r="H1146" s="31">
        <f>VLOOKUP(C1146, Pivot!A$2:E$999, 4, FALSE)</f>
        <v>207.3</v>
      </c>
      <c r="I1146" s="31">
        <f>VLOOKUP(C1146, Pivot!A$2:E$999, 5, FALSE)</f>
        <v>67.5</v>
      </c>
      <c r="J1146" s="55">
        <v>189.4</v>
      </c>
      <c r="K1146" s="31">
        <f t="shared" si="100"/>
        <v>0</v>
      </c>
      <c r="L1146" s="58">
        <f>VLOOKUP(C1146, Pivot!A$2:B$999, 2, FALSE)</f>
        <v>97573</v>
      </c>
      <c r="M1146" s="58">
        <f t="shared" si="103"/>
        <v>2016</v>
      </c>
      <c r="N1146" s="27" t="s">
        <v>1292</v>
      </c>
      <c r="P1146" s="58">
        <f t="shared" si="101"/>
        <v>2016</v>
      </c>
    </row>
    <row r="1147" spans="1:16" ht="12.75" hidden="1" customHeight="1" x14ac:dyDescent="0.25">
      <c r="A1147" s="27" t="s">
        <v>1291</v>
      </c>
      <c r="B1147" s="28" t="s">
        <v>238</v>
      </c>
      <c r="C1147" s="71" t="s">
        <v>1293</v>
      </c>
      <c r="D1147" s="29">
        <v>1</v>
      </c>
      <c r="E1147" s="90">
        <v>42506</v>
      </c>
      <c r="F1147" s="57">
        <f>VLOOKUP(C1147, Pivot!A$2:C$999, 3, FALSE)</f>
        <v>42485</v>
      </c>
      <c r="G1147" s="30">
        <f t="shared" si="102"/>
        <v>21</v>
      </c>
      <c r="H1147" s="31">
        <f>VLOOKUP(C1147, Pivot!A$2:E$999, 4, FALSE)</f>
        <v>191.1</v>
      </c>
      <c r="I1147" s="31">
        <f>VLOOKUP(C1147, Pivot!A$2:E$999, 5, FALSE)</f>
        <v>191.1</v>
      </c>
      <c r="J1147" s="55">
        <v>189.4</v>
      </c>
      <c r="K1147" s="31">
        <f t="shared" si="100"/>
        <v>-1.6999999999999886</v>
      </c>
      <c r="L1147" s="58">
        <f>VLOOKUP(C1147, Pivot!A$2:B$999, 2, FALSE)</f>
        <v>3122</v>
      </c>
      <c r="M1147" s="58">
        <f t="shared" si="103"/>
        <v>2016</v>
      </c>
      <c r="N1147" s="27" t="s">
        <v>1292</v>
      </c>
      <c r="P1147" s="58">
        <f t="shared" si="101"/>
        <v>2016</v>
      </c>
    </row>
    <row r="1148" spans="1:16" ht="12.75" hidden="1" customHeight="1" x14ac:dyDescent="0.25">
      <c r="A1148" s="36" t="s">
        <v>1294</v>
      </c>
      <c r="B1148" s="28" t="s">
        <v>301</v>
      </c>
      <c r="C1148" s="29" t="s">
        <v>1170</v>
      </c>
      <c r="D1148" s="29">
        <v>1</v>
      </c>
      <c r="E1148" s="91">
        <v>42507</v>
      </c>
      <c r="F1148" s="57">
        <f>VLOOKUP(C1148, Pivot!A$2:C$999, 3, FALSE)</f>
        <v>42307.666666666664</v>
      </c>
      <c r="G1148" s="30">
        <f t="shared" si="102"/>
        <v>199.33333333333576</v>
      </c>
      <c r="H1148" s="31">
        <f>VLOOKUP(C1148, Pivot!A$2:E$999, 4, FALSE)</f>
        <v>207.3</v>
      </c>
      <c r="I1148" s="31">
        <f>VLOOKUP(C1148, Pivot!A$2:E$999, 5, FALSE)</f>
        <v>67.5</v>
      </c>
      <c r="J1148" s="55">
        <v>169.1</v>
      </c>
      <c r="K1148" s="31">
        <f t="shared" si="100"/>
        <v>0</v>
      </c>
      <c r="L1148" s="58">
        <f>VLOOKUP(C1148, Pivot!A$2:B$999, 2, FALSE)</f>
        <v>97573</v>
      </c>
      <c r="M1148" s="58">
        <f t="shared" si="103"/>
        <v>2016</v>
      </c>
      <c r="N1148" s="27" t="s">
        <v>962</v>
      </c>
      <c r="P1148" s="58">
        <f t="shared" si="101"/>
        <v>2016</v>
      </c>
    </row>
    <row r="1149" spans="1:16" ht="12.75" hidden="1" customHeight="1" x14ac:dyDescent="0.25">
      <c r="A1149" s="27" t="s">
        <v>971</v>
      </c>
      <c r="B1149" s="28" t="s">
        <v>238</v>
      </c>
      <c r="C1149" s="29" t="s">
        <v>1170</v>
      </c>
      <c r="D1149" s="29">
        <v>1</v>
      </c>
      <c r="E1149" s="90">
        <v>42511</v>
      </c>
      <c r="F1149" s="57">
        <f>VLOOKUP(C1149, Pivot!A$2:C$999, 3, FALSE)</f>
        <v>42307.666666666664</v>
      </c>
      <c r="G1149" s="30">
        <f t="shared" si="102"/>
        <v>203.33333333333576</v>
      </c>
      <c r="H1149" s="31">
        <f>VLOOKUP(C1149, Pivot!A$2:E$999, 4, FALSE)</f>
        <v>207.3</v>
      </c>
      <c r="I1149" s="31">
        <f>VLOOKUP(C1149, Pivot!A$2:E$999, 5, FALSE)</f>
        <v>67.5</v>
      </c>
      <c r="J1149" s="55">
        <v>183.2</v>
      </c>
      <c r="K1149" s="31">
        <f t="shared" si="100"/>
        <v>0</v>
      </c>
      <c r="L1149" s="58">
        <f>VLOOKUP(C1149, Pivot!A$2:B$999, 2, FALSE)</f>
        <v>97573</v>
      </c>
      <c r="M1149" s="58">
        <f t="shared" si="103"/>
        <v>2016</v>
      </c>
      <c r="N1149" s="27" t="s">
        <v>1292</v>
      </c>
      <c r="P1149" s="58">
        <f t="shared" si="101"/>
        <v>2016</v>
      </c>
    </row>
    <row r="1150" spans="1:16" ht="12.75" hidden="1" customHeight="1" x14ac:dyDescent="0.25">
      <c r="A1150" s="27" t="s">
        <v>971</v>
      </c>
      <c r="B1150" s="28" t="s">
        <v>238</v>
      </c>
      <c r="C1150" s="29" t="s">
        <v>1293</v>
      </c>
      <c r="D1150" s="29">
        <v>1</v>
      </c>
      <c r="E1150" s="90">
        <v>42511</v>
      </c>
      <c r="F1150" s="57">
        <f>VLOOKUP(C1150, Pivot!A$2:C$999, 3, FALSE)</f>
        <v>42485</v>
      </c>
      <c r="G1150" s="30">
        <f t="shared" si="102"/>
        <v>26</v>
      </c>
      <c r="H1150" s="31">
        <f>VLOOKUP(C1150, Pivot!A$2:E$999, 4, FALSE)</f>
        <v>191.1</v>
      </c>
      <c r="I1150" s="31">
        <f>VLOOKUP(C1150, Pivot!A$2:E$999, 5, FALSE)</f>
        <v>191.1</v>
      </c>
      <c r="J1150" s="55">
        <v>183.2</v>
      </c>
      <c r="K1150" s="31">
        <f t="shared" si="100"/>
        <v>-7.9000000000000057</v>
      </c>
      <c r="L1150" s="58">
        <f>VLOOKUP(C1150, Pivot!A$2:B$999, 2, FALSE)</f>
        <v>3122</v>
      </c>
      <c r="M1150" s="58">
        <f t="shared" si="103"/>
        <v>2016</v>
      </c>
      <c r="N1150" s="27" t="s">
        <v>1292</v>
      </c>
      <c r="P1150" s="58">
        <f t="shared" si="101"/>
        <v>2016</v>
      </c>
    </row>
    <row r="1151" spans="1:16" ht="12.75" hidden="1" customHeight="1" x14ac:dyDescent="0.25">
      <c r="A1151" s="43" t="s">
        <v>1295</v>
      </c>
      <c r="B1151" s="28" t="s">
        <v>338</v>
      </c>
      <c r="C1151" s="29" t="s">
        <v>1170</v>
      </c>
      <c r="D1151" s="70">
        <v>1</v>
      </c>
      <c r="E1151" s="94">
        <v>42527</v>
      </c>
      <c r="F1151" s="57">
        <f>VLOOKUP(C1151, Pivot!A$2:C$999, 3, FALSE)</f>
        <v>42307.666666666664</v>
      </c>
      <c r="G1151" s="30">
        <f t="shared" si="102"/>
        <v>219.33333333333576</v>
      </c>
      <c r="H1151" s="31">
        <f>VLOOKUP(C1151, Pivot!A$2:E$999, 4, FALSE)</f>
        <v>207.3</v>
      </c>
      <c r="I1151" s="31">
        <f>VLOOKUP(C1151, Pivot!A$2:E$999, 5, FALSE)</f>
        <v>67.5</v>
      </c>
      <c r="J1151" s="68">
        <v>68.599999999999994</v>
      </c>
      <c r="K1151" s="31">
        <f t="shared" si="100"/>
        <v>0</v>
      </c>
      <c r="L1151" s="58">
        <f>VLOOKUP(C1151, Pivot!A$2:B$999, 2, FALSE)</f>
        <v>97573</v>
      </c>
      <c r="M1151" s="58">
        <f t="shared" si="103"/>
        <v>2016</v>
      </c>
      <c r="N1151" s="69" t="s">
        <v>876</v>
      </c>
      <c r="P1151" s="58">
        <f t="shared" si="101"/>
        <v>2016</v>
      </c>
    </row>
    <row r="1152" spans="1:16" ht="12.75" hidden="1" customHeight="1" x14ac:dyDescent="0.25">
      <c r="A1152" s="43" t="s">
        <v>1296</v>
      </c>
      <c r="B1152" s="28" t="s">
        <v>338</v>
      </c>
      <c r="C1152" s="29" t="s">
        <v>1170</v>
      </c>
      <c r="D1152" s="70">
        <v>1</v>
      </c>
      <c r="E1152" s="94">
        <v>42528</v>
      </c>
      <c r="F1152" s="57">
        <f>VLOOKUP(C1152, Pivot!A$2:C$999, 3, FALSE)</f>
        <v>42307.666666666664</v>
      </c>
      <c r="G1152" s="30">
        <f t="shared" si="102"/>
        <v>220.33333333333576</v>
      </c>
      <c r="H1152" s="31">
        <f>VLOOKUP(C1152, Pivot!A$2:E$999, 4, FALSE)</f>
        <v>207.3</v>
      </c>
      <c r="I1152" s="31">
        <f>VLOOKUP(C1152, Pivot!A$2:E$999, 5, FALSE)</f>
        <v>67.5</v>
      </c>
      <c r="J1152" s="68">
        <v>91.7</v>
      </c>
      <c r="K1152" s="31">
        <f t="shared" si="100"/>
        <v>0</v>
      </c>
      <c r="L1152" s="58">
        <f>VLOOKUP(C1152, Pivot!A$2:B$999, 2, FALSE)</f>
        <v>97573</v>
      </c>
      <c r="M1152" s="58">
        <f t="shared" si="103"/>
        <v>2016</v>
      </c>
      <c r="N1152" s="69" t="s">
        <v>882</v>
      </c>
      <c r="P1152" s="58">
        <f t="shared" si="101"/>
        <v>2016</v>
      </c>
    </row>
    <row r="1153" spans="1:16" ht="12.75" hidden="1" customHeight="1" x14ac:dyDescent="0.25">
      <c r="A1153" s="27" t="s">
        <v>1297</v>
      </c>
      <c r="B1153" s="28" t="s">
        <v>238</v>
      </c>
      <c r="C1153" s="29" t="s">
        <v>1192</v>
      </c>
      <c r="D1153" s="29">
        <v>1</v>
      </c>
      <c r="E1153" s="90">
        <v>42530</v>
      </c>
      <c r="F1153" s="57">
        <f>VLOOKUP(C1153, Pivot!A$2:C$999, 3, FALSE)</f>
        <v>42321</v>
      </c>
      <c r="G1153" s="30">
        <f t="shared" si="102"/>
        <v>209</v>
      </c>
      <c r="H1153" s="31">
        <f>VLOOKUP(C1153, Pivot!A$2:E$999, 4, FALSE)</f>
        <v>161.5</v>
      </c>
      <c r="I1153" s="31">
        <f>VLOOKUP(C1153, Pivot!A$2:E$999, 5, FALSE)</f>
        <v>161.5</v>
      </c>
      <c r="J1153" s="55">
        <v>148.80000000000001</v>
      </c>
      <c r="K1153" s="31">
        <f t="shared" si="100"/>
        <v>-12.699999999999989</v>
      </c>
      <c r="L1153" s="58">
        <f>VLOOKUP(C1153, Pivot!A$2:B$999, 2, FALSE)</f>
        <v>8760</v>
      </c>
      <c r="M1153" s="58">
        <f t="shared" si="103"/>
        <v>2016</v>
      </c>
      <c r="N1153" s="27" t="s">
        <v>1292</v>
      </c>
      <c r="P1153" s="58">
        <f t="shared" si="101"/>
        <v>2016</v>
      </c>
    </row>
    <row r="1154" spans="1:16" ht="12.75" hidden="1" customHeight="1" x14ac:dyDescent="0.25">
      <c r="A1154" s="43" t="s">
        <v>1298</v>
      </c>
      <c r="B1154" s="28" t="s">
        <v>338</v>
      </c>
      <c r="C1154" s="29" t="s">
        <v>1188</v>
      </c>
      <c r="D1154" s="70">
        <v>2</v>
      </c>
      <c r="E1154" s="94">
        <v>42557</v>
      </c>
      <c r="F1154" s="57">
        <f>VLOOKUP(C1154, Pivot!A$2:C$999, 3, FALSE)</f>
        <v>42324.285714285717</v>
      </c>
      <c r="G1154" s="30">
        <f t="shared" si="102"/>
        <v>232.7142857142826</v>
      </c>
      <c r="H1154" s="31">
        <f>VLOOKUP(C1154, Pivot!A$2:E$999, 4, FALSE)</f>
        <v>138.30000000000001</v>
      </c>
      <c r="I1154" s="31">
        <f>VLOOKUP(C1154, Pivot!A$2:E$999, 5, FALSE)</f>
        <v>104.8</v>
      </c>
      <c r="J1154" s="68">
        <v>91.7</v>
      </c>
      <c r="K1154" s="31">
        <f t="shared" ref="K1154:K1217" si="104">IF(J1154&gt;H1154, J1154-H1154, IF(J1154&lt;I1154, J1154-I1154, 0))</f>
        <v>-13.099999999999994</v>
      </c>
      <c r="L1154" s="58">
        <f>VLOOKUP(C1154, Pivot!A$2:B$999, 2, FALSE)</f>
        <v>94216</v>
      </c>
      <c r="M1154" s="58">
        <f t="shared" si="103"/>
        <v>2016</v>
      </c>
      <c r="N1154" s="69" t="s">
        <v>882</v>
      </c>
      <c r="P1154" s="58">
        <f t="shared" ref="P1154:P1217" si="105">IF(MONTH(E1154) =12, M1154+1, M1154)</f>
        <v>2016</v>
      </c>
    </row>
    <row r="1155" spans="1:16" ht="12.75" hidden="1" customHeight="1" x14ac:dyDescent="0.25">
      <c r="A1155" s="43" t="s">
        <v>1299</v>
      </c>
      <c r="B1155" s="28" t="s">
        <v>338</v>
      </c>
      <c r="C1155" s="29" t="s">
        <v>1188</v>
      </c>
      <c r="D1155" s="70">
        <v>1</v>
      </c>
      <c r="E1155" s="94">
        <v>42557</v>
      </c>
      <c r="F1155" s="57">
        <f>VLOOKUP(C1155, Pivot!A$2:C$999, 3, FALSE)</f>
        <v>42324.285714285717</v>
      </c>
      <c r="G1155" s="30">
        <f t="shared" si="102"/>
        <v>232.7142857142826</v>
      </c>
      <c r="H1155" s="31">
        <f>VLOOKUP(C1155, Pivot!A$2:E$999, 4, FALSE)</f>
        <v>138.30000000000001</v>
      </c>
      <c r="I1155" s="31">
        <f>VLOOKUP(C1155, Pivot!A$2:E$999, 5, FALSE)</f>
        <v>104.8</v>
      </c>
      <c r="J1155" s="68">
        <v>116.2</v>
      </c>
      <c r="K1155" s="31">
        <f t="shared" si="104"/>
        <v>0</v>
      </c>
      <c r="L1155" s="58">
        <f>VLOOKUP(C1155, Pivot!A$2:B$999, 2, FALSE)</f>
        <v>94216</v>
      </c>
      <c r="M1155" s="58">
        <f t="shared" si="103"/>
        <v>2016</v>
      </c>
      <c r="N1155" s="69" t="s">
        <v>915</v>
      </c>
      <c r="P1155" s="58">
        <f t="shared" si="105"/>
        <v>2016</v>
      </c>
    </row>
    <row r="1156" spans="1:16" ht="12.75" hidden="1" customHeight="1" x14ac:dyDescent="0.25">
      <c r="A1156" s="43" t="s">
        <v>1300</v>
      </c>
      <c r="B1156" s="28" t="s">
        <v>338</v>
      </c>
      <c r="C1156" s="29" t="s">
        <v>1188</v>
      </c>
      <c r="D1156" s="70">
        <v>2</v>
      </c>
      <c r="E1156" s="94">
        <v>42558</v>
      </c>
      <c r="F1156" s="57">
        <f>VLOOKUP(C1156, Pivot!A$2:C$999, 3, FALSE)</f>
        <v>42324.285714285717</v>
      </c>
      <c r="G1156" s="30">
        <f t="shared" si="102"/>
        <v>233.7142857142826</v>
      </c>
      <c r="H1156" s="31">
        <f>VLOOKUP(C1156, Pivot!A$2:E$999, 4, FALSE)</f>
        <v>138.30000000000001</v>
      </c>
      <c r="I1156" s="31">
        <f>VLOOKUP(C1156, Pivot!A$2:E$999, 5, FALSE)</f>
        <v>104.8</v>
      </c>
      <c r="J1156" s="68">
        <v>127</v>
      </c>
      <c r="K1156" s="31">
        <f t="shared" si="104"/>
        <v>0</v>
      </c>
      <c r="L1156" s="58">
        <f>VLOOKUP(C1156, Pivot!A$2:B$999, 2, FALSE)</f>
        <v>94216</v>
      </c>
      <c r="M1156" s="58">
        <f t="shared" si="103"/>
        <v>2016</v>
      </c>
      <c r="N1156" s="69" t="s">
        <v>888</v>
      </c>
      <c r="P1156" s="58">
        <f t="shared" si="105"/>
        <v>2016</v>
      </c>
    </row>
    <row r="1157" spans="1:16" ht="12.75" hidden="1" customHeight="1" x14ac:dyDescent="0.25">
      <c r="A1157" s="43" t="s">
        <v>1301</v>
      </c>
      <c r="B1157" s="28" t="s">
        <v>338</v>
      </c>
      <c r="C1157" s="29" t="s">
        <v>1170</v>
      </c>
      <c r="D1157" s="70">
        <v>1</v>
      </c>
      <c r="E1157" s="94">
        <v>42559</v>
      </c>
      <c r="F1157" s="57">
        <f>VLOOKUP(C1157, Pivot!A$2:C$999, 3, FALSE)</f>
        <v>42307.666666666664</v>
      </c>
      <c r="G1157" s="30">
        <f t="shared" si="102"/>
        <v>251.33333333333576</v>
      </c>
      <c r="H1157" s="31">
        <f>VLOOKUP(C1157, Pivot!A$2:E$999, 4, FALSE)</f>
        <v>207.3</v>
      </c>
      <c r="I1157" s="31">
        <f>VLOOKUP(C1157, Pivot!A$2:E$999, 5, FALSE)</f>
        <v>67.5</v>
      </c>
      <c r="J1157" s="68">
        <v>200</v>
      </c>
      <c r="K1157" s="31">
        <f t="shared" si="104"/>
        <v>0</v>
      </c>
      <c r="L1157" s="58">
        <f>VLOOKUP(C1157, Pivot!A$2:B$999, 2, FALSE)</f>
        <v>97573</v>
      </c>
      <c r="M1157" s="58">
        <f t="shared" si="103"/>
        <v>2016</v>
      </c>
      <c r="N1157" s="69" t="s">
        <v>900</v>
      </c>
      <c r="P1157" s="58">
        <f t="shared" si="105"/>
        <v>2016</v>
      </c>
    </row>
    <row r="1158" spans="1:16" ht="12.75" hidden="1" customHeight="1" x14ac:dyDescent="0.25">
      <c r="A1158" s="45" t="s">
        <v>1302</v>
      </c>
      <c r="B1158" s="28" t="s">
        <v>301</v>
      </c>
      <c r="C1158" s="29" t="s">
        <v>1170</v>
      </c>
      <c r="D1158" s="45">
        <v>1</v>
      </c>
      <c r="E1158" s="90">
        <v>42564</v>
      </c>
      <c r="F1158" s="57">
        <f>VLOOKUP(C1158, Pivot!A$2:C$999, 3, FALSE)</f>
        <v>42307.666666666664</v>
      </c>
      <c r="G1158" s="30">
        <f t="shared" si="102"/>
        <v>256.33333333333576</v>
      </c>
      <c r="H1158" s="31">
        <f>VLOOKUP(C1158, Pivot!A$2:E$999, 4, FALSE)</f>
        <v>207.3</v>
      </c>
      <c r="I1158" s="31">
        <f>VLOOKUP(C1158, Pivot!A$2:E$999, 5, FALSE)</f>
        <v>67.5</v>
      </c>
      <c r="J1158" s="55">
        <v>76</v>
      </c>
      <c r="K1158" s="31">
        <f t="shared" si="104"/>
        <v>0</v>
      </c>
      <c r="L1158" s="58">
        <f>VLOOKUP(C1158, Pivot!A$2:B$999, 2, FALSE)</f>
        <v>97573</v>
      </c>
      <c r="M1158" s="58">
        <f t="shared" si="103"/>
        <v>2016</v>
      </c>
      <c r="N1158" s="27" t="s">
        <v>991</v>
      </c>
      <c r="P1158" s="58">
        <f t="shared" si="105"/>
        <v>2016</v>
      </c>
    </row>
    <row r="1159" spans="1:16" ht="12.75" hidden="1" customHeight="1" x14ac:dyDescent="0.25">
      <c r="A1159" s="27" t="s">
        <v>1302</v>
      </c>
      <c r="B1159" s="28" t="s">
        <v>301</v>
      </c>
      <c r="C1159" s="29" t="s">
        <v>1188</v>
      </c>
      <c r="D1159" s="36">
        <v>1</v>
      </c>
      <c r="E1159" s="90">
        <v>42564</v>
      </c>
      <c r="F1159" s="57">
        <f>VLOOKUP(C1159, Pivot!A$2:C$999, 3, FALSE)</f>
        <v>42324.285714285717</v>
      </c>
      <c r="G1159" s="30">
        <f t="shared" si="102"/>
        <v>239.7142857142826</v>
      </c>
      <c r="H1159" s="31">
        <f>VLOOKUP(C1159, Pivot!A$2:E$999, 4, FALSE)</f>
        <v>138.30000000000001</v>
      </c>
      <c r="I1159" s="31">
        <f>VLOOKUP(C1159, Pivot!A$2:E$999, 5, FALSE)</f>
        <v>104.8</v>
      </c>
      <c r="J1159" s="60">
        <v>75.7</v>
      </c>
      <c r="K1159" s="31">
        <f t="shared" si="104"/>
        <v>-29.099999999999994</v>
      </c>
      <c r="L1159" s="58">
        <f>VLOOKUP(C1159, Pivot!A$2:B$999, 2, FALSE)</f>
        <v>94216</v>
      </c>
      <c r="M1159" s="58">
        <f t="shared" si="103"/>
        <v>2016</v>
      </c>
      <c r="N1159" s="27" t="s">
        <v>991</v>
      </c>
      <c r="P1159" s="58">
        <f t="shared" si="105"/>
        <v>2016</v>
      </c>
    </row>
    <row r="1160" spans="1:16" ht="12.75" hidden="1" customHeight="1" x14ac:dyDescent="0.25">
      <c r="A1160" s="36" t="s">
        <v>1302</v>
      </c>
      <c r="B1160" s="28" t="s">
        <v>301</v>
      </c>
      <c r="C1160" s="29" t="s">
        <v>1188</v>
      </c>
      <c r="D1160" s="36">
        <v>1</v>
      </c>
      <c r="E1160" s="90">
        <v>42564</v>
      </c>
      <c r="F1160" s="57">
        <f>VLOOKUP(C1160, Pivot!A$2:C$999, 3, FALSE)</f>
        <v>42324.285714285717</v>
      </c>
      <c r="G1160" s="30">
        <f t="shared" si="102"/>
        <v>239.7142857142826</v>
      </c>
      <c r="H1160" s="31">
        <f>VLOOKUP(C1160, Pivot!A$2:E$999, 4, FALSE)</f>
        <v>138.30000000000001</v>
      </c>
      <c r="I1160" s="31">
        <f>VLOOKUP(C1160, Pivot!A$2:E$999, 5, FALSE)</f>
        <v>104.8</v>
      </c>
      <c r="J1160" s="60">
        <v>75.8</v>
      </c>
      <c r="K1160" s="31">
        <f t="shared" si="104"/>
        <v>-29</v>
      </c>
      <c r="L1160" s="58">
        <f>VLOOKUP(C1160, Pivot!A$2:B$999, 2, FALSE)</f>
        <v>94216</v>
      </c>
      <c r="M1160" s="58">
        <f t="shared" si="103"/>
        <v>2016</v>
      </c>
      <c r="N1160" s="27" t="s">
        <v>991</v>
      </c>
      <c r="P1160" s="58">
        <f t="shared" si="105"/>
        <v>2016</v>
      </c>
    </row>
    <row r="1161" spans="1:16" ht="12.75" hidden="1" customHeight="1" x14ac:dyDescent="0.25">
      <c r="A1161" s="45" t="s">
        <v>1303</v>
      </c>
      <c r="B1161" s="28" t="s">
        <v>301</v>
      </c>
      <c r="C1161" s="29" t="s">
        <v>1170</v>
      </c>
      <c r="D1161" s="45">
        <v>1</v>
      </c>
      <c r="E1161" s="90">
        <v>42565</v>
      </c>
      <c r="F1161" s="57">
        <f>VLOOKUP(C1161, Pivot!A$2:C$999, 3, FALSE)</f>
        <v>42307.666666666664</v>
      </c>
      <c r="G1161" s="30">
        <f t="shared" si="102"/>
        <v>257.33333333333576</v>
      </c>
      <c r="H1161" s="31">
        <f>VLOOKUP(C1161, Pivot!A$2:E$999, 4, FALSE)</f>
        <v>207.3</v>
      </c>
      <c r="I1161" s="31">
        <f>VLOOKUP(C1161, Pivot!A$2:E$999, 5, FALSE)</f>
        <v>67.5</v>
      </c>
      <c r="J1161" s="55">
        <v>77.900000000000006</v>
      </c>
      <c r="K1161" s="31">
        <f t="shared" si="104"/>
        <v>0</v>
      </c>
      <c r="L1161" s="58">
        <f>VLOOKUP(C1161, Pivot!A$2:B$999, 2, FALSE)</f>
        <v>97573</v>
      </c>
      <c r="M1161" s="58">
        <f t="shared" si="103"/>
        <v>2016</v>
      </c>
      <c r="N1161" s="27" t="s">
        <v>991</v>
      </c>
      <c r="P1161" s="58">
        <f t="shared" si="105"/>
        <v>2016</v>
      </c>
    </row>
    <row r="1162" spans="1:16" ht="12.75" hidden="1" customHeight="1" x14ac:dyDescent="0.25">
      <c r="A1162" s="36" t="s">
        <v>1303</v>
      </c>
      <c r="B1162" s="28" t="s">
        <v>301</v>
      </c>
      <c r="C1162" s="29" t="s">
        <v>1188</v>
      </c>
      <c r="D1162" s="36">
        <v>1</v>
      </c>
      <c r="E1162" s="90">
        <v>42565</v>
      </c>
      <c r="F1162" s="57">
        <f>VLOOKUP(C1162, Pivot!A$2:C$999, 3, FALSE)</f>
        <v>42324.285714285717</v>
      </c>
      <c r="G1162" s="30">
        <f t="shared" si="102"/>
        <v>240.7142857142826</v>
      </c>
      <c r="H1162" s="31">
        <f>VLOOKUP(C1162, Pivot!A$2:E$999, 4, FALSE)</f>
        <v>138.30000000000001</v>
      </c>
      <c r="I1162" s="31">
        <f>VLOOKUP(C1162, Pivot!A$2:E$999, 5, FALSE)</f>
        <v>104.8</v>
      </c>
      <c r="J1162" s="60">
        <v>78.2</v>
      </c>
      <c r="K1162" s="31">
        <f t="shared" si="104"/>
        <v>-26.599999999999994</v>
      </c>
      <c r="L1162" s="58">
        <f>VLOOKUP(C1162, Pivot!A$2:B$999, 2, FALSE)</f>
        <v>94216</v>
      </c>
      <c r="M1162" s="58">
        <f t="shared" si="103"/>
        <v>2016</v>
      </c>
      <c r="N1162" s="27" t="s">
        <v>991</v>
      </c>
      <c r="P1162" s="58">
        <f t="shared" si="105"/>
        <v>2016</v>
      </c>
    </row>
    <row r="1163" spans="1:16" ht="12.75" hidden="1" customHeight="1" x14ac:dyDescent="0.25">
      <c r="A1163" s="45" t="s">
        <v>1304</v>
      </c>
      <c r="B1163" s="28" t="s">
        <v>301</v>
      </c>
      <c r="C1163" s="29" t="s">
        <v>1170</v>
      </c>
      <c r="D1163" s="45">
        <v>1</v>
      </c>
      <c r="E1163" s="90">
        <v>42566</v>
      </c>
      <c r="F1163" s="57">
        <f>VLOOKUP(C1163, Pivot!A$2:C$999, 3, FALSE)</f>
        <v>42307.666666666664</v>
      </c>
      <c r="G1163" s="30">
        <f t="shared" si="102"/>
        <v>258.33333333333576</v>
      </c>
      <c r="H1163" s="31">
        <f>VLOOKUP(C1163, Pivot!A$2:E$999, 4, FALSE)</f>
        <v>207.3</v>
      </c>
      <c r="I1163" s="31">
        <f>VLOOKUP(C1163, Pivot!A$2:E$999, 5, FALSE)</f>
        <v>67.5</v>
      </c>
      <c r="J1163" s="55">
        <v>79.599999999999994</v>
      </c>
      <c r="K1163" s="31">
        <f t="shared" si="104"/>
        <v>0</v>
      </c>
      <c r="L1163" s="58">
        <f>VLOOKUP(C1163, Pivot!A$2:B$999, 2, FALSE)</f>
        <v>97573</v>
      </c>
      <c r="M1163" s="58">
        <f t="shared" si="103"/>
        <v>2016</v>
      </c>
      <c r="N1163" s="27" t="s">
        <v>991</v>
      </c>
      <c r="P1163" s="58">
        <f t="shared" si="105"/>
        <v>2016</v>
      </c>
    </row>
    <row r="1164" spans="1:16" ht="12.75" hidden="1" customHeight="1" x14ac:dyDescent="0.25">
      <c r="A1164" s="45" t="s">
        <v>1304</v>
      </c>
      <c r="B1164" s="28" t="s">
        <v>301</v>
      </c>
      <c r="C1164" s="29" t="s">
        <v>1170</v>
      </c>
      <c r="D1164" s="45">
        <v>1</v>
      </c>
      <c r="E1164" s="90">
        <v>42566</v>
      </c>
      <c r="F1164" s="57">
        <f>VLOOKUP(C1164, Pivot!A$2:C$999, 3, FALSE)</f>
        <v>42307.666666666664</v>
      </c>
      <c r="G1164" s="30">
        <f t="shared" si="102"/>
        <v>258.33333333333576</v>
      </c>
      <c r="H1164" s="31">
        <f>VLOOKUP(C1164, Pivot!A$2:E$999, 4, FALSE)</f>
        <v>207.3</v>
      </c>
      <c r="I1164" s="31">
        <f>VLOOKUP(C1164, Pivot!A$2:E$999, 5, FALSE)</f>
        <v>67.5</v>
      </c>
      <c r="J1164" s="55">
        <v>80.900000000000006</v>
      </c>
      <c r="K1164" s="31">
        <f t="shared" si="104"/>
        <v>0</v>
      </c>
      <c r="L1164" s="58">
        <f>VLOOKUP(C1164, Pivot!A$2:B$999, 2, FALSE)</f>
        <v>97573</v>
      </c>
      <c r="M1164" s="58">
        <f t="shared" si="103"/>
        <v>2016</v>
      </c>
      <c r="N1164" s="27" t="s">
        <v>991</v>
      </c>
      <c r="P1164" s="58">
        <f t="shared" si="105"/>
        <v>2016</v>
      </c>
    </row>
    <row r="1165" spans="1:16" ht="12.75" hidden="1" customHeight="1" x14ac:dyDescent="0.25">
      <c r="A1165" s="45" t="s">
        <v>1304</v>
      </c>
      <c r="B1165" s="28" t="s">
        <v>301</v>
      </c>
      <c r="C1165" s="29" t="s">
        <v>1170</v>
      </c>
      <c r="D1165" s="45">
        <v>1</v>
      </c>
      <c r="E1165" s="90">
        <v>42566</v>
      </c>
      <c r="F1165" s="57">
        <f>VLOOKUP(C1165, Pivot!A$2:C$999, 3, FALSE)</f>
        <v>42307.666666666664</v>
      </c>
      <c r="G1165" s="30">
        <f t="shared" si="102"/>
        <v>258.33333333333576</v>
      </c>
      <c r="H1165" s="31">
        <f>VLOOKUP(C1165, Pivot!A$2:E$999, 4, FALSE)</f>
        <v>207.3</v>
      </c>
      <c r="I1165" s="31">
        <f>VLOOKUP(C1165, Pivot!A$2:E$999, 5, FALSE)</f>
        <v>67.5</v>
      </c>
      <c r="J1165" s="55">
        <v>81.099999999999994</v>
      </c>
      <c r="K1165" s="31">
        <f t="shared" si="104"/>
        <v>0</v>
      </c>
      <c r="L1165" s="58">
        <f>VLOOKUP(C1165, Pivot!A$2:B$999, 2, FALSE)</f>
        <v>97573</v>
      </c>
      <c r="M1165" s="58">
        <f t="shared" si="103"/>
        <v>2016</v>
      </c>
      <c r="N1165" s="27" t="s">
        <v>991</v>
      </c>
      <c r="P1165" s="58">
        <f t="shared" si="105"/>
        <v>2016</v>
      </c>
    </row>
    <row r="1166" spans="1:16" ht="12.75" hidden="1" customHeight="1" x14ac:dyDescent="0.25">
      <c r="A1166" s="45" t="s">
        <v>1304</v>
      </c>
      <c r="B1166" s="28" t="s">
        <v>301</v>
      </c>
      <c r="C1166" s="29" t="s">
        <v>1170</v>
      </c>
      <c r="D1166" s="45">
        <v>2</v>
      </c>
      <c r="E1166" s="90">
        <v>42566</v>
      </c>
      <c r="F1166" s="57">
        <f>VLOOKUP(C1166, Pivot!A$2:C$999, 3, FALSE)</f>
        <v>42307.666666666664</v>
      </c>
      <c r="G1166" s="30">
        <f t="shared" si="102"/>
        <v>258.33333333333576</v>
      </c>
      <c r="H1166" s="31">
        <f>VLOOKUP(C1166, Pivot!A$2:E$999, 4, FALSE)</f>
        <v>207.3</v>
      </c>
      <c r="I1166" s="31">
        <f>VLOOKUP(C1166, Pivot!A$2:E$999, 5, FALSE)</f>
        <v>67.5</v>
      </c>
      <c r="J1166" s="55">
        <v>81.3</v>
      </c>
      <c r="K1166" s="31">
        <f t="shared" si="104"/>
        <v>0</v>
      </c>
      <c r="L1166" s="58">
        <f>VLOOKUP(C1166, Pivot!A$2:B$999, 2, FALSE)</f>
        <v>97573</v>
      </c>
      <c r="M1166" s="58">
        <f t="shared" si="103"/>
        <v>2016</v>
      </c>
      <c r="N1166" s="27" t="s">
        <v>991</v>
      </c>
      <c r="P1166" s="58">
        <f t="shared" si="105"/>
        <v>2016</v>
      </c>
    </row>
    <row r="1167" spans="1:16" ht="12.75" hidden="1" customHeight="1" x14ac:dyDescent="0.25">
      <c r="A1167" s="36" t="s">
        <v>1304</v>
      </c>
      <c r="B1167" s="28" t="s">
        <v>301</v>
      </c>
      <c r="C1167" s="29" t="s">
        <v>1188</v>
      </c>
      <c r="D1167" s="36">
        <v>1</v>
      </c>
      <c r="E1167" s="90">
        <v>42566</v>
      </c>
      <c r="F1167" s="57">
        <f>VLOOKUP(C1167, Pivot!A$2:C$999, 3, FALSE)</f>
        <v>42324.285714285717</v>
      </c>
      <c r="G1167" s="30">
        <f t="shared" si="102"/>
        <v>241.7142857142826</v>
      </c>
      <c r="H1167" s="31">
        <f>VLOOKUP(C1167, Pivot!A$2:E$999, 4, FALSE)</f>
        <v>138.30000000000001</v>
      </c>
      <c r="I1167" s="31">
        <f>VLOOKUP(C1167, Pivot!A$2:E$999, 5, FALSE)</f>
        <v>104.8</v>
      </c>
      <c r="J1167" s="60">
        <v>79.8</v>
      </c>
      <c r="K1167" s="31">
        <f t="shared" si="104"/>
        <v>-25</v>
      </c>
      <c r="L1167" s="58">
        <f>VLOOKUP(C1167, Pivot!A$2:B$999, 2, FALSE)</f>
        <v>94216</v>
      </c>
      <c r="M1167" s="58">
        <f t="shared" si="103"/>
        <v>2016</v>
      </c>
      <c r="N1167" s="27" t="s">
        <v>991</v>
      </c>
      <c r="P1167" s="58">
        <f t="shared" si="105"/>
        <v>2016</v>
      </c>
    </row>
    <row r="1168" spans="1:16" ht="12.75" hidden="1" customHeight="1" x14ac:dyDescent="0.25">
      <c r="A1168" s="36" t="s">
        <v>1304</v>
      </c>
      <c r="B1168" s="28" t="s">
        <v>301</v>
      </c>
      <c r="C1168" s="29" t="s">
        <v>1188</v>
      </c>
      <c r="D1168" s="36">
        <v>1</v>
      </c>
      <c r="E1168" s="90">
        <v>42566</v>
      </c>
      <c r="F1168" s="57">
        <f>VLOOKUP(C1168, Pivot!A$2:C$999, 3, FALSE)</f>
        <v>42324.285714285717</v>
      </c>
      <c r="G1168" s="30">
        <f t="shared" si="102"/>
        <v>241.7142857142826</v>
      </c>
      <c r="H1168" s="31">
        <f>VLOOKUP(C1168, Pivot!A$2:E$999, 4, FALSE)</f>
        <v>138.30000000000001</v>
      </c>
      <c r="I1168" s="31">
        <f>VLOOKUP(C1168, Pivot!A$2:E$999, 5, FALSE)</f>
        <v>104.8</v>
      </c>
      <c r="J1168" s="60">
        <v>81.099999999999994</v>
      </c>
      <c r="K1168" s="31">
        <f t="shared" si="104"/>
        <v>-23.700000000000003</v>
      </c>
      <c r="L1168" s="58">
        <f>VLOOKUP(C1168, Pivot!A$2:B$999, 2, FALSE)</f>
        <v>94216</v>
      </c>
      <c r="M1168" s="58">
        <f t="shared" si="103"/>
        <v>2016</v>
      </c>
      <c r="N1168" s="27" t="s">
        <v>991</v>
      </c>
      <c r="P1168" s="58">
        <f t="shared" si="105"/>
        <v>2016</v>
      </c>
    </row>
    <row r="1169" spans="1:16" ht="13.5" hidden="1" customHeight="1" x14ac:dyDescent="0.25">
      <c r="A1169" s="45" t="s">
        <v>1305</v>
      </c>
      <c r="B1169" s="28" t="s">
        <v>301</v>
      </c>
      <c r="C1169" s="29" t="s">
        <v>1170</v>
      </c>
      <c r="D1169" s="45">
        <v>1</v>
      </c>
      <c r="E1169" s="90">
        <v>42567</v>
      </c>
      <c r="F1169" s="57">
        <f>VLOOKUP(C1169, Pivot!A$2:C$999, 3, FALSE)</f>
        <v>42307.666666666664</v>
      </c>
      <c r="G1169" s="30">
        <f t="shared" si="102"/>
        <v>259.33333333333576</v>
      </c>
      <c r="H1169" s="31">
        <f>VLOOKUP(C1169, Pivot!A$2:E$999, 4, FALSE)</f>
        <v>207.3</v>
      </c>
      <c r="I1169" s="31">
        <f>VLOOKUP(C1169, Pivot!A$2:E$999, 5, FALSE)</f>
        <v>67.5</v>
      </c>
      <c r="J1169" s="55">
        <v>84.5</v>
      </c>
      <c r="K1169" s="31">
        <f t="shared" si="104"/>
        <v>0</v>
      </c>
      <c r="L1169" s="58">
        <f>VLOOKUP(C1169, Pivot!A$2:B$999, 2, FALSE)</f>
        <v>97573</v>
      </c>
      <c r="M1169" s="58">
        <f t="shared" si="103"/>
        <v>2016</v>
      </c>
      <c r="N1169" s="27" t="s">
        <v>991</v>
      </c>
      <c r="P1169" s="58">
        <f t="shared" si="105"/>
        <v>2016</v>
      </c>
    </row>
    <row r="1170" spans="1:16" ht="13.5" hidden="1" customHeight="1" x14ac:dyDescent="0.25">
      <c r="A1170" s="45" t="s">
        <v>1305</v>
      </c>
      <c r="B1170" s="28" t="s">
        <v>301</v>
      </c>
      <c r="C1170" s="29" t="s">
        <v>1170</v>
      </c>
      <c r="D1170" s="45">
        <v>2</v>
      </c>
      <c r="E1170" s="90">
        <v>42567</v>
      </c>
      <c r="F1170" s="57">
        <f>VLOOKUP(C1170, Pivot!A$2:C$999, 3, FALSE)</f>
        <v>42307.666666666664</v>
      </c>
      <c r="G1170" s="30">
        <f t="shared" si="102"/>
        <v>259.33333333333576</v>
      </c>
      <c r="H1170" s="31">
        <f>VLOOKUP(C1170, Pivot!A$2:E$999, 4, FALSE)</f>
        <v>207.3</v>
      </c>
      <c r="I1170" s="31">
        <f>VLOOKUP(C1170, Pivot!A$2:E$999, 5, FALSE)</f>
        <v>67.5</v>
      </c>
      <c r="J1170" s="55">
        <v>85.2</v>
      </c>
      <c r="K1170" s="31">
        <f t="shared" si="104"/>
        <v>0</v>
      </c>
      <c r="L1170" s="58">
        <f>VLOOKUP(C1170, Pivot!A$2:B$999, 2, FALSE)</f>
        <v>97573</v>
      </c>
      <c r="M1170" s="58">
        <f t="shared" si="103"/>
        <v>2016</v>
      </c>
      <c r="N1170" s="27" t="s">
        <v>991</v>
      </c>
      <c r="P1170" s="58">
        <f t="shared" si="105"/>
        <v>2016</v>
      </c>
    </row>
    <row r="1171" spans="1:16" ht="13.5" hidden="1" customHeight="1" x14ac:dyDescent="0.25">
      <c r="A1171" s="45" t="s">
        <v>1305</v>
      </c>
      <c r="B1171" s="28" t="s">
        <v>301</v>
      </c>
      <c r="C1171" s="29" t="s">
        <v>1170</v>
      </c>
      <c r="D1171" s="45">
        <v>1</v>
      </c>
      <c r="E1171" s="90">
        <v>42567</v>
      </c>
      <c r="F1171" s="57">
        <f>VLOOKUP(C1171, Pivot!A$2:C$999, 3, FALSE)</f>
        <v>42307.666666666664</v>
      </c>
      <c r="G1171" s="30">
        <f t="shared" si="102"/>
        <v>259.33333333333576</v>
      </c>
      <c r="H1171" s="31">
        <f>VLOOKUP(C1171, Pivot!A$2:E$999, 4, FALSE)</f>
        <v>207.3</v>
      </c>
      <c r="I1171" s="31">
        <f>VLOOKUP(C1171, Pivot!A$2:E$999, 5, FALSE)</f>
        <v>67.5</v>
      </c>
      <c r="J1171" s="55">
        <v>85.9</v>
      </c>
      <c r="K1171" s="31">
        <f t="shared" si="104"/>
        <v>0</v>
      </c>
      <c r="L1171" s="58">
        <f>VLOOKUP(C1171, Pivot!A$2:B$999, 2, FALSE)</f>
        <v>97573</v>
      </c>
      <c r="M1171" s="58">
        <f t="shared" si="103"/>
        <v>2016</v>
      </c>
      <c r="N1171" s="27" t="s">
        <v>991</v>
      </c>
      <c r="P1171" s="58">
        <f t="shared" si="105"/>
        <v>2016</v>
      </c>
    </row>
    <row r="1172" spans="1:16" ht="12.75" hidden="1" customHeight="1" x14ac:dyDescent="0.25">
      <c r="A1172" s="45" t="s">
        <v>1305</v>
      </c>
      <c r="B1172" s="28" t="s">
        <v>301</v>
      </c>
      <c r="C1172" s="29" t="s">
        <v>1170</v>
      </c>
      <c r="D1172" s="45">
        <v>1</v>
      </c>
      <c r="E1172" s="90">
        <v>42567</v>
      </c>
      <c r="F1172" s="57">
        <f>VLOOKUP(C1172, Pivot!A$2:C$999, 3, FALSE)</f>
        <v>42307.666666666664</v>
      </c>
      <c r="G1172" s="30">
        <f t="shared" si="102"/>
        <v>259.33333333333576</v>
      </c>
      <c r="H1172" s="31">
        <f>VLOOKUP(C1172, Pivot!A$2:E$999, 4, FALSE)</f>
        <v>207.3</v>
      </c>
      <c r="I1172" s="31">
        <f>VLOOKUP(C1172, Pivot!A$2:E$999, 5, FALSE)</f>
        <v>67.5</v>
      </c>
      <c r="J1172" s="55">
        <v>86</v>
      </c>
      <c r="K1172" s="31">
        <f t="shared" si="104"/>
        <v>0</v>
      </c>
      <c r="L1172" s="58">
        <f>VLOOKUP(C1172, Pivot!A$2:B$999, 2, FALSE)</f>
        <v>97573</v>
      </c>
      <c r="M1172" s="58">
        <f t="shared" si="103"/>
        <v>2016</v>
      </c>
      <c r="N1172" s="27" t="s">
        <v>991</v>
      </c>
      <c r="P1172" s="58">
        <f t="shared" si="105"/>
        <v>2016</v>
      </c>
    </row>
    <row r="1173" spans="1:16" ht="12.75" hidden="1" customHeight="1" x14ac:dyDescent="0.25">
      <c r="A1173" s="45" t="s">
        <v>1305</v>
      </c>
      <c r="B1173" s="28" t="s">
        <v>301</v>
      </c>
      <c r="C1173" s="29" t="s">
        <v>1170</v>
      </c>
      <c r="D1173" s="45">
        <v>1</v>
      </c>
      <c r="E1173" s="90">
        <v>42567</v>
      </c>
      <c r="F1173" s="57">
        <f>VLOOKUP(C1173, Pivot!A$2:C$999, 3, FALSE)</f>
        <v>42307.666666666664</v>
      </c>
      <c r="G1173" s="30">
        <f t="shared" si="102"/>
        <v>259.33333333333576</v>
      </c>
      <c r="H1173" s="31">
        <f>VLOOKUP(C1173, Pivot!A$2:E$999, 4, FALSE)</f>
        <v>207.3</v>
      </c>
      <c r="I1173" s="31">
        <f>VLOOKUP(C1173, Pivot!A$2:E$999, 5, FALSE)</f>
        <v>67.5</v>
      </c>
      <c r="J1173" s="55">
        <v>86.1</v>
      </c>
      <c r="K1173" s="31">
        <f t="shared" si="104"/>
        <v>0</v>
      </c>
      <c r="L1173" s="58">
        <f>VLOOKUP(C1173, Pivot!A$2:B$999, 2, FALSE)</f>
        <v>97573</v>
      </c>
      <c r="M1173" s="58">
        <f t="shared" si="103"/>
        <v>2016</v>
      </c>
      <c r="N1173" s="27" t="s">
        <v>991</v>
      </c>
      <c r="P1173" s="58">
        <f t="shared" si="105"/>
        <v>2016</v>
      </c>
    </row>
    <row r="1174" spans="1:16" ht="12.75" hidden="1" customHeight="1" x14ac:dyDescent="0.25">
      <c r="A1174" s="45" t="s">
        <v>1305</v>
      </c>
      <c r="B1174" s="28" t="s">
        <v>301</v>
      </c>
      <c r="C1174" s="29" t="s">
        <v>1170</v>
      </c>
      <c r="D1174" s="45">
        <v>2</v>
      </c>
      <c r="E1174" s="90">
        <v>42567</v>
      </c>
      <c r="F1174" s="57">
        <f>VLOOKUP(C1174, Pivot!A$2:C$999, 3, FALSE)</f>
        <v>42307.666666666664</v>
      </c>
      <c r="G1174" s="30">
        <f t="shared" si="102"/>
        <v>259.33333333333576</v>
      </c>
      <c r="H1174" s="31">
        <f>VLOOKUP(C1174, Pivot!A$2:E$999, 4, FALSE)</f>
        <v>207.3</v>
      </c>
      <c r="I1174" s="31">
        <f>VLOOKUP(C1174, Pivot!A$2:E$999, 5, FALSE)</f>
        <v>67.5</v>
      </c>
      <c r="J1174" s="55">
        <v>86.1</v>
      </c>
      <c r="K1174" s="31">
        <f t="shared" si="104"/>
        <v>0</v>
      </c>
      <c r="L1174" s="58">
        <f>VLOOKUP(C1174, Pivot!A$2:B$999, 2, FALSE)</f>
        <v>97573</v>
      </c>
      <c r="M1174" s="58">
        <f t="shared" si="103"/>
        <v>2016</v>
      </c>
      <c r="N1174" s="27" t="s">
        <v>991</v>
      </c>
      <c r="P1174" s="58">
        <f t="shared" si="105"/>
        <v>2016</v>
      </c>
    </row>
    <row r="1175" spans="1:16" ht="12.75" hidden="1" customHeight="1" x14ac:dyDescent="0.25">
      <c r="A1175" s="45" t="s">
        <v>1305</v>
      </c>
      <c r="B1175" s="28" t="s">
        <v>301</v>
      </c>
      <c r="C1175" s="29" t="s">
        <v>1170</v>
      </c>
      <c r="D1175" s="45">
        <v>2</v>
      </c>
      <c r="E1175" s="90">
        <v>42567</v>
      </c>
      <c r="F1175" s="57">
        <f>VLOOKUP(C1175, Pivot!A$2:C$999, 3, FALSE)</f>
        <v>42307.666666666664</v>
      </c>
      <c r="G1175" s="30">
        <f t="shared" si="102"/>
        <v>259.33333333333576</v>
      </c>
      <c r="H1175" s="31">
        <f>VLOOKUP(C1175, Pivot!A$2:E$999, 4, FALSE)</f>
        <v>207.3</v>
      </c>
      <c r="I1175" s="31">
        <f>VLOOKUP(C1175, Pivot!A$2:E$999, 5, FALSE)</f>
        <v>67.5</v>
      </c>
      <c r="J1175" s="55">
        <v>86.2</v>
      </c>
      <c r="K1175" s="31">
        <f t="shared" si="104"/>
        <v>0</v>
      </c>
      <c r="L1175" s="58">
        <f>VLOOKUP(C1175, Pivot!A$2:B$999, 2, FALSE)</f>
        <v>97573</v>
      </c>
      <c r="M1175" s="58">
        <f t="shared" si="103"/>
        <v>2016</v>
      </c>
      <c r="N1175" s="27" t="s">
        <v>991</v>
      </c>
      <c r="P1175" s="58">
        <f t="shared" si="105"/>
        <v>2016</v>
      </c>
    </row>
    <row r="1176" spans="1:16" ht="12.75" hidden="1" customHeight="1" x14ac:dyDescent="0.25">
      <c r="A1176" s="45" t="s">
        <v>1305</v>
      </c>
      <c r="B1176" s="28" t="s">
        <v>301</v>
      </c>
      <c r="C1176" s="29" t="s">
        <v>1170</v>
      </c>
      <c r="D1176" s="45">
        <v>1</v>
      </c>
      <c r="E1176" s="90">
        <v>42567</v>
      </c>
      <c r="F1176" s="57">
        <f>VLOOKUP(C1176, Pivot!A$2:C$999, 3, FALSE)</f>
        <v>42307.666666666664</v>
      </c>
      <c r="G1176" s="30">
        <f t="shared" si="102"/>
        <v>259.33333333333576</v>
      </c>
      <c r="H1176" s="31">
        <f>VLOOKUP(C1176, Pivot!A$2:E$999, 4, FALSE)</f>
        <v>207.3</v>
      </c>
      <c r="I1176" s="31">
        <f>VLOOKUP(C1176, Pivot!A$2:E$999, 5, FALSE)</f>
        <v>67.5</v>
      </c>
      <c r="J1176" s="55">
        <v>87</v>
      </c>
      <c r="K1176" s="31">
        <f t="shared" si="104"/>
        <v>0</v>
      </c>
      <c r="L1176" s="58">
        <f>VLOOKUP(C1176, Pivot!A$2:B$999, 2, FALSE)</f>
        <v>97573</v>
      </c>
      <c r="M1176" s="58">
        <f t="shared" si="103"/>
        <v>2016</v>
      </c>
      <c r="N1176" s="27" t="s">
        <v>991</v>
      </c>
      <c r="P1176" s="58">
        <f t="shared" si="105"/>
        <v>2016</v>
      </c>
    </row>
    <row r="1177" spans="1:16" ht="12.75" hidden="1" customHeight="1" x14ac:dyDescent="0.25">
      <c r="A1177" s="36" t="s">
        <v>1305</v>
      </c>
      <c r="B1177" s="28" t="s">
        <v>301</v>
      </c>
      <c r="C1177" s="29" t="s">
        <v>1188</v>
      </c>
      <c r="D1177" s="36">
        <v>1</v>
      </c>
      <c r="E1177" s="90">
        <v>42567</v>
      </c>
      <c r="F1177" s="57">
        <f>VLOOKUP(C1177, Pivot!A$2:C$999, 3, FALSE)</f>
        <v>42324.285714285717</v>
      </c>
      <c r="G1177" s="30">
        <f t="shared" si="102"/>
        <v>242.7142857142826</v>
      </c>
      <c r="H1177" s="31">
        <f>VLOOKUP(C1177, Pivot!A$2:E$999, 4, FALSE)</f>
        <v>138.30000000000001</v>
      </c>
      <c r="I1177" s="31">
        <f>VLOOKUP(C1177, Pivot!A$2:E$999, 5, FALSE)</f>
        <v>104.8</v>
      </c>
      <c r="J1177" s="60">
        <v>85.6</v>
      </c>
      <c r="K1177" s="31">
        <f t="shared" si="104"/>
        <v>-19.200000000000003</v>
      </c>
      <c r="L1177" s="58">
        <f>VLOOKUP(C1177, Pivot!A$2:B$999, 2, FALSE)</f>
        <v>94216</v>
      </c>
      <c r="M1177" s="58">
        <f t="shared" si="103"/>
        <v>2016</v>
      </c>
      <c r="N1177" s="27" t="s">
        <v>991</v>
      </c>
      <c r="P1177" s="58">
        <f t="shared" si="105"/>
        <v>2016</v>
      </c>
    </row>
    <row r="1178" spans="1:16" ht="12.75" hidden="1" customHeight="1" x14ac:dyDescent="0.25">
      <c r="A1178" s="36" t="s">
        <v>1305</v>
      </c>
      <c r="B1178" s="28" t="s">
        <v>301</v>
      </c>
      <c r="C1178" s="29" t="s">
        <v>1188</v>
      </c>
      <c r="D1178" s="36">
        <v>3</v>
      </c>
      <c r="E1178" s="90">
        <v>42567</v>
      </c>
      <c r="F1178" s="57">
        <f>VLOOKUP(C1178, Pivot!A$2:C$999, 3, FALSE)</f>
        <v>42324.285714285717</v>
      </c>
      <c r="G1178" s="30">
        <f t="shared" ref="G1178:G1241" si="106">IFERROR(E1178-F1178, "")</f>
        <v>242.7142857142826</v>
      </c>
      <c r="H1178" s="31">
        <f>VLOOKUP(C1178, Pivot!A$2:E$999, 4, FALSE)</f>
        <v>138.30000000000001</v>
      </c>
      <c r="I1178" s="31">
        <f>VLOOKUP(C1178, Pivot!A$2:E$999, 5, FALSE)</f>
        <v>104.8</v>
      </c>
      <c r="J1178" s="60">
        <v>86.2</v>
      </c>
      <c r="K1178" s="31">
        <f t="shared" si="104"/>
        <v>-18.599999999999994</v>
      </c>
      <c r="L1178" s="58">
        <f>VLOOKUP(C1178, Pivot!A$2:B$999, 2, FALSE)</f>
        <v>94216</v>
      </c>
      <c r="M1178" s="58">
        <f t="shared" ref="M1178:M1241" si="107">IF(ISBLANK(E1178), "", YEAR(E1178))</f>
        <v>2016</v>
      </c>
      <c r="N1178" s="27" t="s">
        <v>991</v>
      </c>
      <c r="P1178" s="58">
        <f t="shared" si="105"/>
        <v>2016</v>
      </c>
    </row>
    <row r="1179" spans="1:16" ht="12.75" hidden="1" customHeight="1" x14ac:dyDescent="0.25">
      <c r="A1179" s="36" t="s">
        <v>1305</v>
      </c>
      <c r="B1179" s="28" t="s">
        <v>301</v>
      </c>
      <c r="C1179" s="29" t="s">
        <v>1170</v>
      </c>
      <c r="D1179" s="36">
        <v>1</v>
      </c>
      <c r="E1179" s="90">
        <v>42567</v>
      </c>
      <c r="F1179" s="57">
        <f>VLOOKUP(C1179, Pivot!A$2:C$999, 3, FALSE)</f>
        <v>42307.666666666664</v>
      </c>
      <c r="G1179" s="30">
        <f t="shared" si="106"/>
        <v>259.33333333333576</v>
      </c>
      <c r="H1179" s="31">
        <f>VLOOKUP(C1179, Pivot!A$2:E$999, 4, FALSE)</f>
        <v>207.3</v>
      </c>
      <c r="I1179" s="31">
        <f>VLOOKUP(C1179, Pivot!A$2:E$999, 5, FALSE)</f>
        <v>67.5</v>
      </c>
      <c r="J1179" s="55">
        <v>85.4</v>
      </c>
      <c r="K1179" s="31">
        <f t="shared" si="104"/>
        <v>0</v>
      </c>
      <c r="L1179" s="58">
        <f>VLOOKUP(C1179, Pivot!A$2:B$999, 2, FALSE)</f>
        <v>97573</v>
      </c>
      <c r="M1179" s="58">
        <f t="shared" si="107"/>
        <v>2016</v>
      </c>
      <c r="N1179" s="27" t="s">
        <v>991</v>
      </c>
      <c r="P1179" s="58">
        <f t="shared" si="105"/>
        <v>2016</v>
      </c>
    </row>
    <row r="1180" spans="1:16" ht="12.75" hidden="1" customHeight="1" x14ac:dyDescent="0.25">
      <c r="A1180" s="36" t="s">
        <v>1305</v>
      </c>
      <c r="B1180" s="28" t="s">
        <v>301</v>
      </c>
      <c r="C1180" s="29" t="s">
        <v>1170</v>
      </c>
      <c r="D1180" s="36">
        <v>2</v>
      </c>
      <c r="E1180" s="90">
        <v>42567</v>
      </c>
      <c r="F1180" s="57">
        <f>VLOOKUP(C1180, Pivot!A$2:C$999, 3, FALSE)</f>
        <v>42307.666666666664</v>
      </c>
      <c r="G1180" s="30">
        <f t="shared" si="106"/>
        <v>259.33333333333576</v>
      </c>
      <c r="H1180" s="31">
        <f>VLOOKUP(C1180, Pivot!A$2:E$999, 4, FALSE)</f>
        <v>207.3</v>
      </c>
      <c r="I1180" s="31">
        <f>VLOOKUP(C1180, Pivot!A$2:E$999, 5, FALSE)</f>
        <v>67.5</v>
      </c>
      <c r="J1180" s="55">
        <v>85.7</v>
      </c>
      <c r="K1180" s="31">
        <f t="shared" si="104"/>
        <v>0</v>
      </c>
      <c r="L1180" s="58">
        <f>VLOOKUP(C1180, Pivot!A$2:B$999, 2, FALSE)</f>
        <v>97573</v>
      </c>
      <c r="M1180" s="58">
        <f t="shared" si="107"/>
        <v>2016</v>
      </c>
      <c r="N1180" s="27" t="s">
        <v>991</v>
      </c>
      <c r="P1180" s="58">
        <f t="shared" si="105"/>
        <v>2016</v>
      </c>
    </row>
    <row r="1181" spans="1:16" ht="12.75" hidden="1" customHeight="1" x14ac:dyDescent="0.25">
      <c r="A1181" s="36" t="s">
        <v>1305</v>
      </c>
      <c r="B1181" s="28" t="s">
        <v>301</v>
      </c>
      <c r="C1181" s="29" t="s">
        <v>1170</v>
      </c>
      <c r="D1181" s="36">
        <v>2</v>
      </c>
      <c r="E1181" s="90">
        <v>42567</v>
      </c>
      <c r="F1181" s="57">
        <f>VLOOKUP(C1181, Pivot!A$2:C$999, 3, FALSE)</f>
        <v>42307.666666666664</v>
      </c>
      <c r="G1181" s="30">
        <f t="shared" si="106"/>
        <v>259.33333333333576</v>
      </c>
      <c r="H1181" s="31">
        <f>VLOOKUP(C1181, Pivot!A$2:E$999, 4, FALSE)</f>
        <v>207.3</v>
      </c>
      <c r="I1181" s="31">
        <f>VLOOKUP(C1181, Pivot!A$2:E$999, 5, FALSE)</f>
        <v>67.5</v>
      </c>
      <c r="J1181" s="55">
        <v>85.9</v>
      </c>
      <c r="K1181" s="31">
        <f t="shared" si="104"/>
        <v>0</v>
      </c>
      <c r="L1181" s="58">
        <f>VLOOKUP(C1181, Pivot!A$2:B$999, 2, FALSE)</f>
        <v>97573</v>
      </c>
      <c r="M1181" s="58">
        <f t="shared" si="107"/>
        <v>2016</v>
      </c>
      <c r="N1181" s="27" t="s">
        <v>991</v>
      </c>
      <c r="P1181" s="58">
        <f t="shared" si="105"/>
        <v>2016</v>
      </c>
    </row>
    <row r="1182" spans="1:16" ht="12.75" hidden="1" customHeight="1" x14ac:dyDescent="0.25">
      <c r="A1182" s="36" t="s">
        <v>1305</v>
      </c>
      <c r="B1182" s="28" t="s">
        <v>301</v>
      </c>
      <c r="C1182" s="29" t="s">
        <v>1170</v>
      </c>
      <c r="D1182" s="36">
        <v>1</v>
      </c>
      <c r="E1182" s="90">
        <v>42567</v>
      </c>
      <c r="F1182" s="57">
        <f>VLOOKUP(C1182, Pivot!A$2:C$999, 3, FALSE)</f>
        <v>42307.666666666664</v>
      </c>
      <c r="G1182" s="30">
        <f t="shared" si="106"/>
        <v>259.33333333333576</v>
      </c>
      <c r="H1182" s="31">
        <f>VLOOKUP(C1182, Pivot!A$2:E$999, 4, FALSE)</f>
        <v>207.3</v>
      </c>
      <c r="I1182" s="31">
        <f>VLOOKUP(C1182, Pivot!A$2:E$999, 5, FALSE)</f>
        <v>67.5</v>
      </c>
      <c r="J1182" s="55">
        <v>85.9</v>
      </c>
      <c r="K1182" s="31">
        <f t="shared" si="104"/>
        <v>0</v>
      </c>
      <c r="L1182" s="58">
        <f>VLOOKUP(C1182, Pivot!A$2:B$999, 2, FALSE)</f>
        <v>97573</v>
      </c>
      <c r="M1182" s="58">
        <f t="shared" si="107"/>
        <v>2016</v>
      </c>
      <c r="N1182" s="27" t="s">
        <v>991</v>
      </c>
      <c r="P1182" s="58">
        <f t="shared" si="105"/>
        <v>2016</v>
      </c>
    </row>
    <row r="1183" spans="1:16" ht="12.75" hidden="1" customHeight="1" x14ac:dyDescent="0.25">
      <c r="A1183" s="36" t="s">
        <v>1305</v>
      </c>
      <c r="B1183" s="28" t="s">
        <v>301</v>
      </c>
      <c r="C1183" s="29" t="s">
        <v>1188</v>
      </c>
      <c r="D1183" s="36">
        <v>1</v>
      </c>
      <c r="E1183" s="90">
        <v>42567</v>
      </c>
      <c r="F1183" s="57">
        <f>VLOOKUP(C1183, Pivot!A$2:C$999, 3, FALSE)</f>
        <v>42324.285714285717</v>
      </c>
      <c r="G1183" s="30">
        <f t="shared" si="106"/>
        <v>242.7142857142826</v>
      </c>
      <c r="H1183" s="31">
        <f>VLOOKUP(C1183, Pivot!A$2:E$999, 4, FALSE)</f>
        <v>138.30000000000001</v>
      </c>
      <c r="I1183" s="31">
        <f>VLOOKUP(C1183, Pivot!A$2:E$999, 5, FALSE)</f>
        <v>104.8</v>
      </c>
      <c r="J1183" s="60">
        <v>85.7</v>
      </c>
      <c r="K1183" s="31">
        <f t="shared" si="104"/>
        <v>-19.099999999999994</v>
      </c>
      <c r="L1183" s="58">
        <f>VLOOKUP(C1183, Pivot!A$2:B$999, 2, FALSE)</f>
        <v>94216</v>
      </c>
      <c r="M1183" s="58">
        <f t="shared" si="107"/>
        <v>2016</v>
      </c>
      <c r="N1183" s="27" t="s">
        <v>991</v>
      </c>
      <c r="P1183" s="58">
        <f t="shared" si="105"/>
        <v>2016</v>
      </c>
    </row>
    <row r="1184" spans="1:16" ht="12.75" hidden="1" customHeight="1" x14ac:dyDescent="0.25">
      <c r="A1184" s="36" t="s">
        <v>1305</v>
      </c>
      <c r="B1184" s="28" t="s">
        <v>301</v>
      </c>
      <c r="C1184" s="29" t="s">
        <v>1188</v>
      </c>
      <c r="D1184" s="36">
        <v>2</v>
      </c>
      <c r="E1184" s="90">
        <v>42567</v>
      </c>
      <c r="F1184" s="57">
        <f>VLOOKUP(C1184, Pivot!A$2:C$999, 3, FALSE)</f>
        <v>42324.285714285717</v>
      </c>
      <c r="G1184" s="30">
        <f t="shared" si="106"/>
        <v>242.7142857142826</v>
      </c>
      <c r="H1184" s="31">
        <f>VLOOKUP(C1184, Pivot!A$2:E$999, 4, FALSE)</f>
        <v>138.30000000000001</v>
      </c>
      <c r="I1184" s="31">
        <f>VLOOKUP(C1184, Pivot!A$2:E$999, 5, FALSE)</f>
        <v>104.8</v>
      </c>
      <c r="J1184" s="60">
        <v>85.9</v>
      </c>
      <c r="K1184" s="31">
        <f t="shared" si="104"/>
        <v>-18.899999999999991</v>
      </c>
      <c r="L1184" s="58">
        <f>VLOOKUP(C1184, Pivot!A$2:B$999, 2, FALSE)</f>
        <v>94216</v>
      </c>
      <c r="M1184" s="58">
        <f t="shared" si="107"/>
        <v>2016</v>
      </c>
      <c r="N1184" s="27" t="s">
        <v>991</v>
      </c>
      <c r="P1184" s="58">
        <f t="shared" si="105"/>
        <v>2016</v>
      </c>
    </row>
    <row r="1185" spans="1:16" ht="12.75" hidden="1" customHeight="1" x14ac:dyDescent="0.25">
      <c r="A1185" s="45" t="s">
        <v>1306</v>
      </c>
      <c r="B1185" s="28" t="s">
        <v>301</v>
      </c>
      <c r="C1185" s="29" t="s">
        <v>1170</v>
      </c>
      <c r="D1185" s="45">
        <v>3</v>
      </c>
      <c r="E1185" s="90">
        <v>42568</v>
      </c>
      <c r="F1185" s="57">
        <f>VLOOKUP(C1185, Pivot!A$2:C$999, 3, FALSE)</f>
        <v>42307.666666666664</v>
      </c>
      <c r="G1185" s="30">
        <f t="shared" si="106"/>
        <v>260.33333333333576</v>
      </c>
      <c r="H1185" s="31">
        <f>VLOOKUP(C1185, Pivot!A$2:E$999, 4, FALSE)</f>
        <v>207.3</v>
      </c>
      <c r="I1185" s="31">
        <f>VLOOKUP(C1185, Pivot!A$2:E$999, 5, FALSE)</f>
        <v>67.5</v>
      </c>
      <c r="J1185" s="55">
        <v>89.4</v>
      </c>
      <c r="K1185" s="31">
        <f t="shared" si="104"/>
        <v>0</v>
      </c>
      <c r="L1185" s="58">
        <f>VLOOKUP(C1185, Pivot!A$2:B$999, 2, FALSE)</f>
        <v>97573</v>
      </c>
      <c r="M1185" s="58">
        <f t="shared" si="107"/>
        <v>2016</v>
      </c>
      <c r="N1185" s="27" t="s">
        <v>991</v>
      </c>
      <c r="P1185" s="58">
        <f t="shared" si="105"/>
        <v>2016</v>
      </c>
    </row>
    <row r="1186" spans="1:16" ht="12.75" hidden="1" customHeight="1" x14ac:dyDescent="0.25">
      <c r="A1186" s="45" t="s">
        <v>1306</v>
      </c>
      <c r="B1186" s="28" t="s">
        <v>301</v>
      </c>
      <c r="C1186" s="29" t="s">
        <v>1170</v>
      </c>
      <c r="D1186" s="45">
        <v>1</v>
      </c>
      <c r="E1186" s="90">
        <v>42568</v>
      </c>
      <c r="F1186" s="57">
        <f>VLOOKUP(C1186, Pivot!A$2:C$999, 3, FALSE)</f>
        <v>42307.666666666664</v>
      </c>
      <c r="G1186" s="30">
        <f t="shared" si="106"/>
        <v>260.33333333333576</v>
      </c>
      <c r="H1186" s="31">
        <f>VLOOKUP(C1186, Pivot!A$2:E$999, 4, FALSE)</f>
        <v>207.3</v>
      </c>
      <c r="I1186" s="31">
        <f>VLOOKUP(C1186, Pivot!A$2:E$999, 5, FALSE)</f>
        <v>67.5</v>
      </c>
      <c r="J1186" s="55">
        <v>89.7</v>
      </c>
      <c r="K1186" s="31">
        <f t="shared" si="104"/>
        <v>0</v>
      </c>
      <c r="L1186" s="58">
        <f>VLOOKUP(C1186, Pivot!A$2:B$999, 2, FALSE)</f>
        <v>97573</v>
      </c>
      <c r="M1186" s="58">
        <f t="shared" si="107"/>
        <v>2016</v>
      </c>
      <c r="N1186" s="27" t="s">
        <v>991</v>
      </c>
      <c r="P1186" s="58">
        <f t="shared" si="105"/>
        <v>2016</v>
      </c>
    </row>
    <row r="1187" spans="1:16" ht="12.75" hidden="1" customHeight="1" x14ac:dyDescent="0.25">
      <c r="A1187" s="45" t="s">
        <v>1306</v>
      </c>
      <c r="B1187" s="28" t="s">
        <v>301</v>
      </c>
      <c r="C1187" s="29" t="s">
        <v>1170</v>
      </c>
      <c r="D1187" s="45">
        <v>1</v>
      </c>
      <c r="E1187" s="90">
        <v>42568</v>
      </c>
      <c r="F1187" s="57">
        <f>VLOOKUP(C1187, Pivot!A$2:C$999, 3, FALSE)</f>
        <v>42307.666666666664</v>
      </c>
      <c r="G1187" s="30">
        <f t="shared" si="106"/>
        <v>260.33333333333576</v>
      </c>
      <c r="H1187" s="31">
        <f>VLOOKUP(C1187, Pivot!A$2:E$999, 4, FALSE)</f>
        <v>207.3</v>
      </c>
      <c r="I1187" s="31">
        <f>VLOOKUP(C1187, Pivot!A$2:E$999, 5, FALSE)</f>
        <v>67.5</v>
      </c>
      <c r="J1187" s="55">
        <v>90.1</v>
      </c>
      <c r="K1187" s="31">
        <f t="shared" si="104"/>
        <v>0</v>
      </c>
      <c r="L1187" s="58">
        <f>VLOOKUP(C1187, Pivot!A$2:B$999, 2, FALSE)</f>
        <v>97573</v>
      </c>
      <c r="M1187" s="58">
        <f t="shared" si="107"/>
        <v>2016</v>
      </c>
      <c r="N1187" s="27" t="s">
        <v>991</v>
      </c>
      <c r="P1187" s="58">
        <f t="shared" si="105"/>
        <v>2016</v>
      </c>
    </row>
    <row r="1188" spans="1:16" ht="12.75" hidden="1" customHeight="1" x14ac:dyDescent="0.25">
      <c r="A1188" s="45" t="s">
        <v>1306</v>
      </c>
      <c r="B1188" s="28" t="s">
        <v>301</v>
      </c>
      <c r="C1188" s="29" t="s">
        <v>1170</v>
      </c>
      <c r="D1188" s="45">
        <v>1</v>
      </c>
      <c r="E1188" s="90">
        <v>42568</v>
      </c>
      <c r="F1188" s="57">
        <f>VLOOKUP(C1188, Pivot!A$2:C$999, 3, FALSE)</f>
        <v>42307.666666666664</v>
      </c>
      <c r="G1188" s="30">
        <f t="shared" si="106"/>
        <v>260.33333333333576</v>
      </c>
      <c r="H1188" s="31">
        <f>VLOOKUP(C1188, Pivot!A$2:E$999, 4, FALSE)</f>
        <v>207.3</v>
      </c>
      <c r="I1188" s="31">
        <f>VLOOKUP(C1188, Pivot!A$2:E$999, 5, FALSE)</f>
        <v>67.5</v>
      </c>
      <c r="J1188" s="55">
        <v>90.4</v>
      </c>
      <c r="K1188" s="31">
        <f t="shared" si="104"/>
        <v>0</v>
      </c>
      <c r="L1188" s="58">
        <f>VLOOKUP(C1188, Pivot!A$2:B$999, 2, FALSE)</f>
        <v>97573</v>
      </c>
      <c r="M1188" s="58">
        <f t="shared" si="107"/>
        <v>2016</v>
      </c>
      <c r="N1188" s="27" t="s">
        <v>991</v>
      </c>
      <c r="P1188" s="58">
        <f t="shared" si="105"/>
        <v>2016</v>
      </c>
    </row>
    <row r="1189" spans="1:16" ht="12.75" hidden="1" customHeight="1" x14ac:dyDescent="0.25">
      <c r="A1189" s="45" t="s">
        <v>1306</v>
      </c>
      <c r="B1189" s="28" t="s">
        <v>301</v>
      </c>
      <c r="C1189" s="29" t="s">
        <v>1170</v>
      </c>
      <c r="D1189" s="45">
        <v>1</v>
      </c>
      <c r="E1189" s="90">
        <v>42568</v>
      </c>
      <c r="F1189" s="57">
        <f>VLOOKUP(C1189, Pivot!A$2:C$999, 3, FALSE)</f>
        <v>42307.666666666664</v>
      </c>
      <c r="G1189" s="30">
        <f t="shared" si="106"/>
        <v>260.33333333333576</v>
      </c>
      <c r="H1189" s="31">
        <f>VLOOKUP(C1189, Pivot!A$2:E$999, 4, FALSE)</f>
        <v>207.3</v>
      </c>
      <c r="I1189" s="31">
        <f>VLOOKUP(C1189, Pivot!A$2:E$999, 5, FALSE)</f>
        <v>67.5</v>
      </c>
      <c r="J1189" s="55">
        <v>90.5</v>
      </c>
      <c r="K1189" s="31">
        <f t="shared" si="104"/>
        <v>0</v>
      </c>
      <c r="L1189" s="58">
        <f>VLOOKUP(C1189, Pivot!A$2:B$999, 2, FALSE)</f>
        <v>97573</v>
      </c>
      <c r="M1189" s="58">
        <f t="shared" si="107"/>
        <v>2016</v>
      </c>
      <c r="N1189" s="27" t="s">
        <v>991</v>
      </c>
      <c r="P1189" s="58">
        <f t="shared" si="105"/>
        <v>2016</v>
      </c>
    </row>
    <row r="1190" spans="1:16" ht="12.75" hidden="1" customHeight="1" x14ac:dyDescent="0.25">
      <c r="A1190" s="45" t="s">
        <v>1306</v>
      </c>
      <c r="B1190" s="28" t="s">
        <v>301</v>
      </c>
      <c r="C1190" s="29" t="s">
        <v>1170</v>
      </c>
      <c r="D1190" s="45">
        <v>1</v>
      </c>
      <c r="E1190" s="90">
        <v>42568</v>
      </c>
      <c r="F1190" s="57">
        <f>VLOOKUP(C1190, Pivot!A$2:C$999, 3, FALSE)</f>
        <v>42307.666666666664</v>
      </c>
      <c r="G1190" s="30">
        <f t="shared" si="106"/>
        <v>260.33333333333576</v>
      </c>
      <c r="H1190" s="31">
        <f>VLOOKUP(C1190, Pivot!A$2:E$999, 4, FALSE)</f>
        <v>207.3</v>
      </c>
      <c r="I1190" s="31">
        <f>VLOOKUP(C1190, Pivot!A$2:E$999, 5, FALSE)</f>
        <v>67.5</v>
      </c>
      <c r="J1190" s="55">
        <v>90.6</v>
      </c>
      <c r="K1190" s="31">
        <f t="shared" si="104"/>
        <v>0</v>
      </c>
      <c r="L1190" s="58">
        <f>VLOOKUP(C1190, Pivot!A$2:B$999, 2, FALSE)</f>
        <v>97573</v>
      </c>
      <c r="M1190" s="58">
        <f t="shared" si="107"/>
        <v>2016</v>
      </c>
      <c r="N1190" s="27" t="s">
        <v>991</v>
      </c>
      <c r="P1190" s="58">
        <f t="shared" si="105"/>
        <v>2016</v>
      </c>
    </row>
    <row r="1191" spans="1:16" ht="12.75" hidden="1" customHeight="1" x14ac:dyDescent="0.25">
      <c r="A1191" s="45" t="s">
        <v>1306</v>
      </c>
      <c r="B1191" s="28" t="s">
        <v>301</v>
      </c>
      <c r="C1191" s="29" t="s">
        <v>1170</v>
      </c>
      <c r="D1191" s="45">
        <v>1</v>
      </c>
      <c r="E1191" s="90">
        <v>42568</v>
      </c>
      <c r="F1191" s="57">
        <f>VLOOKUP(C1191, Pivot!A$2:C$999, 3, FALSE)</f>
        <v>42307.666666666664</v>
      </c>
      <c r="G1191" s="30">
        <f t="shared" si="106"/>
        <v>260.33333333333576</v>
      </c>
      <c r="H1191" s="31">
        <f>VLOOKUP(C1191, Pivot!A$2:E$999, 4, FALSE)</f>
        <v>207.3</v>
      </c>
      <c r="I1191" s="31">
        <f>VLOOKUP(C1191, Pivot!A$2:E$999, 5, FALSE)</f>
        <v>67.5</v>
      </c>
      <c r="J1191" s="55">
        <v>90.7</v>
      </c>
      <c r="K1191" s="31">
        <f t="shared" si="104"/>
        <v>0</v>
      </c>
      <c r="L1191" s="58">
        <f>VLOOKUP(C1191, Pivot!A$2:B$999, 2, FALSE)</f>
        <v>97573</v>
      </c>
      <c r="M1191" s="58">
        <f t="shared" si="107"/>
        <v>2016</v>
      </c>
      <c r="N1191" s="27" t="s">
        <v>991</v>
      </c>
      <c r="P1191" s="58">
        <f t="shared" si="105"/>
        <v>2016</v>
      </c>
    </row>
    <row r="1192" spans="1:16" ht="12.75" hidden="1" customHeight="1" x14ac:dyDescent="0.25">
      <c r="A1192" s="36" t="s">
        <v>1306</v>
      </c>
      <c r="B1192" s="28" t="s">
        <v>301</v>
      </c>
      <c r="C1192" s="29" t="s">
        <v>1188</v>
      </c>
      <c r="D1192" s="36">
        <v>1</v>
      </c>
      <c r="E1192" s="90">
        <v>42568</v>
      </c>
      <c r="F1192" s="57">
        <f>VLOOKUP(C1192, Pivot!A$2:C$999, 3, FALSE)</f>
        <v>42324.285714285717</v>
      </c>
      <c r="G1192" s="30">
        <f t="shared" si="106"/>
        <v>243.7142857142826</v>
      </c>
      <c r="H1192" s="31">
        <f>VLOOKUP(C1192, Pivot!A$2:E$999, 4, FALSE)</f>
        <v>138.30000000000001</v>
      </c>
      <c r="I1192" s="31">
        <f>VLOOKUP(C1192, Pivot!A$2:E$999, 5, FALSE)</f>
        <v>104.8</v>
      </c>
      <c r="J1192" s="60">
        <v>87.1</v>
      </c>
      <c r="K1192" s="31">
        <f t="shared" si="104"/>
        <v>-17.700000000000003</v>
      </c>
      <c r="L1192" s="58">
        <f>VLOOKUP(C1192, Pivot!A$2:B$999, 2, FALSE)</f>
        <v>94216</v>
      </c>
      <c r="M1192" s="58">
        <f t="shared" si="107"/>
        <v>2016</v>
      </c>
      <c r="N1192" s="27" t="s">
        <v>991</v>
      </c>
      <c r="P1192" s="58">
        <f t="shared" si="105"/>
        <v>2016</v>
      </c>
    </row>
    <row r="1193" spans="1:16" ht="12.75" hidden="1" customHeight="1" x14ac:dyDescent="0.25">
      <c r="A1193" s="36" t="s">
        <v>1306</v>
      </c>
      <c r="B1193" s="28" t="s">
        <v>301</v>
      </c>
      <c r="C1193" s="29" t="s">
        <v>1188</v>
      </c>
      <c r="D1193" s="36">
        <v>1</v>
      </c>
      <c r="E1193" s="90">
        <v>42568</v>
      </c>
      <c r="F1193" s="57">
        <f>VLOOKUP(C1193, Pivot!A$2:C$999, 3, FALSE)</f>
        <v>42324.285714285717</v>
      </c>
      <c r="G1193" s="30">
        <f t="shared" si="106"/>
        <v>243.7142857142826</v>
      </c>
      <c r="H1193" s="31">
        <f>VLOOKUP(C1193, Pivot!A$2:E$999, 4, FALSE)</f>
        <v>138.30000000000001</v>
      </c>
      <c r="I1193" s="31">
        <f>VLOOKUP(C1193, Pivot!A$2:E$999, 5, FALSE)</f>
        <v>104.8</v>
      </c>
      <c r="J1193" s="60">
        <v>87.2</v>
      </c>
      <c r="K1193" s="31">
        <f t="shared" si="104"/>
        <v>-17.599999999999994</v>
      </c>
      <c r="L1193" s="58">
        <f>VLOOKUP(C1193, Pivot!A$2:B$999, 2, FALSE)</f>
        <v>94216</v>
      </c>
      <c r="M1193" s="58">
        <f t="shared" si="107"/>
        <v>2016</v>
      </c>
      <c r="N1193" s="27" t="s">
        <v>991</v>
      </c>
      <c r="P1193" s="58">
        <f t="shared" si="105"/>
        <v>2016</v>
      </c>
    </row>
    <row r="1194" spans="1:16" ht="12.75" hidden="1" customHeight="1" x14ac:dyDescent="0.25">
      <c r="A1194" s="36" t="s">
        <v>1306</v>
      </c>
      <c r="B1194" s="28" t="s">
        <v>301</v>
      </c>
      <c r="C1194" s="29" t="s">
        <v>1188</v>
      </c>
      <c r="D1194" s="36">
        <v>1</v>
      </c>
      <c r="E1194" s="90">
        <v>42568</v>
      </c>
      <c r="F1194" s="57">
        <f>VLOOKUP(C1194, Pivot!A$2:C$999, 3, FALSE)</f>
        <v>42324.285714285717</v>
      </c>
      <c r="G1194" s="30">
        <f t="shared" si="106"/>
        <v>243.7142857142826</v>
      </c>
      <c r="H1194" s="31">
        <f>VLOOKUP(C1194, Pivot!A$2:E$999, 4, FALSE)</f>
        <v>138.30000000000001</v>
      </c>
      <c r="I1194" s="31">
        <f>VLOOKUP(C1194, Pivot!A$2:E$999, 5, FALSE)</f>
        <v>104.8</v>
      </c>
      <c r="J1194" s="60">
        <v>87.4</v>
      </c>
      <c r="K1194" s="31">
        <f t="shared" si="104"/>
        <v>-17.399999999999991</v>
      </c>
      <c r="L1194" s="58">
        <f>VLOOKUP(C1194, Pivot!A$2:B$999, 2, FALSE)</f>
        <v>94216</v>
      </c>
      <c r="M1194" s="58">
        <f t="shared" si="107"/>
        <v>2016</v>
      </c>
      <c r="N1194" s="27" t="s">
        <v>991</v>
      </c>
      <c r="P1194" s="58">
        <f t="shared" si="105"/>
        <v>2016</v>
      </c>
    </row>
    <row r="1195" spans="1:16" ht="12.75" hidden="1" customHeight="1" x14ac:dyDescent="0.25">
      <c r="A1195" s="36" t="s">
        <v>1306</v>
      </c>
      <c r="B1195" s="28" t="s">
        <v>301</v>
      </c>
      <c r="C1195" s="29" t="s">
        <v>1188</v>
      </c>
      <c r="D1195" s="36">
        <v>1</v>
      </c>
      <c r="E1195" s="90">
        <v>42568</v>
      </c>
      <c r="F1195" s="57">
        <f>VLOOKUP(C1195, Pivot!A$2:C$999, 3, FALSE)</f>
        <v>42324.285714285717</v>
      </c>
      <c r="G1195" s="30">
        <f t="shared" si="106"/>
        <v>243.7142857142826</v>
      </c>
      <c r="H1195" s="31">
        <f>VLOOKUP(C1195, Pivot!A$2:E$999, 4, FALSE)</f>
        <v>138.30000000000001</v>
      </c>
      <c r="I1195" s="31">
        <f>VLOOKUP(C1195, Pivot!A$2:E$999, 5, FALSE)</f>
        <v>104.8</v>
      </c>
      <c r="J1195" s="60">
        <v>88.4</v>
      </c>
      <c r="K1195" s="31">
        <f t="shared" si="104"/>
        <v>-16.399999999999991</v>
      </c>
      <c r="L1195" s="58">
        <f>VLOOKUP(C1195, Pivot!A$2:B$999, 2, FALSE)</f>
        <v>94216</v>
      </c>
      <c r="M1195" s="58">
        <f t="shared" si="107"/>
        <v>2016</v>
      </c>
      <c r="N1195" s="27" t="s">
        <v>991</v>
      </c>
      <c r="P1195" s="58">
        <f t="shared" si="105"/>
        <v>2016</v>
      </c>
    </row>
    <row r="1196" spans="1:16" ht="12.75" hidden="1" customHeight="1" x14ac:dyDescent="0.25">
      <c r="A1196" s="36" t="s">
        <v>1306</v>
      </c>
      <c r="B1196" s="28" t="s">
        <v>301</v>
      </c>
      <c r="C1196" s="29" t="s">
        <v>1188</v>
      </c>
      <c r="D1196" s="36">
        <v>1</v>
      </c>
      <c r="E1196" s="90">
        <v>42568</v>
      </c>
      <c r="F1196" s="57">
        <f>VLOOKUP(C1196, Pivot!A$2:C$999, 3, FALSE)</f>
        <v>42324.285714285717</v>
      </c>
      <c r="G1196" s="30">
        <f t="shared" si="106"/>
        <v>243.7142857142826</v>
      </c>
      <c r="H1196" s="31">
        <f>VLOOKUP(C1196, Pivot!A$2:E$999, 4, FALSE)</f>
        <v>138.30000000000001</v>
      </c>
      <c r="I1196" s="31">
        <f>VLOOKUP(C1196, Pivot!A$2:E$999, 5, FALSE)</f>
        <v>104.8</v>
      </c>
      <c r="J1196" s="60">
        <v>89.4</v>
      </c>
      <c r="K1196" s="31">
        <f t="shared" si="104"/>
        <v>-15.399999999999991</v>
      </c>
      <c r="L1196" s="58">
        <f>VLOOKUP(C1196, Pivot!A$2:B$999, 2, FALSE)</f>
        <v>94216</v>
      </c>
      <c r="M1196" s="58">
        <f t="shared" si="107"/>
        <v>2016</v>
      </c>
      <c r="N1196" s="27" t="s">
        <v>991</v>
      </c>
      <c r="P1196" s="58">
        <f t="shared" si="105"/>
        <v>2016</v>
      </c>
    </row>
    <row r="1197" spans="1:16" ht="12.75" hidden="1" customHeight="1" x14ac:dyDescent="0.25">
      <c r="A1197" s="36" t="s">
        <v>1306</v>
      </c>
      <c r="B1197" s="28" t="s">
        <v>301</v>
      </c>
      <c r="C1197" s="29" t="s">
        <v>1188</v>
      </c>
      <c r="D1197" s="36">
        <v>1</v>
      </c>
      <c r="E1197" s="90">
        <v>42568</v>
      </c>
      <c r="F1197" s="57">
        <f>VLOOKUP(C1197, Pivot!A$2:C$999, 3, FALSE)</f>
        <v>42324.285714285717</v>
      </c>
      <c r="G1197" s="30">
        <f t="shared" si="106"/>
        <v>243.7142857142826</v>
      </c>
      <c r="H1197" s="31">
        <f>VLOOKUP(C1197, Pivot!A$2:E$999, 4, FALSE)</f>
        <v>138.30000000000001</v>
      </c>
      <c r="I1197" s="31">
        <f>VLOOKUP(C1197, Pivot!A$2:E$999, 5, FALSE)</f>
        <v>104.8</v>
      </c>
      <c r="J1197" s="60">
        <v>89.5</v>
      </c>
      <c r="K1197" s="31">
        <f t="shared" si="104"/>
        <v>-15.299999999999997</v>
      </c>
      <c r="L1197" s="58">
        <f>VLOOKUP(C1197, Pivot!A$2:B$999, 2, FALSE)</f>
        <v>94216</v>
      </c>
      <c r="M1197" s="58">
        <f t="shared" si="107"/>
        <v>2016</v>
      </c>
      <c r="N1197" s="27" t="s">
        <v>991</v>
      </c>
      <c r="P1197" s="58">
        <f t="shared" si="105"/>
        <v>2016</v>
      </c>
    </row>
    <row r="1198" spans="1:16" ht="12.75" hidden="1" customHeight="1" x14ac:dyDescent="0.25">
      <c r="A1198" s="36" t="s">
        <v>1306</v>
      </c>
      <c r="B1198" s="28" t="s">
        <v>301</v>
      </c>
      <c r="C1198" s="29" t="s">
        <v>1188</v>
      </c>
      <c r="D1198" s="36">
        <v>3</v>
      </c>
      <c r="E1198" s="90">
        <v>42568</v>
      </c>
      <c r="F1198" s="57">
        <f>VLOOKUP(C1198, Pivot!A$2:C$999, 3, FALSE)</f>
        <v>42324.285714285717</v>
      </c>
      <c r="G1198" s="30">
        <f t="shared" si="106"/>
        <v>243.7142857142826</v>
      </c>
      <c r="H1198" s="31">
        <f>VLOOKUP(C1198, Pivot!A$2:E$999, 4, FALSE)</f>
        <v>138.30000000000001</v>
      </c>
      <c r="I1198" s="31">
        <f>VLOOKUP(C1198, Pivot!A$2:E$999, 5, FALSE)</f>
        <v>104.8</v>
      </c>
      <c r="J1198" s="60">
        <v>89.7</v>
      </c>
      <c r="K1198" s="31">
        <f t="shared" si="104"/>
        <v>-15.099999999999994</v>
      </c>
      <c r="L1198" s="58">
        <f>VLOOKUP(C1198, Pivot!A$2:B$999, 2, FALSE)</f>
        <v>94216</v>
      </c>
      <c r="M1198" s="58">
        <f t="shared" si="107"/>
        <v>2016</v>
      </c>
      <c r="N1198" s="27" t="s">
        <v>991</v>
      </c>
      <c r="P1198" s="58">
        <f t="shared" si="105"/>
        <v>2016</v>
      </c>
    </row>
    <row r="1199" spans="1:16" ht="12.75" hidden="1" customHeight="1" x14ac:dyDescent="0.25">
      <c r="A1199" s="36" t="s">
        <v>1306</v>
      </c>
      <c r="B1199" s="28" t="s">
        <v>301</v>
      </c>
      <c r="C1199" s="29" t="s">
        <v>1188</v>
      </c>
      <c r="D1199" s="36">
        <v>1</v>
      </c>
      <c r="E1199" s="90">
        <v>42568</v>
      </c>
      <c r="F1199" s="57">
        <f>VLOOKUP(C1199, Pivot!A$2:C$999, 3, FALSE)</f>
        <v>42324.285714285717</v>
      </c>
      <c r="G1199" s="30">
        <f t="shared" si="106"/>
        <v>243.7142857142826</v>
      </c>
      <c r="H1199" s="31">
        <f>VLOOKUP(C1199, Pivot!A$2:E$999, 4, FALSE)</f>
        <v>138.30000000000001</v>
      </c>
      <c r="I1199" s="31">
        <f>VLOOKUP(C1199, Pivot!A$2:E$999, 5, FALSE)</f>
        <v>104.8</v>
      </c>
      <c r="J1199" s="60">
        <v>90.4</v>
      </c>
      <c r="K1199" s="31">
        <f t="shared" si="104"/>
        <v>-14.399999999999991</v>
      </c>
      <c r="L1199" s="58">
        <f>VLOOKUP(C1199, Pivot!A$2:B$999, 2, FALSE)</f>
        <v>94216</v>
      </c>
      <c r="M1199" s="58">
        <f t="shared" si="107"/>
        <v>2016</v>
      </c>
      <c r="N1199" s="27" t="s">
        <v>991</v>
      </c>
      <c r="P1199" s="58">
        <f t="shared" si="105"/>
        <v>2016</v>
      </c>
    </row>
    <row r="1200" spans="1:16" ht="12.75" hidden="1" customHeight="1" x14ac:dyDescent="0.25">
      <c r="A1200" s="36" t="s">
        <v>1306</v>
      </c>
      <c r="B1200" s="28" t="s">
        <v>301</v>
      </c>
      <c r="C1200" s="29" t="s">
        <v>1170</v>
      </c>
      <c r="D1200" s="36">
        <v>7</v>
      </c>
      <c r="E1200" s="90">
        <v>42568</v>
      </c>
      <c r="F1200" s="57">
        <f>VLOOKUP(C1200, Pivot!A$2:C$999, 3, FALSE)</f>
        <v>42307.666666666664</v>
      </c>
      <c r="G1200" s="30">
        <f t="shared" si="106"/>
        <v>260.33333333333576</v>
      </c>
      <c r="H1200" s="31">
        <f>VLOOKUP(C1200, Pivot!A$2:E$999, 4, FALSE)</f>
        <v>207.3</v>
      </c>
      <c r="I1200" s="31">
        <f>VLOOKUP(C1200, Pivot!A$2:E$999, 5, FALSE)</f>
        <v>67.5</v>
      </c>
      <c r="J1200" s="55">
        <v>88.7</v>
      </c>
      <c r="K1200" s="31">
        <f t="shared" si="104"/>
        <v>0</v>
      </c>
      <c r="L1200" s="58">
        <f>VLOOKUP(C1200, Pivot!A$2:B$999, 2, FALSE)</f>
        <v>97573</v>
      </c>
      <c r="M1200" s="58">
        <f t="shared" si="107"/>
        <v>2016</v>
      </c>
      <c r="N1200" s="27" t="s">
        <v>991</v>
      </c>
      <c r="P1200" s="58">
        <f t="shared" si="105"/>
        <v>2016</v>
      </c>
    </row>
    <row r="1201" spans="1:16" ht="12.75" hidden="1" customHeight="1" x14ac:dyDescent="0.25">
      <c r="A1201" s="36" t="s">
        <v>1306</v>
      </c>
      <c r="B1201" s="28" t="s">
        <v>301</v>
      </c>
      <c r="C1201" s="29" t="s">
        <v>1170</v>
      </c>
      <c r="D1201" s="36">
        <v>4</v>
      </c>
      <c r="E1201" s="90">
        <v>42568</v>
      </c>
      <c r="F1201" s="57">
        <f>VLOOKUP(C1201, Pivot!A$2:C$999, 3, FALSE)</f>
        <v>42307.666666666664</v>
      </c>
      <c r="G1201" s="30">
        <f t="shared" si="106"/>
        <v>260.33333333333576</v>
      </c>
      <c r="H1201" s="31">
        <f>VLOOKUP(C1201, Pivot!A$2:E$999, 4, FALSE)</f>
        <v>207.3</v>
      </c>
      <c r="I1201" s="31">
        <f>VLOOKUP(C1201, Pivot!A$2:E$999, 5, FALSE)</f>
        <v>67.5</v>
      </c>
      <c r="J1201" s="55">
        <v>89.1</v>
      </c>
      <c r="K1201" s="31">
        <f t="shared" si="104"/>
        <v>0</v>
      </c>
      <c r="L1201" s="58">
        <f>VLOOKUP(C1201, Pivot!A$2:B$999, 2, FALSE)</f>
        <v>97573</v>
      </c>
      <c r="M1201" s="58">
        <f t="shared" si="107"/>
        <v>2016</v>
      </c>
      <c r="N1201" s="27" t="s">
        <v>991</v>
      </c>
      <c r="P1201" s="58">
        <f t="shared" si="105"/>
        <v>2016</v>
      </c>
    </row>
    <row r="1202" spans="1:16" ht="12.75" hidden="1" customHeight="1" x14ac:dyDescent="0.25">
      <c r="A1202" s="36" t="s">
        <v>1306</v>
      </c>
      <c r="B1202" s="28" t="s">
        <v>301</v>
      </c>
      <c r="C1202" s="29" t="s">
        <v>1170</v>
      </c>
      <c r="D1202" s="36">
        <v>1</v>
      </c>
      <c r="E1202" s="90">
        <v>42568</v>
      </c>
      <c r="F1202" s="57">
        <f>VLOOKUP(C1202, Pivot!A$2:C$999, 3, FALSE)</f>
        <v>42307.666666666664</v>
      </c>
      <c r="G1202" s="30">
        <f t="shared" si="106"/>
        <v>260.33333333333576</v>
      </c>
      <c r="H1202" s="31">
        <f>VLOOKUP(C1202, Pivot!A$2:E$999, 4, FALSE)</f>
        <v>207.3</v>
      </c>
      <c r="I1202" s="31">
        <f>VLOOKUP(C1202, Pivot!A$2:E$999, 5, FALSE)</f>
        <v>67.5</v>
      </c>
      <c r="J1202" s="55">
        <v>89.4</v>
      </c>
      <c r="K1202" s="31">
        <f t="shared" si="104"/>
        <v>0</v>
      </c>
      <c r="L1202" s="58">
        <f>VLOOKUP(C1202, Pivot!A$2:B$999, 2, FALSE)</f>
        <v>97573</v>
      </c>
      <c r="M1202" s="58">
        <f t="shared" si="107"/>
        <v>2016</v>
      </c>
      <c r="N1202" s="27" t="s">
        <v>991</v>
      </c>
      <c r="P1202" s="58">
        <f t="shared" si="105"/>
        <v>2016</v>
      </c>
    </row>
    <row r="1203" spans="1:16" ht="12.75" hidden="1" customHeight="1" x14ac:dyDescent="0.25">
      <c r="A1203" s="36" t="s">
        <v>1306</v>
      </c>
      <c r="B1203" s="28" t="s">
        <v>301</v>
      </c>
      <c r="C1203" s="29" t="s">
        <v>1188</v>
      </c>
      <c r="D1203" s="36">
        <v>1</v>
      </c>
      <c r="E1203" s="90">
        <v>42568</v>
      </c>
      <c r="F1203" s="57">
        <f>VLOOKUP(C1203, Pivot!A$2:C$999, 3, FALSE)</f>
        <v>42324.285714285717</v>
      </c>
      <c r="G1203" s="30">
        <f t="shared" si="106"/>
        <v>243.7142857142826</v>
      </c>
      <c r="H1203" s="31">
        <f>VLOOKUP(C1203, Pivot!A$2:E$999, 4, FALSE)</f>
        <v>138.30000000000001</v>
      </c>
      <c r="I1203" s="31">
        <f>VLOOKUP(C1203, Pivot!A$2:E$999, 5, FALSE)</f>
        <v>104.8</v>
      </c>
      <c r="J1203" s="60">
        <v>88.9</v>
      </c>
      <c r="K1203" s="31">
        <f t="shared" si="104"/>
        <v>-15.899999999999991</v>
      </c>
      <c r="L1203" s="58">
        <f>VLOOKUP(C1203, Pivot!A$2:B$999, 2, FALSE)</f>
        <v>94216</v>
      </c>
      <c r="M1203" s="58">
        <f t="shared" si="107"/>
        <v>2016</v>
      </c>
      <c r="N1203" s="27" t="s">
        <v>991</v>
      </c>
      <c r="P1203" s="58">
        <f t="shared" si="105"/>
        <v>2016</v>
      </c>
    </row>
    <row r="1204" spans="1:16" ht="12.75" hidden="1" customHeight="1" x14ac:dyDescent="0.25">
      <c r="A1204" s="36" t="s">
        <v>1306</v>
      </c>
      <c r="B1204" s="28" t="s">
        <v>301</v>
      </c>
      <c r="C1204" s="29" t="s">
        <v>1188</v>
      </c>
      <c r="D1204" s="36">
        <v>4</v>
      </c>
      <c r="E1204" s="90">
        <v>42568</v>
      </c>
      <c r="F1204" s="57">
        <f>VLOOKUP(C1204, Pivot!A$2:C$999, 3, FALSE)</f>
        <v>42324.285714285717</v>
      </c>
      <c r="G1204" s="30">
        <f t="shared" si="106"/>
        <v>243.7142857142826</v>
      </c>
      <c r="H1204" s="31">
        <f>VLOOKUP(C1204, Pivot!A$2:E$999, 4, FALSE)</f>
        <v>138.30000000000001</v>
      </c>
      <c r="I1204" s="31">
        <f>VLOOKUP(C1204, Pivot!A$2:E$999, 5, FALSE)</f>
        <v>104.8</v>
      </c>
      <c r="J1204" s="60">
        <v>89.1</v>
      </c>
      <c r="K1204" s="31">
        <f t="shared" si="104"/>
        <v>-15.700000000000003</v>
      </c>
      <c r="L1204" s="58">
        <f>VLOOKUP(C1204, Pivot!A$2:B$999, 2, FALSE)</f>
        <v>94216</v>
      </c>
      <c r="M1204" s="58">
        <f t="shared" si="107"/>
        <v>2016</v>
      </c>
      <c r="N1204" s="27" t="s">
        <v>991</v>
      </c>
      <c r="P1204" s="58">
        <f t="shared" si="105"/>
        <v>2016</v>
      </c>
    </row>
    <row r="1205" spans="1:16" ht="12.75" hidden="1" customHeight="1" x14ac:dyDescent="0.25">
      <c r="A1205" s="36" t="s">
        <v>1306</v>
      </c>
      <c r="B1205" s="28" t="s">
        <v>301</v>
      </c>
      <c r="C1205" s="29" t="s">
        <v>1188</v>
      </c>
      <c r="D1205" s="36">
        <v>2</v>
      </c>
      <c r="E1205" s="90">
        <v>42568</v>
      </c>
      <c r="F1205" s="57">
        <f>VLOOKUP(C1205, Pivot!A$2:C$999, 3, FALSE)</f>
        <v>42324.285714285717</v>
      </c>
      <c r="G1205" s="30">
        <f t="shared" si="106"/>
        <v>243.7142857142826</v>
      </c>
      <c r="H1205" s="31">
        <f>VLOOKUP(C1205, Pivot!A$2:E$999, 4, FALSE)</f>
        <v>138.30000000000001</v>
      </c>
      <c r="I1205" s="31">
        <f>VLOOKUP(C1205, Pivot!A$2:E$999, 5, FALSE)</f>
        <v>104.8</v>
      </c>
      <c r="J1205" s="60">
        <v>90.2</v>
      </c>
      <c r="K1205" s="31">
        <f t="shared" si="104"/>
        <v>-14.599999999999994</v>
      </c>
      <c r="L1205" s="58">
        <f>VLOOKUP(C1205, Pivot!A$2:B$999, 2, FALSE)</f>
        <v>94216</v>
      </c>
      <c r="M1205" s="58">
        <f t="shared" si="107"/>
        <v>2016</v>
      </c>
      <c r="N1205" s="27" t="s">
        <v>991</v>
      </c>
      <c r="P1205" s="58">
        <f t="shared" si="105"/>
        <v>2016</v>
      </c>
    </row>
    <row r="1206" spans="1:16" ht="12.75" hidden="1" customHeight="1" x14ac:dyDescent="0.25">
      <c r="A1206" s="36" t="s">
        <v>1306</v>
      </c>
      <c r="B1206" s="28" t="s">
        <v>301</v>
      </c>
      <c r="C1206" s="29" t="s">
        <v>1188</v>
      </c>
      <c r="D1206" s="36">
        <v>1</v>
      </c>
      <c r="E1206" s="90">
        <v>42568</v>
      </c>
      <c r="F1206" s="57">
        <f>VLOOKUP(C1206, Pivot!A$2:C$999, 3, FALSE)</f>
        <v>42324.285714285717</v>
      </c>
      <c r="G1206" s="30">
        <f t="shared" si="106"/>
        <v>243.7142857142826</v>
      </c>
      <c r="H1206" s="31">
        <f>VLOOKUP(C1206, Pivot!A$2:E$999, 4, FALSE)</f>
        <v>138.30000000000001</v>
      </c>
      <c r="I1206" s="31">
        <f>VLOOKUP(C1206, Pivot!A$2:E$999, 5, FALSE)</f>
        <v>104.8</v>
      </c>
      <c r="J1206" s="60">
        <v>90.4</v>
      </c>
      <c r="K1206" s="31">
        <f t="shared" si="104"/>
        <v>-14.399999999999991</v>
      </c>
      <c r="L1206" s="58">
        <f>VLOOKUP(C1206, Pivot!A$2:B$999, 2, FALSE)</f>
        <v>94216</v>
      </c>
      <c r="M1206" s="58">
        <f t="shared" si="107"/>
        <v>2016</v>
      </c>
      <c r="N1206" s="27" t="s">
        <v>991</v>
      </c>
      <c r="P1206" s="58">
        <f t="shared" si="105"/>
        <v>2016</v>
      </c>
    </row>
    <row r="1207" spans="1:16" ht="12.75" hidden="1" customHeight="1" x14ac:dyDescent="0.25">
      <c r="A1207" s="45" t="s">
        <v>1307</v>
      </c>
      <c r="B1207" s="28" t="s">
        <v>301</v>
      </c>
      <c r="C1207" s="29" t="s">
        <v>1170</v>
      </c>
      <c r="D1207" s="45">
        <v>1</v>
      </c>
      <c r="E1207" s="90">
        <v>42570</v>
      </c>
      <c r="F1207" s="57">
        <f>VLOOKUP(C1207, Pivot!A$2:C$999, 3, FALSE)</f>
        <v>42307.666666666664</v>
      </c>
      <c r="G1207" s="30">
        <f t="shared" si="106"/>
        <v>262.33333333333576</v>
      </c>
      <c r="H1207" s="31">
        <f>VLOOKUP(C1207, Pivot!A$2:E$999, 4, FALSE)</f>
        <v>207.3</v>
      </c>
      <c r="I1207" s="31">
        <f>VLOOKUP(C1207, Pivot!A$2:E$999, 5, FALSE)</f>
        <v>67.5</v>
      </c>
      <c r="J1207" s="55">
        <v>92.1</v>
      </c>
      <c r="K1207" s="31">
        <f t="shared" si="104"/>
        <v>0</v>
      </c>
      <c r="L1207" s="58">
        <f>VLOOKUP(C1207, Pivot!A$2:B$999, 2, FALSE)</f>
        <v>97573</v>
      </c>
      <c r="M1207" s="58">
        <f t="shared" si="107"/>
        <v>2016</v>
      </c>
      <c r="N1207" s="27" t="s">
        <v>991</v>
      </c>
      <c r="P1207" s="58">
        <f t="shared" si="105"/>
        <v>2016</v>
      </c>
    </row>
    <row r="1208" spans="1:16" ht="12.75" hidden="1" customHeight="1" x14ac:dyDescent="0.25">
      <c r="A1208" s="36" t="s">
        <v>1307</v>
      </c>
      <c r="B1208" s="28" t="s">
        <v>301</v>
      </c>
      <c r="C1208" s="29" t="s">
        <v>1188</v>
      </c>
      <c r="D1208" s="36">
        <v>2</v>
      </c>
      <c r="E1208" s="90">
        <v>42570</v>
      </c>
      <c r="F1208" s="57">
        <f>VLOOKUP(C1208, Pivot!A$2:C$999, 3, FALSE)</f>
        <v>42324.285714285717</v>
      </c>
      <c r="G1208" s="30">
        <f t="shared" si="106"/>
        <v>245.7142857142826</v>
      </c>
      <c r="H1208" s="31">
        <f>VLOOKUP(C1208, Pivot!A$2:E$999, 4, FALSE)</f>
        <v>138.30000000000001</v>
      </c>
      <c r="I1208" s="31">
        <f>VLOOKUP(C1208, Pivot!A$2:E$999, 5, FALSE)</f>
        <v>104.8</v>
      </c>
      <c r="J1208" s="60">
        <v>92.1</v>
      </c>
      <c r="K1208" s="31">
        <f t="shared" si="104"/>
        <v>-12.700000000000003</v>
      </c>
      <c r="L1208" s="58">
        <f>VLOOKUP(C1208, Pivot!A$2:B$999, 2, FALSE)</f>
        <v>94216</v>
      </c>
      <c r="M1208" s="58">
        <f t="shared" si="107"/>
        <v>2016</v>
      </c>
      <c r="N1208" s="27" t="s">
        <v>991</v>
      </c>
      <c r="P1208" s="58">
        <f t="shared" si="105"/>
        <v>2016</v>
      </c>
    </row>
    <row r="1209" spans="1:16" ht="12.75" hidden="1" customHeight="1" x14ac:dyDescent="0.25">
      <c r="A1209" s="36" t="s">
        <v>1307</v>
      </c>
      <c r="B1209" s="28" t="s">
        <v>301</v>
      </c>
      <c r="C1209" s="29" t="s">
        <v>1188</v>
      </c>
      <c r="D1209" s="36">
        <v>1</v>
      </c>
      <c r="E1209" s="90">
        <v>42570</v>
      </c>
      <c r="F1209" s="57">
        <f>VLOOKUP(C1209, Pivot!A$2:C$999, 3, FALSE)</f>
        <v>42324.285714285717</v>
      </c>
      <c r="G1209" s="30">
        <f t="shared" si="106"/>
        <v>245.7142857142826</v>
      </c>
      <c r="H1209" s="31">
        <f>VLOOKUP(C1209, Pivot!A$2:E$999, 4, FALSE)</f>
        <v>138.30000000000001</v>
      </c>
      <c r="I1209" s="31">
        <f>VLOOKUP(C1209, Pivot!A$2:E$999, 5, FALSE)</f>
        <v>104.8</v>
      </c>
      <c r="J1209" s="60">
        <v>92.5</v>
      </c>
      <c r="K1209" s="31">
        <f t="shared" si="104"/>
        <v>-12.299999999999997</v>
      </c>
      <c r="L1209" s="58">
        <f>VLOOKUP(C1209, Pivot!A$2:B$999, 2, FALSE)</f>
        <v>94216</v>
      </c>
      <c r="M1209" s="58">
        <f t="shared" si="107"/>
        <v>2016</v>
      </c>
      <c r="N1209" s="27" t="s">
        <v>991</v>
      </c>
      <c r="P1209" s="58">
        <f t="shared" si="105"/>
        <v>2016</v>
      </c>
    </row>
    <row r="1210" spans="1:16" ht="12.75" hidden="1" customHeight="1" x14ac:dyDescent="0.25">
      <c r="A1210" s="36" t="s">
        <v>1307</v>
      </c>
      <c r="B1210" s="28" t="s">
        <v>301</v>
      </c>
      <c r="C1210" s="29" t="s">
        <v>1188</v>
      </c>
      <c r="D1210" s="36">
        <v>1</v>
      </c>
      <c r="E1210" s="90">
        <v>42570</v>
      </c>
      <c r="F1210" s="57">
        <f>VLOOKUP(C1210, Pivot!A$2:C$999, 3, FALSE)</f>
        <v>42324.285714285717</v>
      </c>
      <c r="G1210" s="30">
        <f t="shared" si="106"/>
        <v>245.7142857142826</v>
      </c>
      <c r="H1210" s="31">
        <f>VLOOKUP(C1210, Pivot!A$2:E$999, 4, FALSE)</f>
        <v>138.30000000000001</v>
      </c>
      <c r="I1210" s="31">
        <f>VLOOKUP(C1210, Pivot!A$2:E$999, 5, FALSE)</f>
        <v>104.8</v>
      </c>
      <c r="J1210" s="60">
        <v>92.6</v>
      </c>
      <c r="K1210" s="31">
        <f t="shared" si="104"/>
        <v>-12.200000000000003</v>
      </c>
      <c r="L1210" s="58">
        <f>VLOOKUP(C1210, Pivot!A$2:B$999, 2, FALSE)</f>
        <v>94216</v>
      </c>
      <c r="M1210" s="58">
        <f t="shared" si="107"/>
        <v>2016</v>
      </c>
      <c r="N1210" s="27" t="s">
        <v>991</v>
      </c>
      <c r="P1210" s="58">
        <f t="shared" si="105"/>
        <v>2016</v>
      </c>
    </row>
    <row r="1211" spans="1:16" ht="12.75" hidden="1" customHeight="1" x14ac:dyDescent="0.25">
      <c r="A1211" s="36" t="s">
        <v>1307</v>
      </c>
      <c r="B1211" s="28" t="s">
        <v>301</v>
      </c>
      <c r="C1211" s="29" t="s">
        <v>1170</v>
      </c>
      <c r="D1211" s="36">
        <v>1</v>
      </c>
      <c r="E1211" s="90">
        <v>42570</v>
      </c>
      <c r="F1211" s="57">
        <f>VLOOKUP(C1211, Pivot!A$2:C$999, 3, FALSE)</f>
        <v>42307.666666666664</v>
      </c>
      <c r="G1211" s="30">
        <f t="shared" si="106"/>
        <v>262.33333333333576</v>
      </c>
      <c r="H1211" s="31">
        <f>VLOOKUP(C1211, Pivot!A$2:E$999, 4, FALSE)</f>
        <v>207.3</v>
      </c>
      <c r="I1211" s="31">
        <f>VLOOKUP(C1211, Pivot!A$2:E$999, 5, FALSE)</f>
        <v>67.5</v>
      </c>
      <c r="J1211" s="55">
        <v>92.1</v>
      </c>
      <c r="K1211" s="31">
        <f t="shared" si="104"/>
        <v>0</v>
      </c>
      <c r="L1211" s="58">
        <f>VLOOKUP(C1211, Pivot!A$2:B$999, 2, FALSE)</f>
        <v>97573</v>
      </c>
      <c r="M1211" s="58">
        <f t="shared" si="107"/>
        <v>2016</v>
      </c>
      <c r="N1211" s="27" t="s">
        <v>991</v>
      </c>
      <c r="P1211" s="58">
        <f t="shared" si="105"/>
        <v>2016</v>
      </c>
    </row>
    <row r="1212" spans="1:16" ht="12.75" hidden="1" customHeight="1" x14ac:dyDescent="0.25">
      <c r="A1212" s="45" t="s">
        <v>1308</v>
      </c>
      <c r="B1212" s="28" t="s">
        <v>301</v>
      </c>
      <c r="C1212" s="29" t="s">
        <v>1170</v>
      </c>
      <c r="D1212" s="45">
        <v>1</v>
      </c>
      <c r="E1212" s="90">
        <v>42613</v>
      </c>
      <c r="F1212" s="57">
        <f>VLOOKUP(C1212, Pivot!A$2:C$999, 3, FALSE)</f>
        <v>42307.666666666664</v>
      </c>
      <c r="G1212" s="30">
        <f t="shared" si="106"/>
        <v>305.33333333333576</v>
      </c>
      <c r="H1212" s="31">
        <f>VLOOKUP(C1212, Pivot!A$2:E$999, 4, FALSE)</f>
        <v>207.3</v>
      </c>
      <c r="I1212" s="31">
        <f>VLOOKUP(C1212, Pivot!A$2:E$999, 5, FALSE)</f>
        <v>67.5</v>
      </c>
      <c r="J1212" s="55">
        <v>153.5</v>
      </c>
      <c r="K1212" s="31">
        <f t="shared" si="104"/>
        <v>0</v>
      </c>
      <c r="L1212" s="58">
        <f>VLOOKUP(C1212, Pivot!A$2:B$999, 2, FALSE)</f>
        <v>97573</v>
      </c>
      <c r="M1212" s="58">
        <f t="shared" si="107"/>
        <v>2016</v>
      </c>
      <c r="N1212" s="27" t="s">
        <v>991</v>
      </c>
      <c r="P1212" s="58">
        <f t="shared" si="105"/>
        <v>2016</v>
      </c>
    </row>
    <row r="1213" spans="1:16" ht="12.75" hidden="1" customHeight="1" x14ac:dyDescent="0.25">
      <c r="A1213" s="45" t="s">
        <v>1309</v>
      </c>
      <c r="B1213" s="28" t="s">
        <v>301</v>
      </c>
      <c r="C1213" s="29" t="s">
        <v>1170</v>
      </c>
      <c r="D1213" s="45">
        <v>1</v>
      </c>
      <c r="E1213" s="90">
        <v>42615</v>
      </c>
      <c r="F1213" s="57">
        <f>VLOOKUP(C1213, Pivot!A$2:C$999, 3, FALSE)</f>
        <v>42307.666666666664</v>
      </c>
      <c r="G1213" s="30">
        <f t="shared" si="106"/>
        <v>307.33333333333576</v>
      </c>
      <c r="H1213" s="31">
        <f>VLOOKUP(C1213, Pivot!A$2:E$999, 4, FALSE)</f>
        <v>207.3</v>
      </c>
      <c r="I1213" s="31">
        <f>VLOOKUP(C1213, Pivot!A$2:E$999, 5, FALSE)</f>
        <v>67.5</v>
      </c>
      <c r="J1213" s="55">
        <v>156</v>
      </c>
      <c r="K1213" s="31">
        <f t="shared" si="104"/>
        <v>0</v>
      </c>
      <c r="L1213" s="58">
        <f>VLOOKUP(C1213, Pivot!A$2:B$999, 2, FALSE)</f>
        <v>97573</v>
      </c>
      <c r="M1213" s="58">
        <f t="shared" si="107"/>
        <v>2016</v>
      </c>
      <c r="N1213" s="27" t="s">
        <v>991</v>
      </c>
      <c r="P1213" s="58">
        <f t="shared" si="105"/>
        <v>2016</v>
      </c>
    </row>
    <row r="1214" spans="1:16" ht="12.75" hidden="1" customHeight="1" x14ac:dyDescent="0.25">
      <c r="A1214" s="45" t="s">
        <v>1310</v>
      </c>
      <c r="B1214" s="28" t="s">
        <v>301</v>
      </c>
      <c r="C1214" s="29" t="s">
        <v>1170</v>
      </c>
      <c r="D1214" s="45">
        <v>1</v>
      </c>
      <c r="E1214" s="90">
        <v>42624</v>
      </c>
      <c r="F1214" s="57">
        <f>VLOOKUP(C1214, Pivot!A$2:C$999, 3, FALSE)</f>
        <v>42307.666666666664</v>
      </c>
      <c r="G1214" s="30">
        <f t="shared" si="106"/>
        <v>316.33333333333576</v>
      </c>
      <c r="H1214" s="31">
        <f>VLOOKUP(C1214, Pivot!A$2:E$999, 4, FALSE)</f>
        <v>207.3</v>
      </c>
      <c r="I1214" s="31">
        <f>VLOOKUP(C1214, Pivot!A$2:E$999, 5, FALSE)</f>
        <v>67.5</v>
      </c>
      <c r="J1214" s="55">
        <v>159.80000000000001</v>
      </c>
      <c r="K1214" s="31">
        <f t="shared" si="104"/>
        <v>0</v>
      </c>
      <c r="L1214" s="58">
        <f>VLOOKUP(C1214, Pivot!A$2:B$999, 2, FALSE)</f>
        <v>97573</v>
      </c>
      <c r="M1214" s="58">
        <f t="shared" si="107"/>
        <v>2016</v>
      </c>
      <c r="N1214" s="27" t="s">
        <v>991</v>
      </c>
      <c r="P1214" s="58">
        <f t="shared" si="105"/>
        <v>2016</v>
      </c>
    </row>
    <row r="1215" spans="1:16" ht="12.75" hidden="1" customHeight="1" x14ac:dyDescent="0.25">
      <c r="A1215" s="45" t="s">
        <v>1310</v>
      </c>
      <c r="B1215" s="28" t="s">
        <v>301</v>
      </c>
      <c r="C1215" s="29" t="s">
        <v>1170</v>
      </c>
      <c r="D1215" s="45">
        <v>2</v>
      </c>
      <c r="E1215" s="90">
        <v>42624</v>
      </c>
      <c r="F1215" s="57">
        <f>VLOOKUP(C1215, Pivot!A$2:C$999, 3, FALSE)</f>
        <v>42307.666666666664</v>
      </c>
      <c r="G1215" s="30">
        <f t="shared" si="106"/>
        <v>316.33333333333576</v>
      </c>
      <c r="H1215" s="31">
        <f>VLOOKUP(C1215, Pivot!A$2:E$999, 4, FALSE)</f>
        <v>207.3</v>
      </c>
      <c r="I1215" s="31">
        <f>VLOOKUP(C1215, Pivot!A$2:E$999, 5, FALSE)</f>
        <v>67.5</v>
      </c>
      <c r="J1215" s="55">
        <v>159.69999999999999</v>
      </c>
      <c r="K1215" s="31">
        <f t="shared" si="104"/>
        <v>0</v>
      </c>
      <c r="L1215" s="58">
        <f>VLOOKUP(C1215, Pivot!A$2:B$999, 2, FALSE)</f>
        <v>97573</v>
      </c>
      <c r="M1215" s="58">
        <f t="shared" si="107"/>
        <v>2016</v>
      </c>
      <c r="N1215" s="27" t="s">
        <v>991</v>
      </c>
      <c r="P1215" s="58">
        <f t="shared" si="105"/>
        <v>2016</v>
      </c>
    </row>
    <row r="1216" spans="1:16" ht="12.75" hidden="1" customHeight="1" x14ac:dyDescent="0.25">
      <c r="A1216" s="45" t="s">
        <v>1310</v>
      </c>
      <c r="B1216" s="28" t="s">
        <v>301</v>
      </c>
      <c r="C1216" s="29" t="s">
        <v>1170</v>
      </c>
      <c r="D1216" s="45">
        <v>4</v>
      </c>
      <c r="E1216" s="90">
        <v>42624</v>
      </c>
      <c r="F1216" s="57">
        <f>VLOOKUP(C1216, Pivot!A$2:C$999, 3, FALSE)</f>
        <v>42307.666666666664</v>
      </c>
      <c r="G1216" s="30">
        <f t="shared" si="106"/>
        <v>316.33333333333576</v>
      </c>
      <c r="H1216" s="31">
        <f>VLOOKUP(C1216, Pivot!A$2:E$999, 4, FALSE)</f>
        <v>207.3</v>
      </c>
      <c r="I1216" s="31">
        <f>VLOOKUP(C1216, Pivot!A$2:E$999, 5, FALSE)</f>
        <v>67.5</v>
      </c>
      <c r="J1216" s="55">
        <v>159.4</v>
      </c>
      <c r="K1216" s="31">
        <f t="shared" si="104"/>
        <v>0</v>
      </c>
      <c r="L1216" s="58">
        <f>VLOOKUP(C1216, Pivot!A$2:B$999, 2, FALSE)</f>
        <v>97573</v>
      </c>
      <c r="M1216" s="58">
        <f t="shared" si="107"/>
        <v>2016</v>
      </c>
      <c r="N1216" s="27" t="s">
        <v>991</v>
      </c>
      <c r="P1216" s="58">
        <f t="shared" si="105"/>
        <v>2016</v>
      </c>
    </row>
    <row r="1217" spans="1:16" ht="12.75" hidden="1" customHeight="1" x14ac:dyDescent="0.25">
      <c r="A1217" s="36" t="s">
        <v>1310</v>
      </c>
      <c r="B1217" s="28" t="s">
        <v>301</v>
      </c>
      <c r="C1217" s="29" t="s">
        <v>1192</v>
      </c>
      <c r="D1217" s="36">
        <v>1</v>
      </c>
      <c r="E1217" s="90">
        <v>42624</v>
      </c>
      <c r="F1217" s="57">
        <f>VLOOKUP(C1217, Pivot!A$2:C$999, 3, FALSE)</f>
        <v>42321</v>
      </c>
      <c r="G1217" s="30">
        <f t="shared" si="106"/>
        <v>303</v>
      </c>
      <c r="H1217" s="31">
        <f>VLOOKUP(C1217, Pivot!A$2:E$999, 4, FALSE)</f>
        <v>161.5</v>
      </c>
      <c r="I1217" s="31">
        <f>VLOOKUP(C1217, Pivot!A$2:E$999, 5, FALSE)</f>
        <v>161.5</v>
      </c>
      <c r="J1217" s="55">
        <v>152.69999999999999</v>
      </c>
      <c r="K1217" s="31">
        <f t="shared" si="104"/>
        <v>-8.8000000000000114</v>
      </c>
      <c r="L1217" s="58">
        <f>VLOOKUP(C1217, Pivot!A$2:B$999, 2, FALSE)</f>
        <v>8760</v>
      </c>
      <c r="M1217" s="58">
        <f t="shared" si="107"/>
        <v>2016</v>
      </c>
      <c r="N1217" s="27" t="s">
        <v>991</v>
      </c>
      <c r="P1217" s="58">
        <f t="shared" si="105"/>
        <v>2016</v>
      </c>
    </row>
    <row r="1218" spans="1:16" ht="12.75" hidden="1" customHeight="1" x14ac:dyDescent="0.25">
      <c r="A1218" s="45" t="s">
        <v>1311</v>
      </c>
      <c r="B1218" s="28" t="s">
        <v>301</v>
      </c>
      <c r="C1218" s="29" t="s">
        <v>1170</v>
      </c>
      <c r="D1218" s="45">
        <v>1</v>
      </c>
      <c r="E1218" s="90">
        <v>42626</v>
      </c>
      <c r="F1218" s="57">
        <f>VLOOKUP(C1218, Pivot!A$2:C$999, 3, FALSE)</f>
        <v>42307.666666666664</v>
      </c>
      <c r="G1218" s="30">
        <f t="shared" si="106"/>
        <v>318.33333333333576</v>
      </c>
      <c r="H1218" s="31">
        <f>VLOOKUP(C1218, Pivot!A$2:E$999, 4, FALSE)</f>
        <v>207.3</v>
      </c>
      <c r="I1218" s="31">
        <f>VLOOKUP(C1218, Pivot!A$2:E$999, 5, FALSE)</f>
        <v>67.5</v>
      </c>
      <c r="J1218" s="55">
        <v>76.400000000000006</v>
      </c>
      <c r="K1218" s="31">
        <f t="shared" ref="K1218:K1281" si="108">IF(J1218&gt;H1218, J1218-H1218, IF(J1218&lt;I1218, J1218-I1218, 0))</f>
        <v>0</v>
      </c>
      <c r="L1218" s="58">
        <f>VLOOKUP(C1218, Pivot!A$2:B$999, 2, FALSE)</f>
        <v>97573</v>
      </c>
      <c r="M1218" s="58">
        <f t="shared" si="107"/>
        <v>2016</v>
      </c>
      <c r="N1218" s="27" t="s">
        <v>991</v>
      </c>
      <c r="P1218" s="58">
        <f t="shared" ref="P1218:P1281" si="109">IF(MONTH(E1218) =12, M1218+1, M1218)</f>
        <v>2016</v>
      </c>
    </row>
    <row r="1219" spans="1:16" ht="12.75" hidden="1" customHeight="1" x14ac:dyDescent="0.25">
      <c r="A1219" s="45" t="s">
        <v>1311</v>
      </c>
      <c r="B1219" s="28" t="s">
        <v>301</v>
      </c>
      <c r="C1219" s="29" t="s">
        <v>1170</v>
      </c>
      <c r="D1219" s="29">
        <v>1</v>
      </c>
      <c r="E1219" s="90">
        <v>42626</v>
      </c>
      <c r="F1219" s="57">
        <f>VLOOKUP(C1219, Pivot!A$2:C$999, 3, FALSE)</f>
        <v>42307.666666666664</v>
      </c>
      <c r="G1219" s="30">
        <f t="shared" si="106"/>
        <v>318.33333333333576</v>
      </c>
      <c r="H1219" s="31">
        <f>VLOOKUP(C1219, Pivot!A$2:E$999, 4, FALSE)</f>
        <v>207.3</v>
      </c>
      <c r="I1219" s="31">
        <f>VLOOKUP(C1219, Pivot!A$2:E$999, 5, FALSE)</f>
        <v>67.5</v>
      </c>
      <c r="J1219" s="55">
        <v>76.5</v>
      </c>
      <c r="K1219" s="31">
        <f t="shared" si="108"/>
        <v>0</v>
      </c>
      <c r="L1219" s="58">
        <f>VLOOKUP(C1219, Pivot!A$2:B$999, 2, FALSE)</f>
        <v>97573</v>
      </c>
      <c r="M1219" s="58">
        <f t="shared" si="107"/>
        <v>2016</v>
      </c>
      <c r="N1219" s="27" t="s">
        <v>991</v>
      </c>
      <c r="P1219" s="58">
        <f t="shared" si="109"/>
        <v>2016</v>
      </c>
    </row>
    <row r="1220" spans="1:16" ht="12.75" hidden="1" customHeight="1" x14ac:dyDescent="0.25">
      <c r="A1220" s="36" t="s">
        <v>1311</v>
      </c>
      <c r="B1220" s="28" t="s">
        <v>301</v>
      </c>
      <c r="C1220" s="29" t="s">
        <v>1188</v>
      </c>
      <c r="D1220" s="36">
        <v>1</v>
      </c>
      <c r="E1220" s="90">
        <v>42626</v>
      </c>
      <c r="F1220" s="57">
        <f>VLOOKUP(C1220, Pivot!A$2:C$999, 3, FALSE)</f>
        <v>42324.285714285717</v>
      </c>
      <c r="G1220" s="30">
        <f t="shared" si="106"/>
        <v>301.7142857142826</v>
      </c>
      <c r="H1220" s="31">
        <f>VLOOKUP(C1220, Pivot!A$2:E$999, 4, FALSE)</f>
        <v>138.30000000000001</v>
      </c>
      <c r="I1220" s="31">
        <f>VLOOKUP(C1220, Pivot!A$2:E$999, 5, FALSE)</f>
        <v>104.8</v>
      </c>
      <c r="J1220" s="60">
        <v>76.599999999999994</v>
      </c>
      <c r="K1220" s="31">
        <f t="shared" si="108"/>
        <v>-28.200000000000003</v>
      </c>
      <c r="L1220" s="58">
        <f>VLOOKUP(C1220, Pivot!A$2:B$999, 2, FALSE)</f>
        <v>94216</v>
      </c>
      <c r="M1220" s="58">
        <f t="shared" si="107"/>
        <v>2016</v>
      </c>
      <c r="N1220" s="27" t="s">
        <v>991</v>
      </c>
      <c r="P1220" s="58">
        <f t="shared" si="109"/>
        <v>2016</v>
      </c>
    </row>
    <row r="1221" spans="1:16" ht="12.75" hidden="1" customHeight="1" x14ac:dyDescent="0.25">
      <c r="A1221" s="46" t="s">
        <v>1312</v>
      </c>
      <c r="B1221" s="28" t="s">
        <v>338</v>
      </c>
      <c r="C1221" s="29" t="s">
        <v>1313</v>
      </c>
      <c r="D1221" s="29">
        <v>13</v>
      </c>
      <c r="E1221" s="90">
        <v>42709</v>
      </c>
      <c r="F1221" s="57">
        <f>VLOOKUP(C1221, Pivot!A$2:C$999, 3, FALSE)</f>
        <v>42687.8</v>
      </c>
      <c r="G1221" s="30">
        <f t="shared" si="106"/>
        <v>21.19999999999709</v>
      </c>
      <c r="H1221" s="31">
        <f>VLOOKUP(C1221, Pivot!A$2:E$999, 4, FALSE)</f>
        <v>207.3</v>
      </c>
      <c r="I1221" s="31">
        <f>VLOOKUP(C1221, Pivot!A$2:E$999, 5, FALSE)</f>
        <v>67.5</v>
      </c>
      <c r="J1221" s="72">
        <v>58.8</v>
      </c>
      <c r="K1221" s="31">
        <f t="shared" si="108"/>
        <v>-8.7000000000000028</v>
      </c>
      <c r="L1221" s="58">
        <f>VLOOKUP(C1221, Pivot!A$2:B$999, 2, FALSE)</f>
        <v>55000</v>
      </c>
      <c r="M1221" s="58">
        <f t="shared" si="107"/>
        <v>2016</v>
      </c>
      <c r="P1221" s="58">
        <f t="shared" si="109"/>
        <v>2017</v>
      </c>
    </row>
    <row r="1222" spans="1:16" ht="12.75" hidden="1" customHeight="1" x14ac:dyDescent="0.25">
      <c r="A1222" s="46" t="s">
        <v>1314</v>
      </c>
      <c r="B1222" s="28" t="s">
        <v>338</v>
      </c>
      <c r="C1222" s="29" t="s">
        <v>1313</v>
      </c>
      <c r="D1222" s="29">
        <v>5</v>
      </c>
      <c r="E1222" s="90">
        <v>42709</v>
      </c>
      <c r="F1222" s="57">
        <f>VLOOKUP(C1222, Pivot!A$2:C$999, 3, FALSE)</f>
        <v>42687.8</v>
      </c>
      <c r="G1222" s="30">
        <f t="shared" si="106"/>
        <v>21.19999999999709</v>
      </c>
      <c r="H1222" s="31">
        <f>VLOOKUP(C1222, Pivot!A$2:E$999, 4, FALSE)</f>
        <v>207.3</v>
      </c>
      <c r="I1222" s="31">
        <f>VLOOKUP(C1222, Pivot!A$2:E$999, 5, FALSE)</f>
        <v>67.5</v>
      </c>
      <c r="J1222" s="72">
        <v>60.5</v>
      </c>
      <c r="K1222" s="31">
        <f t="shared" si="108"/>
        <v>-7</v>
      </c>
      <c r="L1222" s="58">
        <f>VLOOKUP(C1222, Pivot!A$2:B$999, 2, FALSE)</f>
        <v>55000</v>
      </c>
      <c r="M1222" s="58">
        <f t="shared" si="107"/>
        <v>2016</v>
      </c>
      <c r="P1222" s="58">
        <f t="shared" si="109"/>
        <v>2017</v>
      </c>
    </row>
    <row r="1223" spans="1:16" ht="12.75" hidden="1" customHeight="1" x14ac:dyDescent="0.25">
      <c r="A1223" s="46" t="s">
        <v>1315</v>
      </c>
      <c r="B1223" s="28" t="s">
        <v>338</v>
      </c>
      <c r="C1223" s="29" t="s">
        <v>1313</v>
      </c>
      <c r="D1223" s="29">
        <v>2</v>
      </c>
      <c r="E1223" s="90">
        <v>42709</v>
      </c>
      <c r="F1223" s="57">
        <f>VLOOKUP(C1223, Pivot!A$2:C$999, 3, FALSE)</f>
        <v>42687.8</v>
      </c>
      <c r="G1223" s="30">
        <f t="shared" si="106"/>
        <v>21.19999999999709</v>
      </c>
      <c r="H1223" s="31">
        <f>VLOOKUP(C1223, Pivot!A$2:E$999, 4, FALSE)</f>
        <v>207.3</v>
      </c>
      <c r="I1223" s="31">
        <f>VLOOKUP(C1223, Pivot!A$2:E$999, 5, FALSE)</f>
        <v>67.5</v>
      </c>
      <c r="J1223" s="72">
        <v>68.599999999999994</v>
      </c>
      <c r="K1223" s="31">
        <f t="shared" si="108"/>
        <v>0</v>
      </c>
      <c r="L1223" s="58">
        <f>VLOOKUP(C1223, Pivot!A$2:B$999, 2, FALSE)</f>
        <v>55000</v>
      </c>
      <c r="M1223" s="58">
        <f t="shared" si="107"/>
        <v>2016</v>
      </c>
      <c r="P1223" s="58">
        <f t="shared" si="109"/>
        <v>2017</v>
      </c>
    </row>
    <row r="1224" spans="1:16" ht="12.75" hidden="1" customHeight="1" x14ac:dyDescent="0.25">
      <c r="A1224" s="46" t="s">
        <v>1316</v>
      </c>
      <c r="B1224" s="28" t="s">
        <v>338</v>
      </c>
      <c r="C1224" s="29" t="s">
        <v>1188</v>
      </c>
      <c r="D1224" s="29">
        <v>1</v>
      </c>
      <c r="E1224" s="90">
        <v>42709</v>
      </c>
      <c r="F1224" s="57">
        <f>VLOOKUP(C1224, Pivot!A$2:C$999, 3, FALSE)</f>
        <v>42324.285714285717</v>
      </c>
      <c r="G1224" s="30">
        <f t="shared" si="106"/>
        <v>384.7142857142826</v>
      </c>
      <c r="H1224" s="31">
        <f>VLOOKUP(C1224, Pivot!A$2:E$999, 4, FALSE)</f>
        <v>138.30000000000001</v>
      </c>
      <c r="I1224" s="31">
        <f>VLOOKUP(C1224, Pivot!A$2:E$999, 5, FALSE)</f>
        <v>104.8</v>
      </c>
      <c r="J1224" s="72">
        <v>79.099999999999994</v>
      </c>
      <c r="K1224" s="31">
        <f t="shared" si="108"/>
        <v>-25.700000000000003</v>
      </c>
      <c r="L1224" s="58">
        <f>VLOOKUP(C1224, Pivot!A$2:B$999, 2, FALSE)</f>
        <v>94216</v>
      </c>
      <c r="M1224" s="58">
        <f t="shared" si="107"/>
        <v>2016</v>
      </c>
      <c r="P1224" s="58">
        <f t="shared" si="109"/>
        <v>2017</v>
      </c>
    </row>
    <row r="1225" spans="1:16" ht="12.75" hidden="1" customHeight="1" x14ac:dyDescent="0.25">
      <c r="A1225" s="46" t="s">
        <v>1317</v>
      </c>
      <c r="B1225" s="28" t="s">
        <v>338</v>
      </c>
      <c r="C1225" s="29" t="s">
        <v>1313</v>
      </c>
      <c r="D1225" s="29">
        <v>1</v>
      </c>
      <c r="E1225" s="90">
        <v>42712</v>
      </c>
      <c r="F1225" s="57">
        <f>VLOOKUP(C1225, Pivot!A$2:C$999, 3, FALSE)</f>
        <v>42687.8</v>
      </c>
      <c r="G1225" s="30">
        <f t="shared" si="106"/>
        <v>24.19999999999709</v>
      </c>
      <c r="H1225" s="31">
        <f>VLOOKUP(C1225, Pivot!A$2:E$999, 4, FALSE)</f>
        <v>207.3</v>
      </c>
      <c r="I1225" s="31">
        <f>VLOOKUP(C1225, Pivot!A$2:E$999, 5, FALSE)</f>
        <v>67.5</v>
      </c>
      <c r="J1225" s="72">
        <v>183.4</v>
      </c>
      <c r="K1225" s="31">
        <f t="shared" si="108"/>
        <v>0</v>
      </c>
      <c r="L1225" s="58">
        <f>VLOOKUP(C1225, Pivot!A$2:B$999, 2, FALSE)</f>
        <v>55000</v>
      </c>
      <c r="M1225" s="58">
        <f t="shared" si="107"/>
        <v>2016</v>
      </c>
      <c r="P1225" s="58">
        <f t="shared" si="109"/>
        <v>2017</v>
      </c>
    </row>
    <row r="1226" spans="1:16" ht="12.75" hidden="1" customHeight="1" x14ac:dyDescent="0.25">
      <c r="A1226" s="27" t="s">
        <v>1318</v>
      </c>
      <c r="B1226" s="28" t="s">
        <v>344</v>
      </c>
      <c r="C1226" s="29" t="s">
        <v>1192</v>
      </c>
      <c r="D1226" s="29">
        <v>1</v>
      </c>
      <c r="E1226" s="90">
        <v>42785</v>
      </c>
      <c r="F1226" s="57">
        <f>VLOOKUP(C1226, Pivot!A$2:C$999, 3, FALSE)</f>
        <v>42321</v>
      </c>
      <c r="G1226" s="30">
        <f t="shared" si="106"/>
        <v>464</v>
      </c>
      <c r="H1226" s="31">
        <f>VLOOKUP(C1226, Pivot!A$2:E$999, 4, FALSE)</f>
        <v>161.5</v>
      </c>
      <c r="I1226" s="31">
        <f>VLOOKUP(C1226, Pivot!A$2:E$999, 5, FALSE)</f>
        <v>161.5</v>
      </c>
      <c r="J1226" s="55">
        <v>104.8</v>
      </c>
      <c r="K1226" s="31">
        <f t="shared" si="108"/>
        <v>-56.7</v>
      </c>
      <c r="L1226" s="58">
        <f>VLOOKUP(C1226, Pivot!A$2:B$999, 2, FALSE)</f>
        <v>8760</v>
      </c>
      <c r="M1226" s="58">
        <f t="shared" si="107"/>
        <v>2017</v>
      </c>
      <c r="P1226" s="58">
        <f t="shared" si="109"/>
        <v>2017</v>
      </c>
    </row>
    <row r="1227" spans="1:16" ht="12.75" hidden="1" customHeight="1" x14ac:dyDescent="0.25">
      <c r="A1227" s="46" t="s">
        <v>1319</v>
      </c>
      <c r="B1227" s="28" t="s">
        <v>338</v>
      </c>
      <c r="C1227" s="29" t="s">
        <v>1313</v>
      </c>
      <c r="D1227" s="29">
        <v>1</v>
      </c>
      <c r="E1227" s="90">
        <v>42828</v>
      </c>
      <c r="F1227" s="57">
        <f>VLOOKUP(C1227, Pivot!A$2:C$999, 3, FALSE)</f>
        <v>42687.8</v>
      </c>
      <c r="G1227" s="30">
        <f t="shared" si="106"/>
        <v>140.19999999999709</v>
      </c>
      <c r="H1227" s="31">
        <f>VLOOKUP(C1227, Pivot!A$2:E$999, 4, FALSE)</f>
        <v>207.3</v>
      </c>
      <c r="I1227" s="31">
        <f>VLOOKUP(C1227, Pivot!A$2:E$999, 5, FALSE)</f>
        <v>67.5</v>
      </c>
      <c r="J1227" s="72">
        <v>60.5</v>
      </c>
      <c r="K1227" s="31">
        <f t="shared" si="108"/>
        <v>-7</v>
      </c>
      <c r="L1227" s="58">
        <f>VLOOKUP(C1227, Pivot!A$2:B$999, 2, FALSE)</f>
        <v>55000</v>
      </c>
      <c r="M1227" s="58">
        <f t="shared" si="107"/>
        <v>2017</v>
      </c>
      <c r="P1227" s="58">
        <f t="shared" si="109"/>
        <v>2017</v>
      </c>
    </row>
    <row r="1228" spans="1:16" ht="12.75" hidden="1" customHeight="1" x14ac:dyDescent="0.25">
      <c r="A1228" s="46" t="s">
        <v>1320</v>
      </c>
      <c r="B1228" s="28" t="s">
        <v>338</v>
      </c>
      <c r="C1228" s="29" t="s">
        <v>1313</v>
      </c>
      <c r="D1228" s="29">
        <v>1</v>
      </c>
      <c r="E1228" s="90">
        <v>42856</v>
      </c>
      <c r="F1228" s="57">
        <f>VLOOKUP(C1228, Pivot!A$2:C$999, 3, FALSE)</f>
        <v>42687.8</v>
      </c>
      <c r="G1228" s="30">
        <f t="shared" si="106"/>
        <v>168.19999999999709</v>
      </c>
      <c r="H1228" s="31">
        <f>VLOOKUP(C1228, Pivot!A$2:E$999, 4, FALSE)</f>
        <v>207.3</v>
      </c>
      <c r="I1228" s="31">
        <f>VLOOKUP(C1228, Pivot!A$2:E$999, 5, FALSE)</f>
        <v>67.5</v>
      </c>
      <c r="J1228" s="72">
        <v>58.8</v>
      </c>
      <c r="K1228" s="31">
        <f t="shared" si="108"/>
        <v>-8.7000000000000028</v>
      </c>
      <c r="L1228" s="58">
        <f>VLOOKUP(C1228, Pivot!A$2:B$999, 2, FALSE)</f>
        <v>55000</v>
      </c>
      <c r="M1228" s="58">
        <f t="shared" si="107"/>
        <v>2017</v>
      </c>
      <c r="P1228" s="58">
        <f t="shared" si="109"/>
        <v>2017</v>
      </c>
    </row>
    <row r="1229" spans="1:16" ht="12.75" hidden="1" customHeight="1" x14ac:dyDescent="0.25">
      <c r="A1229" s="27" t="s">
        <v>1321</v>
      </c>
      <c r="B1229" s="28" t="s">
        <v>301</v>
      </c>
      <c r="C1229" s="29" t="s">
        <v>1313</v>
      </c>
      <c r="D1229" s="29">
        <v>1</v>
      </c>
      <c r="E1229" s="90">
        <v>42930</v>
      </c>
      <c r="F1229" s="57">
        <f>VLOOKUP(C1229, Pivot!A$2:C$999, 3, FALSE)</f>
        <v>42687.8</v>
      </c>
      <c r="G1229" s="30">
        <f t="shared" si="106"/>
        <v>242.19999999999709</v>
      </c>
      <c r="H1229" s="31">
        <f>VLOOKUP(C1229, Pivot!A$2:E$999, 4, FALSE)</f>
        <v>207.3</v>
      </c>
      <c r="I1229" s="31">
        <f>VLOOKUP(C1229, Pivot!A$2:E$999, 5, FALSE)</f>
        <v>67.5</v>
      </c>
      <c r="J1229" s="55">
        <v>79.7</v>
      </c>
      <c r="K1229" s="31">
        <f t="shared" si="108"/>
        <v>0</v>
      </c>
      <c r="L1229" s="58">
        <f>VLOOKUP(C1229, Pivot!A$2:B$999, 2, FALSE)</f>
        <v>55000</v>
      </c>
      <c r="M1229" s="58">
        <f t="shared" si="107"/>
        <v>2017</v>
      </c>
      <c r="P1229" s="58">
        <f t="shared" si="109"/>
        <v>2017</v>
      </c>
    </row>
    <row r="1230" spans="1:16" ht="12.75" hidden="1" customHeight="1" x14ac:dyDescent="0.25">
      <c r="A1230" s="27" t="s">
        <v>1322</v>
      </c>
      <c r="B1230" s="28" t="s">
        <v>301</v>
      </c>
      <c r="C1230" s="29" t="s">
        <v>1313</v>
      </c>
      <c r="D1230" s="29">
        <v>1</v>
      </c>
      <c r="E1230" s="90">
        <v>42934</v>
      </c>
      <c r="F1230" s="57">
        <f>VLOOKUP(C1230, Pivot!A$2:C$999, 3, FALSE)</f>
        <v>42687.8</v>
      </c>
      <c r="G1230" s="30">
        <f t="shared" si="106"/>
        <v>246.19999999999709</v>
      </c>
      <c r="H1230" s="31">
        <f>VLOOKUP(C1230, Pivot!A$2:E$999, 4, FALSE)</f>
        <v>207.3</v>
      </c>
      <c r="I1230" s="31">
        <f>VLOOKUP(C1230, Pivot!A$2:E$999, 5, FALSE)</f>
        <v>67.5</v>
      </c>
      <c r="J1230" s="55">
        <v>91.4</v>
      </c>
      <c r="K1230" s="31">
        <f t="shared" si="108"/>
        <v>0</v>
      </c>
      <c r="L1230" s="58">
        <f>VLOOKUP(C1230, Pivot!A$2:B$999, 2, FALSE)</f>
        <v>55000</v>
      </c>
      <c r="M1230" s="58">
        <f t="shared" si="107"/>
        <v>2017</v>
      </c>
      <c r="P1230" s="58">
        <f t="shared" si="109"/>
        <v>2017</v>
      </c>
    </row>
    <row r="1231" spans="1:16" ht="12.75" hidden="1" customHeight="1" x14ac:dyDescent="0.25">
      <c r="A1231" s="27" t="s">
        <v>1323</v>
      </c>
      <c r="B1231" s="28" t="s">
        <v>344</v>
      </c>
      <c r="C1231" s="29" t="s">
        <v>1324</v>
      </c>
      <c r="D1231" s="29">
        <v>1</v>
      </c>
      <c r="E1231" s="90">
        <v>43144</v>
      </c>
      <c r="F1231" s="57">
        <f>VLOOKUP(C1231, Pivot!A$2:C$999, 3, FALSE)</f>
        <v>43053</v>
      </c>
      <c r="G1231" s="30">
        <f t="shared" si="106"/>
        <v>91</v>
      </c>
      <c r="H1231" s="31">
        <f>VLOOKUP(C1231, Pivot!A$2:E$999, 4, FALSE)</f>
        <v>114.2</v>
      </c>
      <c r="I1231" s="31">
        <f>VLOOKUP(C1231, Pivot!A$2:E$999, 5, FALSE)</f>
        <v>86.5</v>
      </c>
      <c r="J1231" s="55">
        <v>102</v>
      </c>
      <c r="K1231" s="31">
        <f t="shared" si="108"/>
        <v>0</v>
      </c>
      <c r="L1231" s="58">
        <f>VLOOKUP(C1231, Pivot!A$2:B$999, 2, FALSE)</f>
        <v>48366</v>
      </c>
      <c r="M1231" s="58">
        <f t="shared" si="107"/>
        <v>2018</v>
      </c>
      <c r="P1231" s="58">
        <f t="shared" si="109"/>
        <v>2018</v>
      </c>
    </row>
    <row r="1232" spans="1:16" ht="12.75" hidden="1" customHeight="1" x14ac:dyDescent="0.25">
      <c r="A1232" s="27" t="s">
        <v>1325</v>
      </c>
      <c r="B1232" s="28" t="s">
        <v>344</v>
      </c>
      <c r="C1232" s="29" t="s">
        <v>1326</v>
      </c>
      <c r="D1232" s="29">
        <v>1</v>
      </c>
      <c r="E1232" s="90">
        <v>43147</v>
      </c>
      <c r="F1232" s="57">
        <f>VLOOKUP(C1232, Pivot!A$2:C$999, 3, FALSE)</f>
        <v>43146</v>
      </c>
      <c r="G1232" s="30">
        <f t="shared" si="106"/>
        <v>1</v>
      </c>
      <c r="H1232" s="31">
        <f>VLOOKUP(C1232, Pivot!A$2:E$999, 4, FALSE)</f>
        <v>114.2</v>
      </c>
      <c r="I1232" s="31">
        <f>VLOOKUP(C1232, Pivot!A$2:E$999, 5, FALSE)</f>
        <v>86.5</v>
      </c>
      <c r="J1232" s="55">
        <v>80</v>
      </c>
      <c r="K1232" s="31">
        <f t="shared" si="108"/>
        <v>-6.5</v>
      </c>
      <c r="L1232" s="58">
        <f>VLOOKUP(C1232, Pivot!A$2:B$999, 2, FALSE)</f>
        <v>18000</v>
      </c>
      <c r="M1232" s="58">
        <f t="shared" si="107"/>
        <v>2018</v>
      </c>
      <c r="P1232" s="58">
        <f t="shared" si="109"/>
        <v>2018</v>
      </c>
    </row>
    <row r="1233" spans="1:16" ht="12.75" hidden="1" customHeight="1" x14ac:dyDescent="0.25">
      <c r="A1233" s="27" t="s">
        <v>1327</v>
      </c>
      <c r="B1233" s="28" t="s">
        <v>344</v>
      </c>
      <c r="C1233" s="29" t="s">
        <v>1328</v>
      </c>
      <c r="D1233" s="29">
        <v>1</v>
      </c>
      <c r="E1233" s="90">
        <v>43152</v>
      </c>
      <c r="F1233" s="57">
        <f>VLOOKUP(C1233, Pivot!A$2:C$999, 3, FALSE)</f>
        <v>43053</v>
      </c>
      <c r="G1233" s="30">
        <f t="shared" si="106"/>
        <v>99</v>
      </c>
      <c r="H1233" s="31">
        <f>VLOOKUP(C1233, Pivot!A$2:E$999, 4, FALSE)</f>
        <v>114.2</v>
      </c>
      <c r="I1233" s="31">
        <f>VLOOKUP(C1233, Pivot!A$2:E$999, 5, FALSE)</f>
        <v>86.5</v>
      </c>
      <c r="J1233" s="55">
        <v>113.7</v>
      </c>
      <c r="K1233" s="31">
        <f t="shared" si="108"/>
        <v>0</v>
      </c>
      <c r="L1233" s="58">
        <f>VLOOKUP(C1233, Pivot!A$2:B$999, 2, FALSE)</f>
        <v>12000</v>
      </c>
      <c r="M1233" s="58">
        <f t="shared" si="107"/>
        <v>2018</v>
      </c>
      <c r="P1233" s="58">
        <f t="shared" si="109"/>
        <v>2018</v>
      </c>
    </row>
    <row r="1234" spans="1:16" ht="12.75" hidden="1" customHeight="1" x14ac:dyDescent="0.25">
      <c r="A1234" s="27" t="s">
        <v>1329</v>
      </c>
      <c r="B1234" s="28" t="s">
        <v>344</v>
      </c>
      <c r="C1234" s="29" t="s">
        <v>1330</v>
      </c>
      <c r="D1234" s="29">
        <v>1</v>
      </c>
      <c r="E1234" s="90">
        <v>43152</v>
      </c>
      <c r="F1234" s="57">
        <f>VLOOKUP(C1234, Pivot!A$2:C$999, 3, FALSE)</f>
        <v>43146</v>
      </c>
      <c r="G1234" s="30">
        <f t="shared" si="106"/>
        <v>6</v>
      </c>
      <c r="H1234" s="31">
        <f>VLOOKUP(C1234, Pivot!A$2:E$999, 4, FALSE)</f>
        <v>114.2</v>
      </c>
      <c r="I1234" s="31">
        <f>VLOOKUP(C1234, Pivot!A$2:E$999, 5, FALSE)</f>
        <v>86.5</v>
      </c>
      <c r="J1234" s="55">
        <v>113.7</v>
      </c>
      <c r="K1234" s="31">
        <f t="shared" si="108"/>
        <v>0</v>
      </c>
      <c r="L1234" s="58">
        <f>VLOOKUP(C1234, Pivot!A$2:B$999, 2, FALSE)</f>
        <v>14500</v>
      </c>
      <c r="M1234" s="58">
        <f t="shared" si="107"/>
        <v>2018</v>
      </c>
      <c r="P1234" s="58">
        <f t="shared" si="109"/>
        <v>2018</v>
      </c>
    </row>
    <row r="1235" spans="1:16" ht="12.75" hidden="1" customHeight="1" x14ac:dyDescent="0.25">
      <c r="A1235" s="46" t="s">
        <v>1331</v>
      </c>
      <c r="B1235" s="28" t="s">
        <v>338</v>
      </c>
      <c r="C1235" s="73" t="s">
        <v>1324</v>
      </c>
      <c r="D1235" s="74">
        <v>1</v>
      </c>
      <c r="E1235" s="93">
        <v>43192</v>
      </c>
      <c r="F1235" s="57">
        <f>VLOOKUP(C1235, Pivot!A$2:C$999, 3, FALSE)</f>
        <v>43053</v>
      </c>
      <c r="G1235" s="30">
        <f t="shared" si="106"/>
        <v>139</v>
      </c>
      <c r="H1235" s="31">
        <f>VLOOKUP(C1235, Pivot!A$2:E$999, 4, FALSE)</f>
        <v>114.2</v>
      </c>
      <c r="I1235" s="31">
        <f>VLOOKUP(C1235, Pivot!A$2:E$999, 5, FALSE)</f>
        <v>86.5</v>
      </c>
      <c r="J1235" s="72">
        <v>87.1</v>
      </c>
      <c r="K1235" s="31">
        <f t="shared" si="108"/>
        <v>0</v>
      </c>
      <c r="L1235" s="58">
        <f>VLOOKUP(C1235, Pivot!A$2:B$999, 2, FALSE)</f>
        <v>48366</v>
      </c>
      <c r="M1235" s="58">
        <f t="shared" si="107"/>
        <v>2018</v>
      </c>
      <c r="P1235" s="58">
        <f t="shared" si="109"/>
        <v>2018</v>
      </c>
    </row>
    <row r="1236" spans="1:16" ht="12.75" hidden="1" customHeight="1" x14ac:dyDescent="0.25">
      <c r="A1236" s="36" t="s">
        <v>1332</v>
      </c>
      <c r="B1236" s="28" t="s">
        <v>301</v>
      </c>
      <c r="C1236" s="29" t="s">
        <v>1324</v>
      </c>
      <c r="D1236" s="36">
        <v>1</v>
      </c>
      <c r="E1236" s="92">
        <v>43192</v>
      </c>
      <c r="F1236" s="57">
        <f>VLOOKUP(C1236, Pivot!A$2:C$999, 3, FALSE)</f>
        <v>43053</v>
      </c>
      <c r="G1236" s="30">
        <f t="shared" si="106"/>
        <v>139</v>
      </c>
      <c r="H1236" s="31">
        <f>VLOOKUP(C1236, Pivot!A$2:E$999, 4, FALSE)</f>
        <v>114.2</v>
      </c>
      <c r="I1236" s="31">
        <f>VLOOKUP(C1236, Pivot!A$2:E$999, 5, FALSE)</f>
        <v>86.5</v>
      </c>
      <c r="J1236" s="60">
        <v>75</v>
      </c>
      <c r="K1236" s="31">
        <f t="shared" si="108"/>
        <v>-11.5</v>
      </c>
      <c r="L1236" s="58">
        <f>VLOOKUP(C1236, Pivot!A$2:B$999, 2, FALSE)</f>
        <v>48366</v>
      </c>
      <c r="M1236" s="58">
        <f t="shared" si="107"/>
        <v>2018</v>
      </c>
      <c r="N1236" s="27" t="s">
        <v>991</v>
      </c>
      <c r="P1236" s="58">
        <f t="shared" si="109"/>
        <v>2018</v>
      </c>
    </row>
    <row r="1237" spans="1:16" ht="12.75" hidden="1" customHeight="1" x14ac:dyDescent="0.25">
      <c r="A1237" s="36" t="s">
        <v>1332</v>
      </c>
      <c r="B1237" s="28" t="s">
        <v>301</v>
      </c>
      <c r="C1237" s="29" t="s">
        <v>1324</v>
      </c>
      <c r="D1237" s="36">
        <v>1</v>
      </c>
      <c r="E1237" s="92">
        <v>43192</v>
      </c>
      <c r="F1237" s="57">
        <f>VLOOKUP(C1237, Pivot!A$2:C$999, 3, FALSE)</f>
        <v>43053</v>
      </c>
      <c r="G1237" s="30">
        <f t="shared" si="106"/>
        <v>139</v>
      </c>
      <c r="H1237" s="31">
        <f>VLOOKUP(C1237, Pivot!A$2:E$999, 4, FALSE)</f>
        <v>114.2</v>
      </c>
      <c r="I1237" s="31">
        <f>VLOOKUP(C1237, Pivot!A$2:E$999, 5, FALSE)</f>
        <v>86.5</v>
      </c>
      <c r="J1237" s="60">
        <v>75.099999999999994</v>
      </c>
      <c r="K1237" s="31">
        <f t="shared" si="108"/>
        <v>-11.400000000000006</v>
      </c>
      <c r="L1237" s="58">
        <f>VLOOKUP(C1237, Pivot!A$2:B$999, 2, FALSE)</f>
        <v>48366</v>
      </c>
      <c r="M1237" s="58">
        <f t="shared" si="107"/>
        <v>2018</v>
      </c>
      <c r="N1237" s="27" t="s">
        <v>991</v>
      </c>
      <c r="P1237" s="58">
        <f t="shared" si="109"/>
        <v>2018</v>
      </c>
    </row>
    <row r="1238" spans="1:16" ht="12.75" hidden="1" customHeight="1" x14ac:dyDescent="0.25">
      <c r="A1238" s="36" t="s">
        <v>1332</v>
      </c>
      <c r="B1238" s="28" t="s">
        <v>301</v>
      </c>
      <c r="C1238" s="29" t="s">
        <v>1324</v>
      </c>
      <c r="D1238" s="36">
        <v>1</v>
      </c>
      <c r="E1238" s="92">
        <v>43192</v>
      </c>
      <c r="F1238" s="57">
        <f>VLOOKUP(C1238, Pivot!A$2:C$999, 3, FALSE)</f>
        <v>43053</v>
      </c>
      <c r="G1238" s="30">
        <f t="shared" si="106"/>
        <v>139</v>
      </c>
      <c r="H1238" s="31">
        <f>VLOOKUP(C1238, Pivot!A$2:E$999, 4, FALSE)</f>
        <v>114.2</v>
      </c>
      <c r="I1238" s="31">
        <f>VLOOKUP(C1238, Pivot!A$2:E$999, 5, FALSE)</f>
        <v>86.5</v>
      </c>
      <c r="J1238" s="60">
        <v>75.099999999999994</v>
      </c>
      <c r="K1238" s="31">
        <f t="shared" si="108"/>
        <v>-11.400000000000006</v>
      </c>
      <c r="L1238" s="58">
        <f>VLOOKUP(C1238, Pivot!A$2:B$999, 2, FALSE)</f>
        <v>48366</v>
      </c>
      <c r="M1238" s="58">
        <f t="shared" si="107"/>
        <v>2018</v>
      </c>
      <c r="N1238" s="27" t="s">
        <v>991</v>
      </c>
      <c r="P1238" s="58">
        <f t="shared" si="109"/>
        <v>2018</v>
      </c>
    </row>
    <row r="1239" spans="1:16" ht="12.75" hidden="1" customHeight="1" x14ac:dyDescent="0.25">
      <c r="A1239" s="36" t="s">
        <v>1332</v>
      </c>
      <c r="B1239" s="28" t="s">
        <v>301</v>
      </c>
      <c r="C1239" s="29" t="s">
        <v>1324</v>
      </c>
      <c r="D1239" s="36">
        <v>1</v>
      </c>
      <c r="E1239" s="92">
        <v>43192</v>
      </c>
      <c r="F1239" s="57">
        <f>VLOOKUP(C1239, Pivot!A$2:C$999, 3, FALSE)</f>
        <v>43053</v>
      </c>
      <c r="G1239" s="30">
        <f t="shared" si="106"/>
        <v>139</v>
      </c>
      <c r="H1239" s="31">
        <f>VLOOKUP(C1239, Pivot!A$2:E$999, 4, FALSE)</f>
        <v>114.2</v>
      </c>
      <c r="I1239" s="31">
        <f>VLOOKUP(C1239, Pivot!A$2:E$999, 5, FALSE)</f>
        <v>86.5</v>
      </c>
      <c r="J1239" s="60">
        <v>76.599999999999994</v>
      </c>
      <c r="K1239" s="31">
        <f t="shared" si="108"/>
        <v>-9.9000000000000057</v>
      </c>
      <c r="L1239" s="58">
        <f>VLOOKUP(C1239, Pivot!A$2:B$999, 2, FALSE)</f>
        <v>48366</v>
      </c>
      <c r="M1239" s="58">
        <f t="shared" si="107"/>
        <v>2018</v>
      </c>
      <c r="N1239" s="27" t="s">
        <v>991</v>
      </c>
      <c r="P1239" s="58">
        <f t="shared" si="109"/>
        <v>2018</v>
      </c>
    </row>
    <row r="1240" spans="1:16" ht="12.75" hidden="1" customHeight="1" x14ac:dyDescent="0.25">
      <c r="A1240" s="36" t="s">
        <v>1333</v>
      </c>
      <c r="B1240" s="28" t="s">
        <v>301</v>
      </c>
      <c r="C1240" s="29" t="s">
        <v>1324</v>
      </c>
      <c r="D1240" s="36">
        <v>1</v>
      </c>
      <c r="E1240" s="92">
        <v>43194</v>
      </c>
      <c r="F1240" s="57">
        <f>VLOOKUP(C1240, Pivot!A$2:C$999, 3, FALSE)</f>
        <v>43053</v>
      </c>
      <c r="G1240" s="30">
        <f t="shared" si="106"/>
        <v>141</v>
      </c>
      <c r="H1240" s="31">
        <f>VLOOKUP(C1240, Pivot!A$2:E$999, 4, FALSE)</f>
        <v>114.2</v>
      </c>
      <c r="I1240" s="31">
        <f>VLOOKUP(C1240, Pivot!A$2:E$999, 5, FALSE)</f>
        <v>86.5</v>
      </c>
      <c r="J1240" s="60">
        <v>82.3</v>
      </c>
      <c r="K1240" s="31">
        <f t="shared" si="108"/>
        <v>-4.2000000000000028</v>
      </c>
      <c r="L1240" s="58">
        <f>VLOOKUP(C1240, Pivot!A$2:B$999, 2, FALSE)</f>
        <v>48366</v>
      </c>
      <c r="M1240" s="58">
        <f t="shared" si="107"/>
        <v>2018</v>
      </c>
      <c r="N1240" s="27" t="s">
        <v>991</v>
      </c>
      <c r="P1240" s="58">
        <f t="shared" si="109"/>
        <v>2018</v>
      </c>
    </row>
    <row r="1241" spans="1:16" ht="12.75" hidden="1" customHeight="1" x14ac:dyDescent="0.25">
      <c r="A1241" s="36" t="s">
        <v>1333</v>
      </c>
      <c r="B1241" s="28" t="s">
        <v>301</v>
      </c>
      <c r="C1241" s="29" t="s">
        <v>1326</v>
      </c>
      <c r="D1241" s="36">
        <v>2</v>
      </c>
      <c r="E1241" s="92">
        <v>43194</v>
      </c>
      <c r="F1241" s="57">
        <f>VLOOKUP(C1241, Pivot!A$2:C$999, 3, FALSE)</f>
        <v>43146</v>
      </c>
      <c r="G1241" s="30">
        <f t="shared" si="106"/>
        <v>48</v>
      </c>
      <c r="H1241" s="31">
        <f>VLOOKUP(C1241, Pivot!A$2:E$999, 4, FALSE)</f>
        <v>114.2</v>
      </c>
      <c r="I1241" s="31">
        <f>VLOOKUP(C1241, Pivot!A$2:E$999, 5, FALSE)</f>
        <v>86.5</v>
      </c>
      <c r="J1241" s="60">
        <v>81.900000000000006</v>
      </c>
      <c r="K1241" s="31">
        <f t="shared" si="108"/>
        <v>-4.5999999999999943</v>
      </c>
      <c r="L1241" s="58">
        <f>VLOOKUP(C1241, Pivot!A$2:B$999, 2, FALSE)</f>
        <v>18000</v>
      </c>
      <c r="M1241" s="58">
        <f t="shared" si="107"/>
        <v>2018</v>
      </c>
      <c r="N1241" s="27" t="s">
        <v>991</v>
      </c>
      <c r="P1241" s="58">
        <f t="shared" si="109"/>
        <v>2018</v>
      </c>
    </row>
    <row r="1242" spans="1:16" ht="12.75" hidden="1" customHeight="1" x14ac:dyDescent="0.25">
      <c r="A1242" s="36" t="s">
        <v>1333</v>
      </c>
      <c r="B1242" s="28" t="s">
        <v>301</v>
      </c>
      <c r="C1242" s="29" t="s">
        <v>1328</v>
      </c>
      <c r="D1242" s="36">
        <v>1</v>
      </c>
      <c r="E1242" s="92">
        <v>43194</v>
      </c>
      <c r="F1242" s="57">
        <f>VLOOKUP(C1242, Pivot!A$2:C$999, 3, FALSE)</f>
        <v>43053</v>
      </c>
      <c r="G1242" s="30">
        <f t="shared" ref="G1242:G1305" si="110">IFERROR(E1242-F1242, "")</f>
        <v>141</v>
      </c>
      <c r="H1242" s="31">
        <f>VLOOKUP(C1242, Pivot!A$2:E$999, 4, FALSE)</f>
        <v>114.2</v>
      </c>
      <c r="I1242" s="31">
        <f>VLOOKUP(C1242, Pivot!A$2:E$999, 5, FALSE)</f>
        <v>86.5</v>
      </c>
      <c r="J1242" s="60">
        <v>82.4</v>
      </c>
      <c r="K1242" s="31">
        <f t="shared" si="108"/>
        <v>-4.0999999999999943</v>
      </c>
      <c r="L1242" s="58">
        <f>VLOOKUP(C1242, Pivot!A$2:B$999, 2, FALSE)</f>
        <v>12000</v>
      </c>
      <c r="M1242" s="58">
        <f t="shared" ref="M1242:M1305" si="111">IF(ISBLANK(E1242), "", YEAR(E1242))</f>
        <v>2018</v>
      </c>
      <c r="N1242" s="27" t="s">
        <v>991</v>
      </c>
      <c r="P1242" s="58">
        <f t="shared" si="109"/>
        <v>2018</v>
      </c>
    </row>
    <row r="1243" spans="1:16" ht="12.75" hidden="1" customHeight="1" x14ac:dyDescent="0.25">
      <c r="A1243" s="36" t="s">
        <v>1333</v>
      </c>
      <c r="B1243" s="28" t="s">
        <v>301</v>
      </c>
      <c r="C1243" s="29" t="s">
        <v>1328</v>
      </c>
      <c r="D1243" s="36">
        <v>1</v>
      </c>
      <c r="E1243" s="92">
        <v>43194</v>
      </c>
      <c r="F1243" s="57">
        <f>VLOOKUP(C1243, Pivot!A$2:C$999, 3, FALSE)</f>
        <v>43053</v>
      </c>
      <c r="G1243" s="30">
        <f t="shared" si="110"/>
        <v>141</v>
      </c>
      <c r="H1243" s="31">
        <f>VLOOKUP(C1243, Pivot!A$2:E$999, 4, FALSE)</f>
        <v>114.2</v>
      </c>
      <c r="I1243" s="31">
        <f>VLOOKUP(C1243, Pivot!A$2:E$999, 5, FALSE)</f>
        <v>86.5</v>
      </c>
      <c r="J1243" s="60">
        <v>81.900000000000006</v>
      </c>
      <c r="K1243" s="31">
        <f t="shared" si="108"/>
        <v>-4.5999999999999943</v>
      </c>
      <c r="L1243" s="58">
        <f>VLOOKUP(C1243, Pivot!A$2:B$999, 2, FALSE)</f>
        <v>12000</v>
      </c>
      <c r="M1243" s="58">
        <f t="shared" si="111"/>
        <v>2018</v>
      </c>
      <c r="N1243" s="27" t="s">
        <v>991</v>
      </c>
      <c r="P1243" s="58">
        <f t="shared" si="109"/>
        <v>2018</v>
      </c>
    </row>
    <row r="1244" spans="1:16" ht="12.75" hidden="1" customHeight="1" x14ac:dyDescent="0.25">
      <c r="A1244" s="36" t="s">
        <v>1334</v>
      </c>
      <c r="B1244" s="28" t="s">
        <v>301</v>
      </c>
      <c r="C1244" s="29" t="s">
        <v>1324</v>
      </c>
      <c r="D1244" s="36">
        <v>1</v>
      </c>
      <c r="E1244" s="92">
        <v>43195</v>
      </c>
      <c r="F1244" s="57">
        <f>VLOOKUP(C1244, Pivot!A$2:C$999, 3, FALSE)</f>
        <v>43053</v>
      </c>
      <c r="G1244" s="30">
        <f t="shared" si="110"/>
        <v>142</v>
      </c>
      <c r="H1244" s="31">
        <f>VLOOKUP(C1244, Pivot!A$2:E$999, 4, FALSE)</f>
        <v>114.2</v>
      </c>
      <c r="I1244" s="31">
        <f>VLOOKUP(C1244, Pivot!A$2:E$999, 5, FALSE)</f>
        <v>86.5</v>
      </c>
      <c r="J1244" s="60">
        <v>83.2</v>
      </c>
      <c r="K1244" s="31">
        <f t="shared" si="108"/>
        <v>-3.2999999999999972</v>
      </c>
      <c r="L1244" s="58">
        <f>VLOOKUP(C1244, Pivot!A$2:B$999, 2, FALSE)</f>
        <v>48366</v>
      </c>
      <c r="M1244" s="58">
        <f t="shared" si="111"/>
        <v>2018</v>
      </c>
      <c r="N1244" s="27" t="s">
        <v>991</v>
      </c>
      <c r="P1244" s="58">
        <f t="shared" si="109"/>
        <v>2018</v>
      </c>
    </row>
    <row r="1245" spans="1:16" ht="12.75" hidden="1" customHeight="1" x14ac:dyDescent="0.25">
      <c r="A1245" s="36" t="s">
        <v>1334</v>
      </c>
      <c r="B1245" s="28" t="s">
        <v>301</v>
      </c>
      <c r="C1245" s="29" t="s">
        <v>1324</v>
      </c>
      <c r="D1245" s="36">
        <v>1</v>
      </c>
      <c r="E1245" s="92">
        <v>43195</v>
      </c>
      <c r="F1245" s="57">
        <f>VLOOKUP(C1245, Pivot!A$2:C$999, 3, FALSE)</f>
        <v>43053</v>
      </c>
      <c r="G1245" s="30">
        <f t="shared" si="110"/>
        <v>142</v>
      </c>
      <c r="H1245" s="31">
        <f>VLOOKUP(C1245, Pivot!A$2:E$999, 4, FALSE)</f>
        <v>114.2</v>
      </c>
      <c r="I1245" s="31">
        <f>VLOOKUP(C1245, Pivot!A$2:E$999, 5, FALSE)</f>
        <v>86.5</v>
      </c>
      <c r="J1245" s="60">
        <v>82.7</v>
      </c>
      <c r="K1245" s="31">
        <f t="shared" si="108"/>
        <v>-3.7999999999999972</v>
      </c>
      <c r="L1245" s="58">
        <f>VLOOKUP(C1245, Pivot!A$2:B$999, 2, FALSE)</f>
        <v>48366</v>
      </c>
      <c r="M1245" s="58">
        <f t="shared" si="111"/>
        <v>2018</v>
      </c>
      <c r="N1245" s="27" t="s">
        <v>991</v>
      </c>
      <c r="P1245" s="58">
        <f t="shared" si="109"/>
        <v>2018</v>
      </c>
    </row>
    <row r="1246" spans="1:16" ht="12.75" hidden="1" customHeight="1" x14ac:dyDescent="0.25">
      <c r="A1246" s="36" t="s">
        <v>1334</v>
      </c>
      <c r="B1246" s="28" t="s">
        <v>301</v>
      </c>
      <c r="C1246" s="29" t="s">
        <v>1326</v>
      </c>
      <c r="D1246" s="36">
        <v>1</v>
      </c>
      <c r="E1246" s="92">
        <v>43195</v>
      </c>
      <c r="F1246" s="57">
        <f>VLOOKUP(C1246, Pivot!A$2:C$999, 3, FALSE)</f>
        <v>43146</v>
      </c>
      <c r="G1246" s="30">
        <f t="shared" si="110"/>
        <v>49</v>
      </c>
      <c r="H1246" s="31">
        <f>VLOOKUP(C1246, Pivot!A$2:E$999, 4, FALSE)</f>
        <v>114.2</v>
      </c>
      <c r="I1246" s="31">
        <f>VLOOKUP(C1246, Pivot!A$2:E$999, 5, FALSE)</f>
        <v>86.5</v>
      </c>
      <c r="J1246" s="60">
        <v>83</v>
      </c>
      <c r="K1246" s="31">
        <f t="shared" si="108"/>
        <v>-3.5</v>
      </c>
      <c r="L1246" s="58">
        <f>VLOOKUP(C1246, Pivot!A$2:B$999, 2, FALSE)</f>
        <v>18000</v>
      </c>
      <c r="M1246" s="58">
        <f t="shared" si="111"/>
        <v>2018</v>
      </c>
      <c r="N1246" s="27" t="s">
        <v>991</v>
      </c>
      <c r="P1246" s="58">
        <f t="shared" si="109"/>
        <v>2018</v>
      </c>
    </row>
    <row r="1247" spans="1:16" ht="12.75" hidden="1" customHeight="1" x14ac:dyDescent="0.25">
      <c r="A1247" s="36" t="s">
        <v>1334</v>
      </c>
      <c r="B1247" s="28" t="s">
        <v>301</v>
      </c>
      <c r="C1247" s="29" t="s">
        <v>1326</v>
      </c>
      <c r="D1247" s="36">
        <v>3</v>
      </c>
      <c r="E1247" s="92">
        <v>43195</v>
      </c>
      <c r="F1247" s="57">
        <f>VLOOKUP(C1247, Pivot!A$2:C$999, 3, FALSE)</f>
        <v>43146</v>
      </c>
      <c r="G1247" s="30">
        <f t="shared" si="110"/>
        <v>49</v>
      </c>
      <c r="H1247" s="31">
        <f>VLOOKUP(C1247, Pivot!A$2:E$999, 4, FALSE)</f>
        <v>114.2</v>
      </c>
      <c r="I1247" s="31">
        <f>VLOOKUP(C1247, Pivot!A$2:E$999, 5, FALSE)</f>
        <v>86.5</v>
      </c>
      <c r="J1247" s="60">
        <v>82.7</v>
      </c>
      <c r="K1247" s="31">
        <f t="shared" si="108"/>
        <v>-3.7999999999999972</v>
      </c>
      <c r="L1247" s="58">
        <f>VLOOKUP(C1247, Pivot!A$2:B$999, 2, FALSE)</f>
        <v>18000</v>
      </c>
      <c r="M1247" s="58">
        <f t="shared" si="111"/>
        <v>2018</v>
      </c>
      <c r="N1247" s="27" t="s">
        <v>991</v>
      </c>
      <c r="P1247" s="58">
        <f t="shared" si="109"/>
        <v>2018</v>
      </c>
    </row>
    <row r="1248" spans="1:16" ht="12.75" hidden="1" customHeight="1" x14ac:dyDescent="0.25">
      <c r="A1248" s="36" t="s">
        <v>1335</v>
      </c>
      <c r="B1248" s="28" t="s">
        <v>301</v>
      </c>
      <c r="C1248" s="29" t="s">
        <v>1324</v>
      </c>
      <c r="D1248" s="36">
        <v>1</v>
      </c>
      <c r="E1248" s="92">
        <v>43196</v>
      </c>
      <c r="F1248" s="57">
        <f>VLOOKUP(C1248, Pivot!A$2:C$999, 3, FALSE)</f>
        <v>43053</v>
      </c>
      <c r="G1248" s="30">
        <f t="shared" si="110"/>
        <v>143</v>
      </c>
      <c r="H1248" s="31">
        <f>VLOOKUP(C1248, Pivot!A$2:E$999, 4, FALSE)</f>
        <v>114.2</v>
      </c>
      <c r="I1248" s="31">
        <f>VLOOKUP(C1248, Pivot!A$2:E$999, 5, FALSE)</f>
        <v>86.5</v>
      </c>
      <c r="J1248" s="60">
        <v>84</v>
      </c>
      <c r="K1248" s="31">
        <f t="shared" si="108"/>
        <v>-2.5</v>
      </c>
      <c r="L1248" s="58">
        <f>VLOOKUP(C1248, Pivot!A$2:B$999, 2, FALSE)</f>
        <v>48366</v>
      </c>
      <c r="M1248" s="58">
        <f t="shared" si="111"/>
        <v>2018</v>
      </c>
      <c r="N1248" s="27" t="s">
        <v>991</v>
      </c>
      <c r="P1248" s="58">
        <f t="shared" si="109"/>
        <v>2018</v>
      </c>
    </row>
    <row r="1249" spans="1:16" ht="12.75" hidden="1" customHeight="1" x14ac:dyDescent="0.25">
      <c r="A1249" s="36" t="s">
        <v>1335</v>
      </c>
      <c r="B1249" s="28" t="s">
        <v>301</v>
      </c>
      <c r="C1249" s="29" t="s">
        <v>1324</v>
      </c>
      <c r="D1249" s="36">
        <v>1</v>
      </c>
      <c r="E1249" s="92">
        <v>43196</v>
      </c>
      <c r="F1249" s="57">
        <f>VLOOKUP(C1249, Pivot!A$2:C$999, 3, FALSE)</f>
        <v>43053</v>
      </c>
      <c r="G1249" s="30">
        <f t="shared" si="110"/>
        <v>143</v>
      </c>
      <c r="H1249" s="31">
        <f>VLOOKUP(C1249, Pivot!A$2:E$999, 4, FALSE)</f>
        <v>114.2</v>
      </c>
      <c r="I1249" s="31">
        <f>VLOOKUP(C1249, Pivot!A$2:E$999, 5, FALSE)</f>
        <v>86.5</v>
      </c>
      <c r="J1249" s="60">
        <v>84</v>
      </c>
      <c r="K1249" s="31">
        <f t="shared" si="108"/>
        <v>-2.5</v>
      </c>
      <c r="L1249" s="58">
        <f>VLOOKUP(C1249, Pivot!A$2:B$999, 2, FALSE)</f>
        <v>48366</v>
      </c>
      <c r="M1249" s="58">
        <f t="shared" si="111"/>
        <v>2018</v>
      </c>
      <c r="N1249" s="27" t="s">
        <v>991</v>
      </c>
      <c r="P1249" s="58">
        <f t="shared" si="109"/>
        <v>2018</v>
      </c>
    </row>
    <row r="1250" spans="1:16" ht="12.75" hidden="1" customHeight="1" x14ac:dyDescent="0.25">
      <c r="A1250" s="36" t="s">
        <v>1335</v>
      </c>
      <c r="B1250" s="28" t="s">
        <v>301</v>
      </c>
      <c r="C1250" s="29" t="s">
        <v>1326</v>
      </c>
      <c r="D1250" s="36">
        <v>2</v>
      </c>
      <c r="E1250" s="92">
        <v>43196</v>
      </c>
      <c r="F1250" s="57">
        <f>VLOOKUP(C1250, Pivot!A$2:C$999, 3, FALSE)</f>
        <v>43146</v>
      </c>
      <c r="G1250" s="30">
        <f t="shared" si="110"/>
        <v>50</v>
      </c>
      <c r="H1250" s="31">
        <f>VLOOKUP(C1250, Pivot!A$2:E$999, 4, FALSE)</f>
        <v>114.2</v>
      </c>
      <c r="I1250" s="31">
        <f>VLOOKUP(C1250, Pivot!A$2:E$999, 5, FALSE)</f>
        <v>86.5</v>
      </c>
      <c r="J1250" s="60">
        <v>83.9</v>
      </c>
      <c r="K1250" s="31">
        <f t="shared" si="108"/>
        <v>-2.5999999999999943</v>
      </c>
      <c r="L1250" s="58">
        <f>VLOOKUP(C1250, Pivot!A$2:B$999, 2, FALSE)</f>
        <v>18000</v>
      </c>
      <c r="M1250" s="58">
        <f t="shared" si="111"/>
        <v>2018</v>
      </c>
      <c r="N1250" s="27" t="s">
        <v>991</v>
      </c>
      <c r="P1250" s="58">
        <f t="shared" si="109"/>
        <v>2018</v>
      </c>
    </row>
    <row r="1251" spans="1:16" ht="12.75" hidden="1" customHeight="1" x14ac:dyDescent="0.25">
      <c r="A1251" s="36" t="s">
        <v>1335</v>
      </c>
      <c r="B1251" s="28" t="s">
        <v>301</v>
      </c>
      <c r="C1251" s="29" t="s">
        <v>1326</v>
      </c>
      <c r="D1251" s="36">
        <v>1</v>
      </c>
      <c r="E1251" s="92">
        <v>43196</v>
      </c>
      <c r="F1251" s="57">
        <f>VLOOKUP(C1251, Pivot!A$2:C$999, 3, FALSE)</f>
        <v>43146</v>
      </c>
      <c r="G1251" s="30">
        <f t="shared" si="110"/>
        <v>50</v>
      </c>
      <c r="H1251" s="31">
        <f>VLOOKUP(C1251, Pivot!A$2:E$999, 4, FALSE)</f>
        <v>114.2</v>
      </c>
      <c r="I1251" s="31">
        <f>VLOOKUP(C1251, Pivot!A$2:E$999, 5, FALSE)</f>
        <v>86.5</v>
      </c>
      <c r="J1251" s="60">
        <v>84</v>
      </c>
      <c r="K1251" s="31">
        <f t="shared" si="108"/>
        <v>-2.5</v>
      </c>
      <c r="L1251" s="58">
        <f>VLOOKUP(C1251, Pivot!A$2:B$999, 2, FALSE)</f>
        <v>18000</v>
      </c>
      <c r="M1251" s="58">
        <f t="shared" si="111"/>
        <v>2018</v>
      </c>
      <c r="N1251" s="27" t="s">
        <v>991</v>
      </c>
      <c r="P1251" s="58">
        <f t="shared" si="109"/>
        <v>2018</v>
      </c>
    </row>
    <row r="1252" spans="1:16" ht="12.75" hidden="1" customHeight="1" x14ac:dyDescent="0.25">
      <c r="A1252" s="36" t="s">
        <v>1335</v>
      </c>
      <c r="B1252" s="28" t="s">
        <v>301</v>
      </c>
      <c r="C1252" s="29" t="s">
        <v>1326</v>
      </c>
      <c r="D1252" s="36">
        <v>1</v>
      </c>
      <c r="E1252" s="92">
        <v>43196</v>
      </c>
      <c r="F1252" s="57">
        <f>VLOOKUP(C1252, Pivot!A$2:C$999, 3, FALSE)</f>
        <v>43146</v>
      </c>
      <c r="G1252" s="30">
        <f t="shared" si="110"/>
        <v>50</v>
      </c>
      <c r="H1252" s="31">
        <f>VLOOKUP(C1252, Pivot!A$2:E$999, 4, FALSE)</f>
        <v>114.2</v>
      </c>
      <c r="I1252" s="31">
        <f>VLOOKUP(C1252, Pivot!A$2:E$999, 5, FALSE)</f>
        <v>86.5</v>
      </c>
      <c r="J1252" s="60">
        <v>84.8</v>
      </c>
      <c r="K1252" s="31">
        <f t="shared" si="108"/>
        <v>-1.7000000000000028</v>
      </c>
      <c r="L1252" s="58">
        <f>VLOOKUP(C1252, Pivot!A$2:B$999, 2, FALSE)</f>
        <v>18000</v>
      </c>
      <c r="M1252" s="58">
        <f t="shared" si="111"/>
        <v>2018</v>
      </c>
      <c r="N1252" s="27" t="s">
        <v>991</v>
      </c>
      <c r="P1252" s="58">
        <f t="shared" si="109"/>
        <v>2018</v>
      </c>
    </row>
    <row r="1253" spans="1:16" ht="12.75" hidden="1" customHeight="1" x14ac:dyDescent="0.25">
      <c r="A1253" s="36" t="s">
        <v>1335</v>
      </c>
      <c r="B1253" s="28" t="s">
        <v>301</v>
      </c>
      <c r="C1253" s="29" t="s">
        <v>1328</v>
      </c>
      <c r="D1253" s="36">
        <v>4</v>
      </c>
      <c r="E1253" s="92">
        <v>43196</v>
      </c>
      <c r="F1253" s="57">
        <f>VLOOKUP(C1253, Pivot!A$2:C$999, 3, FALSE)</f>
        <v>43053</v>
      </c>
      <c r="G1253" s="30">
        <f t="shared" si="110"/>
        <v>143</v>
      </c>
      <c r="H1253" s="31">
        <f>VLOOKUP(C1253, Pivot!A$2:E$999, 4, FALSE)</f>
        <v>114.2</v>
      </c>
      <c r="I1253" s="31">
        <f>VLOOKUP(C1253, Pivot!A$2:E$999, 5, FALSE)</f>
        <v>86.5</v>
      </c>
      <c r="J1253" s="60">
        <v>84</v>
      </c>
      <c r="K1253" s="31">
        <f t="shared" si="108"/>
        <v>-2.5</v>
      </c>
      <c r="L1253" s="58">
        <f>VLOOKUP(C1253, Pivot!A$2:B$999, 2, FALSE)</f>
        <v>12000</v>
      </c>
      <c r="M1253" s="58">
        <f t="shared" si="111"/>
        <v>2018</v>
      </c>
      <c r="N1253" s="27" t="s">
        <v>991</v>
      </c>
      <c r="P1253" s="58">
        <f t="shared" si="109"/>
        <v>2018</v>
      </c>
    </row>
    <row r="1254" spans="1:16" ht="12.75" hidden="1" customHeight="1" x14ac:dyDescent="0.25">
      <c r="A1254" s="36" t="s">
        <v>1336</v>
      </c>
      <c r="B1254" s="28" t="s">
        <v>301</v>
      </c>
      <c r="C1254" s="29" t="s">
        <v>1330</v>
      </c>
      <c r="D1254" s="36">
        <v>4</v>
      </c>
      <c r="E1254" s="92">
        <v>43197</v>
      </c>
      <c r="F1254" s="57">
        <f>VLOOKUP(C1254, Pivot!A$2:C$999, 3, FALSE)</f>
        <v>43146</v>
      </c>
      <c r="G1254" s="30">
        <f t="shared" si="110"/>
        <v>51</v>
      </c>
      <c r="H1254" s="31">
        <f>VLOOKUP(C1254, Pivot!A$2:E$999, 4, FALSE)</f>
        <v>114.2</v>
      </c>
      <c r="I1254" s="31">
        <f>VLOOKUP(C1254, Pivot!A$2:E$999, 5, FALSE)</f>
        <v>86.5</v>
      </c>
      <c r="J1254" s="60">
        <v>85.5</v>
      </c>
      <c r="K1254" s="31">
        <f t="shared" si="108"/>
        <v>-1</v>
      </c>
      <c r="L1254" s="58">
        <f>VLOOKUP(C1254, Pivot!A$2:B$999, 2, FALSE)</f>
        <v>14500</v>
      </c>
      <c r="M1254" s="58">
        <f t="shared" si="111"/>
        <v>2018</v>
      </c>
      <c r="N1254" s="27" t="s">
        <v>991</v>
      </c>
      <c r="P1254" s="58">
        <f t="shared" si="109"/>
        <v>2018</v>
      </c>
    </row>
    <row r="1255" spans="1:16" ht="12.75" hidden="1" customHeight="1" x14ac:dyDescent="0.25">
      <c r="A1255" s="36" t="s">
        <v>1336</v>
      </c>
      <c r="B1255" s="28" t="s">
        <v>301</v>
      </c>
      <c r="C1255" s="29" t="s">
        <v>1324</v>
      </c>
      <c r="D1255" s="36">
        <v>1</v>
      </c>
      <c r="E1255" s="92">
        <v>43197</v>
      </c>
      <c r="F1255" s="57">
        <f>VLOOKUP(C1255, Pivot!A$2:C$999, 3, FALSE)</f>
        <v>43053</v>
      </c>
      <c r="G1255" s="30">
        <f t="shared" si="110"/>
        <v>144</v>
      </c>
      <c r="H1255" s="31">
        <f>VLOOKUP(C1255, Pivot!A$2:E$999, 4, FALSE)</f>
        <v>114.2</v>
      </c>
      <c r="I1255" s="31">
        <f>VLOOKUP(C1255, Pivot!A$2:E$999, 5, FALSE)</f>
        <v>86.5</v>
      </c>
      <c r="J1255" s="60">
        <v>85.5</v>
      </c>
      <c r="K1255" s="31">
        <f t="shared" si="108"/>
        <v>-1</v>
      </c>
      <c r="L1255" s="58">
        <f>VLOOKUP(C1255, Pivot!A$2:B$999, 2, FALSE)</f>
        <v>48366</v>
      </c>
      <c r="M1255" s="58">
        <f t="shared" si="111"/>
        <v>2018</v>
      </c>
      <c r="N1255" s="27" t="s">
        <v>991</v>
      </c>
      <c r="P1255" s="58">
        <f t="shared" si="109"/>
        <v>2018</v>
      </c>
    </row>
    <row r="1256" spans="1:16" ht="12.75" hidden="1" customHeight="1" x14ac:dyDescent="0.25">
      <c r="A1256" s="36" t="s">
        <v>1336</v>
      </c>
      <c r="B1256" s="28" t="s">
        <v>301</v>
      </c>
      <c r="C1256" s="29" t="s">
        <v>1326</v>
      </c>
      <c r="D1256" s="36">
        <v>1</v>
      </c>
      <c r="E1256" s="92">
        <v>43197</v>
      </c>
      <c r="F1256" s="57">
        <f>VLOOKUP(C1256, Pivot!A$2:C$999, 3, FALSE)</f>
        <v>43146</v>
      </c>
      <c r="G1256" s="30">
        <f t="shared" si="110"/>
        <v>51</v>
      </c>
      <c r="H1256" s="31">
        <f>VLOOKUP(C1256, Pivot!A$2:E$999, 4, FALSE)</f>
        <v>114.2</v>
      </c>
      <c r="I1256" s="31">
        <f>VLOOKUP(C1256, Pivot!A$2:E$999, 5, FALSE)</f>
        <v>86.5</v>
      </c>
      <c r="J1256" s="60">
        <v>85.7</v>
      </c>
      <c r="K1256" s="31">
        <f t="shared" si="108"/>
        <v>-0.79999999999999716</v>
      </c>
      <c r="L1256" s="58">
        <f>VLOOKUP(C1256, Pivot!A$2:B$999, 2, FALSE)</f>
        <v>18000</v>
      </c>
      <c r="M1256" s="58">
        <f t="shared" si="111"/>
        <v>2018</v>
      </c>
      <c r="N1256" s="27" t="s">
        <v>991</v>
      </c>
      <c r="P1256" s="58">
        <f t="shared" si="109"/>
        <v>2018</v>
      </c>
    </row>
    <row r="1257" spans="1:16" ht="12.75" hidden="1" customHeight="1" x14ac:dyDescent="0.25">
      <c r="A1257" s="36" t="s">
        <v>1336</v>
      </c>
      <c r="B1257" s="28" t="s">
        <v>301</v>
      </c>
      <c r="C1257" s="29" t="s">
        <v>1326</v>
      </c>
      <c r="D1257" s="36">
        <v>2</v>
      </c>
      <c r="E1257" s="92">
        <v>43197</v>
      </c>
      <c r="F1257" s="57">
        <f>VLOOKUP(C1257, Pivot!A$2:C$999, 3, FALSE)</f>
        <v>43146</v>
      </c>
      <c r="G1257" s="30">
        <f t="shared" si="110"/>
        <v>51</v>
      </c>
      <c r="H1257" s="31">
        <f>VLOOKUP(C1257, Pivot!A$2:E$999, 4, FALSE)</f>
        <v>114.2</v>
      </c>
      <c r="I1257" s="31">
        <f>VLOOKUP(C1257, Pivot!A$2:E$999, 5, FALSE)</f>
        <v>86.5</v>
      </c>
      <c r="J1257" s="60">
        <v>85.7</v>
      </c>
      <c r="K1257" s="31">
        <f t="shared" si="108"/>
        <v>-0.79999999999999716</v>
      </c>
      <c r="L1257" s="58">
        <f>VLOOKUP(C1257, Pivot!A$2:B$999, 2, FALSE)</f>
        <v>18000</v>
      </c>
      <c r="M1257" s="58">
        <f t="shared" si="111"/>
        <v>2018</v>
      </c>
      <c r="N1257" s="27" t="s">
        <v>991</v>
      </c>
      <c r="P1257" s="58">
        <f t="shared" si="109"/>
        <v>2018</v>
      </c>
    </row>
    <row r="1258" spans="1:16" ht="12.75" hidden="1" customHeight="1" x14ac:dyDescent="0.25">
      <c r="A1258" s="36" t="s">
        <v>1336</v>
      </c>
      <c r="B1258" s="28" t="s">
        <v>301</v>
      </c>
      <c r="C1258" s="29" t="s">
        <v>1326</v>
      </c>
      <c r="D1258" s="36">
        <v>9</v>
      </c>
      <c r="E1258" s="92">
        <v>43197</v>
      </c>
      <c r="F1258" s="57">
        <f>VLOOKUP(C1258, Pivot!A$2:C$999, 3, FALSE)</f>
        <v>43146</v>
      </c>
      <c r="G1258" s="30">
        <f t="shared" si="110"/>
        <v>51</v>
      </c>
      <c r="H1258" s="31">
        <f>VLOOKUP(C1258, Pivot!A$2:E$999, 4, FALSE)</f>
        <v>114.2</v>
      </c>
      <c r="I1258" s="31">
        <f>VLOOKUP(C1258, Pivot!A$2:E$999, 5, FALSE)</f>
        <v>86.5</v>
      </c>
      <c r="J1258" s="60">
        <v>85.5</v>
      </c>
      <c r="K1258" s="31">
        <f t="shared" si="108"/>
        <v>-1</v>
      </c>
      <c r="L1258" s="58">
        <f>VLOOKUP(C1258, Pivot!A$2:B$999, 2, FALSE)</f>
        <v>18000</v>
      </c>
      <c r="M1258" s="58">
        <f t="shared" si="111"/>
        <v>2018</v>
      </c>
      <c r="N1258" s="27" t="s">
        <v>991</v>
      </c>
      <c r="P1258" s="58">
        <f t="shared" si="109"/>
        <v>2018</v>
      </c>
    </row>
    <row r="1259" spans="1:16" ht="12.75" hidden="1" customHeight="1" x14ac:dyDescent="0.25">
      <c r="A1259" s="36" t="s">
        <v>1336</v>
      </c>
      <c r="B1259" s="28" t="s">
        <v>301</v>
      </c>
      <c r="C1259" s="29" t="s">
        <v>1326</v>
      </c>
      <c r="D1259" s="36">
        <v>1</v>
      </c>
      <c r="E1259" s="92">
        <v>43197</v>
      </c>
      <c r="F1259" s="57">
        <f>VLOOKUP(C1259, Pivot!A$2:C$999, 3, FALSE)</f>
        <v>43146</v>
      </c>
      <c r="G1259" s="30">
        <f t="shared" si="110"/>
        <v>51</v>
      </c>
      <c r="H1259" s="31">
        <f>VLOOKUP(C1259, Pivot!A$2:E$999, 4, FALSE)</f>
        <v>114.2</v>
      </c>
      <c r="I1259" s="31">
        <f>VLOOKUP(C1259, Pivot!A$2:E$999, 5, FALSE)</f>
        <v>86.5</v>
      </c>
      <c r="J1259" s="60">
        <v>85.5</v>
      </c>
      <c r="K1259" s="31">
        <f t="shared" si="108"/>
        <v>-1</v>
      </c>
      <c r="L1259" s="58">
        <f>VLOOKUP(C1259, Pivot!A$2:B$999, 2, FALSE)</f>
        <v>18000</v>
      </c>
      <c r="M1259" s="58">
        <f t="shared" si="111"/>
        <v>2018</v>
      </c>
      <c r="N1259" s="27" t="s">
        <v>991</v>
      </c>
      <c r="P1259" s="58">
        <f t="shared" si="109"/>
        <v>2018</v>
      </c>
    </row>
    <row r="1260" spans="1:16" ht="12.75" hidden="1" customHeight="1" x14ac:dyDescent="0.25">
      <c r="A1260" s="36" t="s">
        <v>1336</v>
      </c>
      <c r="B1260" s="28" t="s">
        <v>301</v>
      </c>
      <c r="C1260" s="29" t="s">
        <v>1326</v>
      </c>
      <c r="D1260" s="36">
        <v>1</v>
      </c>
      <c r="E1260" s="92">
        <v>43197</v>
      </c>
      <c r="F1260" s="57">
        <f>VLOOKUP(C1260, Pivot!A$2:C$999, 3, FALSE)</f>
        <v>43146</v>
      </c>
      <c r="G1260" s="30">
        <f t="shared" si="110"/>
        <v>51</v>
      </c>
      <c r="H1260" s="31">
        <f>VLOOKUP(C1260, Pivot!A$2:E$999, 4, FALSE)</f>
        <v>114.2</v>
      </c>
      <c r="I1260" s="31">
        <f>VLOOKUP(C1260, Pivot!A$2:E$999, 5, FALSE)</f>
        <v>86.5</v>
      </c>
      <c r="J1260" s="60">
        <v>85.5</v>
      </c>
      <c r="K1260" s="31">
        <f t="shared" si="108"/>
        <v>-1</v>
      </c>
      <c r="L1260" s="58">
        <f>VLOOKUP(C1260, Pivot!A$2:B$999, 2, FALSE)</f>
        <v>18000</v>
      </c>
      <c r="M1260" s="58">
        <f t="shared" si="111"/>
        <v>2018</v>
      </c>
      <c r="N1260" s="27" t="s">
        <v>991</v>
      </c>
      <c r="P1260" s="58">
        <f t="shared" si="109"/>
        <v>2018</v>
      </c>
    </row>
    <row r="1261" spans="1:16" ht="12.75" hidden="1" customHeight="1" x14ac:dyDescent="0.25">
      <c r="A1261" s="36" t="s">
        <v>1337</v>
      </c>
      <c r="B1261" s="28" t="s">
        <v>301</v>
      </c>
      <c r="C1261" s="29" t="s">
        <v>1330</v>
      </c>
      <c r="D1261" s="36">
        <v>5</v>
      </c>
      <c r="E1261" s="92">
        <v>43198</v>
      </c>
      <c r="F1261" s="57">
        <f>VLOOKUP(C1261, Pivot!A$2:C$999, 3, FALSE)</f>
        <v>43146</v>
      </c>
      <c r="G1261" s="30">
        <f t="shared" si="110"/>
        <v>52</v>
      </c>
      <c r="H1261" s="31">
        <f>VLOOKUP(C1261, Pivot!A$2:E$999, 4, FALSE)</f>
        <v>114.2</v>
      </c>
      <c r="I1261" s="31">
        <f>VLOOKUP(C1261, Pivot!A$2:E$999, 5, FALSE)</f>
        <v>86.5</v>
      </c>
      <c r="J1261" s="60">
        <v>86.1</v>
      </c>
      <c r="K1261" s="31">
        <f t="shared" si="108"/>
        <v>-0.40000000000000568</v>
      </c>
      <c r="L1261" s="58">
        <f>VLOOKUP(C1261, Pivot!A$2:B$999, 2, FALSE)</f>
        <v>14500</v>
      </c>
      <c r="M1261" s="58">
        <f t="shared" si="111"/>
        <v>2018</v>
      </c>
      <c r="N1261" s="27" t="s">
        <v>991</v>
      </c>
      <c r="P1261" s="58">
        <f t="shared" si="109"/>
        <v>2018</v>
      </c>
    </row>
    <row r="1262" spans="1:16" ht="12.75" hidden="1" customHeight="1" x14ac:dyDescent="0.25">
      <c r="A1262" s="36" t="s">
        <v>1337</v>
      </c>
      <c r="B1262" s="28" t="s">
        <v>301</v>
      </c>
      <c r="C1262" s="29" t="s">
        <v>1330</v>
      </c>
      <c r="D1262" s="36">
        <v>1</v>
      </c>
      <c r="E1262" s="92">
        <v>43198</v>
      </c>
      <c r="F1262" s="57">
        <f>VLOOKUP(C1262, Pivot!A$2:C$999, 3, FALSE)</f>
        <v>43146</v>
      </c>
      <c r="G1262" s="30">
        <f t="shared" si="110"/>
        <v>52</v>
      </c>
      <c r="H1262" s="31">
        <f>VLOOKUP(C1262, Pivot!A$2:E$999, 4, FALSE)</f>
        <v>114.2</v>
      </c>
      <c r="I1262" s="31">
        <f>VLOOKUP(C1262, Pivot!A$2:E$999, 5, FALSE)</f>
        <v>86.5</v>
      </c>
      <c r="J1262" s="60">
        <v>86.2</v>
      </c>
      <c r="K1262" s="31">
        <f t="shared" si="108"/>
        <v>-0.29999999999999716</v>
      </c>
      <c r="L1262" s="58">
        <f>VLOOKUP(C1262, Pivot!A$2:B$999, 2, FALSE)</f>
        <v>14500</v>
      </c>
      <c r="M1262" s="58">
        <f t="shared" si="111"/>
        <v>2018</v>
      </c>
      <c r="N1262" s="27" t="s">
        <v>991</v>
      </c>
      <c r="P1262" s="58">
        <f t="shared" si="109"/>
        <v>2018</v>
      </c>
    </row>
    <row r="1263" spans="1:16" ht="12.75" hidden="1" customHeight="1" x14ac:dyDescent="0.25">
      <c r="A1263" s="36" t="s">
        <v>1337</v>
      </c>
      <c r="B1263" s="28" t="s">
        <v>301</v>
      </c>
      <c r="C1263" s="29" t="s">
        <v>1330</v>
      </c>
      <c r="D1263" s="36">
        <v>1</v>
      </c>
      <c r="E1263" s="92">
        <v>43198</v>
      </c>
      <c r="F1263" s="57">
        <f>VLOOKUP(C1263, Pivot!A$2:C$999, 3, FALSE)</f>
        <v>43146</v>
      </c>
      <c r="G1263" s="30">
        <f t="shared" si="110"/>
        <v>52</v>
      </c>
      <c r="H1263" s="31">
        <f>VLOOKUP(C1263, Pivot!A$2:E$999, 4, FALSE)</f>
        <v>114.2</v>
      </c>
      <c r="I1263" s="31">
        <f>VLOOKUP(C1263, Pivot!A$2:E$999, 5, FALSE)</f>
        <v>86.5</v>
      </c>
      <c r="J1263" s="60">
        <v>86.2</v>
      </c>
      <c r="K1263" s="31">
        <f t="shared" si="108"/>
        <v>-0.29999999999999716</v>
      </c>
      <c r="L1263" s="58">
        <f>VLOOKUP(C1263, Pivot!A$2:B$999, 2, FALSE)</f>
        <v>14500</v>
      </c>
      <c r="M1263" s="58">
        <f t="shared" si="111"/>
        <v>2018</v>
      </c>
      <c r="N1263" s="27" t="s">
        <v>991</v>
      </c>
      <c r="P1263" s="58">
        <f t="shared" si="109"/>
        <v>2018</v>
      </c>
    </row>
    <row r="1264" spans="1:16" ht="12.75" hidden="1" customHeight="1" x14ac:dyDescent="0.25">
      <c r="A1264" s="36" t="s">
        <v>1337</v>
      </c>
      <c r="B1264" s="28" t="s">
        <v>301</v>
      </c>
      <c r="C1264" s="29" t="s">
        <v>1330</v>
      </c>
      <c r="D1264" s="36">
        <v>5</v>
      </c>
      <c r="E1264" s="92">
        <v>43198</v>
      </c>
      <c r="F1264" s="57">
        <f>VLOOKUP(C1264, Pivot!A$2:C$999, 3, FALSE)</f>
        <v>43146</v>
      </c>
      <c r="G1264" s="30">
        <f t="shared" si="110"/>
        <v>52</v>
      </c>
      <c r="H1264" s="31">
        <f>VLOOKUP(C1264, Pivot!A$2:E$999, 4, FALSE)</f>
        <v>114.2</v>
      </c>
      <c r="I1264" s="31">
        <f>VLOOKUP(C1264, Pivot!A$2:E$999, 5, FALSE)</f>
        <v>86.5</v>
      </c>
      <c r="J1264" s="60">
        <v>86.3</v>
      </c>
      <c r="K1264" s="31">
        <f t="shared" si="108"/>
        <v>-0.20000000000000284</v>
      </c>
      <c r="L1264" s="58">
        <f>VLOOKUP(C1264, Pivot!A$2:B$999, 2, FALSE)</f>
        <v>14500</v>
      </c>
      <c r="M1264" s="58">
        <f t="shared" si="111"/>
        <v>2018</v>
      </c>
      <c r="N1264" s="27" t="s">
        <v>991</v>
      </c>
      <c r="P1264" s="58">
        <f t="shared" si="109"/>
        <v>2018</v>
      </c>
    </row>
    <row r="1265" spans="1:16" ht="12.75" hidden="1" customHeight="1" x14ac:dyDescent="0.25">
      <c r="A1265" s="36" t="s">
        <v>1337</v>
      </c>
      <c r="B1265" s="28" t="s">
        <v>301</v>
      </c>
      <c r="C1265" s="29" t="s">
        <v>1330</v>
      </c>
      <c r="D1265" s="36">
        <v>4</v>
      </c>
      <c r="E1265" s="92">
        <v>43198</v>
      </c>
      <c r="F1265" s="57">
        <f>VLOOKUP(C1265, Pivot!A$2:C$999, 3, FALSE)</f>
        <v>43146</v>
      </c>
      <c r="G1265" s="30">
        <f t="shared" si="110"/>
        <v>52</v>
      </c>
      <c r="H1265" s="31">
        <f>VLOOKUP(C1265, Pivot!A$2:E$999, 4, FALSE)</f>
        <v>114.2</v>
      </c>
      <c r="I1265" s="31">
        <f>VLOOKUP(C1265, Pivot!A$2:E$999, 5, FALSE)</f>
        <v>86.5</v>
      </c>
      <c r="J1265" s="60">
        <v>86.3</v>
      </c>
      <c r="K1265" s="31">
        <f t="shared" si="108"/>
        <v>-0.20000000000000284</v>
      </c>
      <c r="L1265" s="58">
        <f>VLOOKUP(C1265, Pivot!A$2:B$999, 2, FALSE)</f>
        <v>14500</v>
      </c>
      <c r="M1265" s="58">
        <f t="shared" si="111"/>
        <v>2018</v>
      </c>
      <c r="N1265" s="27" t="s">
        <v>991</v>
      </c>
      <c r="P1265" s="58">
        <f t="shared" si="109"/>
        <v>2018</v>
      </c>
    </row>
    <row r="1266" spans="1:16" ht="12.75" hidden="1" customHeight="1" x14ac:dyDescent="0.25">
      <c r="A1266" s="36" t="s">
        <v>1337</v>
      </c>
      <c r="B1266" s="28" t="s">
        <v>301</v>
      </c>
      <c r="C1266" s="29" t="s">
        <v>1330</v>
      </c>
      <c r="D1266" s="36">
        <v>3</v>
      </c>
      <c r="E1266" s="92">
        <v>43198</v>
      </c>
      <c r="F1266" s="57">
        <f>VLOOKUP(C1266, Pivot!A$2:C$999, 3, FALSE)</f>
        <v>43146</v>
      </c>
      <c r="G1266" s="30">
        <f t="shared" si="110"/>
        <v>52</v>
      </c>
      <c r="H1266" s="31">
        <f>VLOOKUP(C1266, Pivot!A$2:E$999, 4, FALSE)</f>
        <v>114.2</v>
      </c>
      <c r="I1266" s="31">
        <f>VLOOKUP(C1266, Pivot!A$2:E$999, 5, FALSE)</f>
        <v>86.5</v>
      </c>
      <c r="J1266" s="60">
        <v>86.4</v>
      </c>
      <c r="K1266" s="31">
        <f t="shared" si="108"/>
        <v>-9.9999999999994316E-2</v>
      </c>
      <c r="L1266" s="58">
        <f>VLOOKUP(C1266, Pivot!A$2:B$999, 2, FALSE)</f>
        <v>14500</v>
      </c>
      <c r="M1266" s="58">
        <f t="shared" si="111"/>
        <v>2018</v>
      </c>
      <c r="N1266" s="27" t="s">
        <v>991</v>
      </c>
      <c r="P1266" s="58">
        <f t="shared" si="109"/>
        <v>2018</v>
      </c>
    </row>
    <row r="1267" spans="1:16" ht="12.75" hidden="1" customHeight="1" x14ac:dyDescent="0.25">
      <c r="A1267" s="36" t="s">
        <v>1337</v>
      </c>
      <c r="B1267" s="28" t="s">
        <v>301</v>
      </c>
      <c r="C1267" s="29" t="s">
        <v>1330</v>
      </c>
      <c r="D1267" s="36">
        <v>2</v>
      </c>
      <c r="E1267" s="92">
        <v>43198</v>
      </c>
      <c r="F1267" s="57">
        <f>VLOOKUP(C1267, Pivot!A$2:C$999, 3, FALSE)</f>
        <v>43146</v>
      </c>
      <c r="G1267" s="30">
        <f t="shared" si="110"/>
        <v>52</v>
      </c>
      <c r="H1267" s="31">
        <f>VLOOKUP(C1267, Pivot!A$2:E$999, 4, FALSE)</f>
        <v>114.2</v>
      </c>
      <c r="I1267" s="31">
        <f>VLOOKUP(C1267, Pivot!A$2:E$999, 5, FALSE)</f>
        <v>86.5</v>
      </c>
      <c r="J1267" s="60">
        <v>86.9</v>
      </c>
      <c r="K1267" s="31">
        <f t="shared" si="108"/>
        <v>0</v>
      </c>
      <c r="L1267" s="58">
        <f>VLOOKUP(C1267, Pivot!A$2:B$999, 2, FALSE)</f>
        <v>14500</v>
      </c>
      <c r="M1267" s="58">
        <f t="shared" si="111"/>
        <v>2018</v>
      </c>
      <c r="N1267" s="27" t="s">
        <v>991</v>
      </c>
      <c r="P1267" s="58">
        <f t="shared" si="109"/>
        <v>2018</v>
      </c>
    </row>
    <row r="1268" spans="1:16" ht="12.75" hidden="1" customHeight="1" x14ac:dyDescent="0.25">
      <c r="A1268" s="36" t="s">
        <v>1337</v>
      </c>
      <c r="B1268" s="28" t="s">
        <v>301</v>
      </c>
      <c r="C1268" s="29" t="s">
        <v>1330</v>
      </c>
      <c r="D1268" s="36">
        <v>2</v>
      </c>
      <c r="E1268" s="92">
        <v>43198</v>
      </c>
      <c r="F1268" s="57">
        <f>VLOOKUP(C1268, Pivot!A$2:C$999, 3, FALSE)</f>
        <v>43146</v>
      </c>
      <c r="G1268" s="30">
        <f t="shared" si="110"/>
        <v>52</v>
      </c>
      <c r="H1268" s="31">
        <f>VLOOKUP(C1268, Pivot!A$2:E$999, 4, FALSE)</f>
        <v>114.2</v>
      </c>
      <c r="I1268" s="31">
        <f>VLOOKUP(C1268, Pivot!A$2:E$999, 5, FALSE)</f>
        <v>86.5</v>
      </c>
      <c r="J1268" s="60">
        <v>86.9</v>
      </c>
      <c r="K1268" s="31">
        <f t="shared" si="108"/>
        <v>0</v>
      </c>
      <c r="L1268" s="58">
        <f>VLOOKUP(C1268, Pivot!A$2:B$999, 2, FALSE)</f>
        <v>14500</v>
      </c>
      <c r="M1268" s="58">
        <f t="shared" si="111"/>
        <v>2018</v>
      </c>
      <c r="N1268" s="27" t="s">
        <v>991</v>
      </c>
      <c r="P1268" s="58">
        <f t="shared" si="109"/>
        <v>2018</v>
      </c>
    </row>
    <row r="1269" spans="1:16" ht="12.75" hidden="1" customHeight="1" x14ac:dyDescent="0.25">
      <c r="A1269" s="36" t="s">
        <v>1337</v>
      </c>
      <c r="B1269" s="28" t="s">
        <v>301</v>
      </c>
      <c r="C1269" s="29" t="s">
        <v>1330</v>
      </c>
      <c r="D1269" s="36">
        <v>1</v>
      </c>
      <c r="E1269" s="92">
        <v>43198</v>
      </c>
      <c r="F1269" s="57">
        <f>VLOOKUP(C1269, Pivot!A$2:C$999, 3, FALSE)</f>
        <v>43146</v>
      </c>
      <c r="G1269" s="30">
        <f t="shared" si="110"/>
        <v>52</v>
      </c>
      <c r="H1269" s="31">
        <f>VLOOKUP(C1269, Pivot!A$2:E$999, 4, FALSE)</f>
        <v>114.2</v>
      </c>
      <c r="I1269" s="31">
        <f>VLOOKUP(C1269, Pivot!A$2:E$999, 5, FALSE)</f>
        <v>86.5</v>
      </c>
      <c r="J1269" s="60">
        <v>87.4</v>
      </c>
      <c r="K1269" s="31">
        <f t="shared" si="108"/>
        <v>0</v>
      </c>
      <c r="L1269" s="58">
        <f>VLOOKUP(C1269, Pivot!A$2:B$999, 2, FALSE)</f>
        <v>14500</v>
      </c>
      <c r="M1269" s="58">
        <f t="shared" si="111"/>
        <v>2018</v>
      </c>
      <c r="N1269" s="27" t="s">
        <v>991</v>
      </c>
      <c r="P1269" s="58">
        <f t="shared" si="109"/>
        <v>2018</v>
      </c>
    </row>
    <row r="1270" spans="1:16" ht="12.75" hidden="1" customHeight="1" x14ac:dyDescent="0.25">
      <c r="A1270" s="36" t="s">
        <v>1337</v>
      </c>
      <c r="B1270" s="28" t="s">
        <v>301</v>
      </c>
      <c r="C1270" s="29" t="s">
        <v>1330</v>
      </c>
      <c r="D1270" s="36">
        <v>3</v>
      </c>
      <c r="E1270" s="92">
        <v>43198</v>
      </c>
      <c r="F1270" s="57">
        <f>VLOOKUP(C1270, Pivot!A$2:C$999, 3, FALSE)</f>
        <v>43146</v>
      </c>
      <c r="G1270" s="30">
        <f t="shared" si="110"/>
        <v>52</v>
      </c>
      <c r="H1270" s="31">
        <f>VLOOKUP(C1270, Pivot!A$2:E$999, 4, FALSE)</f>
        <v>114.2</v>
      </c>
      <c r="I1270" s="31">
        <f>VLOOKUP(C1270, Pivot!A$2:E$999, 5, FALSE)</f>
        <v>86.5</v>
      </c>
      <c r="J1270" s="60">
        <v>87.4</v>
      </c>
      <c r="K1270" s="31">
        <f t="shared" si="108"/>
        <v>0</v>
      </c>
      <c r="L1270" s="58">
        <f>VLOOKUP(C1270, Pivot!A$2:B$999, 2, FALSE)</f>
        <v>14500</v>
      </c>
      <c r="M1270" s="58">
        <f t="shared" si="111"/>
        <v>2018</v>
      </c>
      <c r="N1270" s="27" t="s">
        <v>991</v>
      </c>
      <c r="P1270" s="58">
        <f t="shared" si="109"/>
        <v>2018</v>
      </c>
    </row>
    <row r="1271" spans="1:16" ht="12.75" hidden="1" customHeight="1" x14ac:dyDescent="0.25">
      <c r="A1271" s="36" t="s">
        <v>1337</v>
      </c>
      <c r="B1271" s="28" t="s">
        <v>301</v>
      </c>
      <c r="C1271" s="29" t="s">
        <v>1330</v>
      </c>
      <c r="D1271" s="36">
        <v>1</v>
      </c>
      <c r="E1271" s="92">
        <v>43198</v>
      </c>
      <c r="F1271" s="57">
        <f>VLOOKUP(C1271, Pivot!A$2:C$999, 3, FALSE)</f>
        <v>43146</v>
      </c>
      <c r="G1271" s="30">
        <f t="shared" si="110"/>
        <v>52</v>
      </c>
      <c r="H1271" s="31">
        <f>VLOOKUP(C1271, Pivot!A$2:E$999, 4, FALSE)</f>
        <v>114.2</v>
      </c>
      <c r="I1271" s="31">
        <f>VLOOKUP(C1271, Pivot!A$2:E$999, 5, FALSE)</f>
        <v>86.5</v>
      </c>
      <c r="J1271" s="60">
        <v>87.5</v>
      </c>
      <c r="K1271" s="31">
        <f t="shared" si="108"/>
        <v>0</v>
      </c>
      <c r="L1271" s="58">
        <f>VLOOKUP(C1271, Pivot!A$2:B$999, 2, FALSE)</f>
        <v>14500</v>
      </c>
      <c r="M1271" s="58">
        <f t="shared" si="111"/>
        <v>2018</v>
      </c>
      <c r="N1271" s="27" t="s">
        <v>991</v>
      </c>
      <c r="P1271" s="58">
        <f t="shared" si="109"/>
        <v>2018</v>
      </c>
    </row>
    <row r="1272" spans="1:16" ht="12.75" hidden="1" customHeight="1" x14ac:dyDescent="0.25">
      <c r="A1272" s="36" t="s">
        <v>1337</v>
      </c>
      <c r="B1272" s="28" t="s">
        <v>301</v>
      </c>
      <c r="C1272" s="29" t="s">
        <v>1330</v>
      </c>
      <c r="D1272" s="36">
        <v>1</v>
      </c>
      <c r="E1272" s="92">
        <v>43198</v>
      </c>
      <c r="F1272" s="57">
        <f>VLOOKUP(C1272, Pivot!A$2:C$999, 3, FALSE)</f>
        <v>43146</v>
      </c>
      <c r="G1272" s="30">
        <f t="shared" si="110"/>
        <v>52</v>
      </c>
      <c r="H1272" s="31">
        <f>VLOOKUP(C1272, Pivot!A$2:E$999, 4, FALSE)</f>
        <v>114.2</v>
      </c>
      <c r="I1272" s="31">
        <f>VLOOKUP(C1272, Pivot!A$2:E$999, 5, FALSE)</f>
        <v>86.5</v>
      </c>
      <c r="J1272" s="60">
        <v>87.6</v>
      </c>
      <c r="K1272" s="31">
        <f t="shared" si="108"/>
        <v>0</v>
      </c>
      <c r="L1272" s="58">
        <f>VLOOKUP(C1272, Pivot!A$2:B$999, 2, FALSE)</f>
        <v>14500</v>
      </c>
      <c r="M1272" s="58">
        <f t="shared" si="111"/>
        <v>2018</v>
      </c>
      <c r="N1272" s="27" t="s">
        <v>991</v>
      </c>
      <c r="P1272" s="58">
        <f t="shared" si="109"/>
        <v>2018</v>
      </c>
    </row>
    <row r="1273" spans="1:16" ht="12.75" hidden="1" customHeight="1" x14ac:dyDescent="0.25">
      <c r="A1273" s="36" t="s">
        <v>1338</v>
      </c>
      <c r="B1273" s="28" t="s">
        <v>301</v>
      </c>
      <c r="C1273" s="29" t="s">
        <v>1330</v>
      </c>
      <c r="D1273" s="36">
        <v>1</v>
      </c>
      <c r="E1273" s="92">
        <v>43198</v>
      </c>
      <c r="F1273" s="57">
        <f>VLOOKUP(C1273, Pivot!A$2:C$999, 3, FALSE)</f>
        <v>43146</v>
      </c>
      <c r="G1273" s="30">
        <f t="shared" si="110"/>
        <v>52</v>
      </c>
      <c r="H1273" s="31">
        <f>VLOOKUP(C1273, Pivot!A$2:E$999, 4, FALSE)</f>
        <v>114.2</v>
      </c>
      <c r="I1273" s="31">
        <f>VLOOKUP(C1273, Pivot!A$2:E$999, 5, FALSE)</f>
        <v>86.5</v>
      </c>
      <c r="J1273" s="60">
        <v>85.2</v>
      </c>
      <c r="K1273" s="31">
        <f t="shared" si="108"/>
        <v>-1.2999999999999972</v>
      </c>
      <c r="L1273" s="58">
        <f>VLOOKUP(C1273, Pivot!A$2:B$999, 2, FALSE)</f>
        <v>14500</v>
      </c>
      <c r="M1273" s="58">
        <f t="shared" si="111"/>
        <v>2018</v>
      </c>
      <c r="N1273" s="27" t="s">
        <v>991</v>
      </c>
      <c r="P1273" s="58">
        <f t="shared" si="109"/>
        <v>2018</v>
      </c>
    </row>
    <row r="1274" spans="1:16" ht="12.75" hidden="1" customHeight="1" x14ac:dyDescent="0.25">
      <c r="A1274" s="36" t="s">
        <v>1337</v>
      </c>
      <c r="B1274" s="28" t="s">
        <v>301</v>
      </c>
      <c r="C1274" s="29" t="s">
        <v>1324</v>
      </c>
      <c r="D1274" s="36">
        <v>1</v>
      </c>
      <c r="E1274" s="92">
        <v>43198</v>
      </c>
      <c r="F1274" s="57">
        <f>VLOOKUP(C1274, Pivot!A$2:C$999, 3, FALSE)</f>
        <v>43053</v>
      </c>
      <c r="G1274" s="30">
        <f t="shared" si="110"/>
        <v>145</v>
      </c>
      <c r="H1274" s="31">
        <f>VLOOKUP(C1274, Pivot!A$2:E$999, 4, FALSE)</f>
        <v>114.2</v>
      </c>
      <c r="I1274" s="31">
        <f>VLOOKUP(C1274, Pivot!A$2:E$999, 5, FALSE)</f>
        <v>86.5</v>
      </c>
      <c r="J1274" s="60">
        <v>86.2</v>
      </c>
      <c r="K1274" s="31">
        <f t="shared" si="108"/>
        <v>-0.29999999999999716</v>
      </c>
      <c r="L1274" s="58">
        <f>VLOOKUP(C1274, Pivot!A$2:B$999, 2, FALSE)</f>
        <v>48366</v>
      </c>
      <c r="M1274" s="58">
        <f t="shared" si="111"/>
        <v>2018</v>
      </c>
      <c r="N1274" s="27" t="s">
        <v>991</v>
      </c>
      <c r="P1274" s="58">
        <f t="shared" si="109"/>
        <v>2018</v>
      </c>
    </row>
    <row r="1275" spans="1:16" ht="12.75" hidden="1" customHeight="1" x14ac:dyDescent="0.25">
      <c r="A1275" s="36" t="s">
        <v>1337</v>
      </c>
      <c r="B1275" s="28" t="s">
        <v>301</v>
      </c>
      <c r="C1275" s="29" t="s">
        <v>1324</v>
      </c>
      <c r="D1275" s="36">
        <v>2</v>
      </c>
      <c r="E1275" s="92">
        <v>43198</v>
      </c>
      <c r="F1275" s="57">
        <f>VLOOKUP(C1275, Pivot!A$2:C$999, 3, FALSE)</f>
        <v>43053</v>
      </c>
      <c r="G1275" s="30">
        <f t="shared" si="110"/>
        <v>145</v>
      </c>
      <c r="H1275" s="31">
        <f>VLOOKUP(C1275, Pivot!A$2:E$999, 4, FALSE)</f>
        <v>114.2</v>
      </c>
      <c r="I1275" s="31">
        <f>VLOOKUP(C1275, Pivot!A$2:E$999, 5, FALSE)</f>
        <v>86.5</v>
      </c>
      <c r="J1275" s="60">
        <v>86.9</v>
      </c>
      <c r="K1275" s="31">
        <f t="shared" si="108"/>
        <v>0</v>
      </c>
      <c r="L1275" s="58">
        <f>VLOOKUP(C1275, Pivot!A$2:B$999, 2, FALSE)</f>
        <v>48366</v>
      </c>
      <c r="M1275" s="58">
        <f t="shared" si="111"/>
        <v>2018</v>
      </c>
      <c r="N1275" s="27" t="s">
        <v>991</v>
      </c>
      <c r="P1275" s="58">
        <f t="shared" si="109"/>
        <v>2018</v>
      </c>
    </row>
    <row r="1276" spans="1:16" ht="12.75" hidden="1" customHeight="1" x14ac:dyDescent="0.25">
      <c r="A1276" s="36" t="s">
        <v>1337</v>
      </c>
      <c r="B1276" s="28" t="s">
        <v>301</v>
      </c>
      <c r="C1276" s="29" t="s">
        <v>1324</v>
      </c>
      <c r="D1276" s="36">
        <v>1</v>
      </c>
      <c r="E1276" s="92">
        <v>43198</v>
      </c>
      <c r="F1276" s="57">
        <f>VLOOKUP(C1276, Pivot!A$2:C$999, 3, FALSE)</f>
        <v>43053</v>
      </c>
      <c r="G1276" s="30">
        <f t="shared" si="110"/>
        <v>145</v>
      </c>
      <c r="H1276" s="31">
        <f>VLOOKUP(C1276, Pivot!A$2:E$999, 4, FALSE)</f>
        <v>114.2</v>
      </c>
      <c r="I1276" s="31">
        <f>VLOOKUP(C1276, Pivot!A$2:E$999, 5, FALSE)</f>
        <v>86.5</v>
      </c>
      <c r="J1276" s="60">
        <v>87.4</v>
      </c>
      <c r="K1276" s="31">
        <f t="shared" si="108"/>
        <v>0</v>
      </c>
      <c r="L1276" s="58">
        <f>VLOOKUP(C1276, Pivot!A$2:B$999, 2, FALSE)</f>
        <v>48366</v>
      </c>
      <c r="M1276" s="58">
        <f t="shared" si="111"/>
        <v>2018</v>
      </c>
      <c r="N1276" s="27" t="s">
        <v>991</v>
      </c>
      <c r="P1276" s="58">
        <f t="shared" si="109"/>
        <v>2018</v>
      </c>
    </row>
    <row r="1277" spans="1:16" ht="12.75" hidden="1" customHeight="1" x14ac:dyDescent="0.25">
      <c r="A1277" s="36" t="s">
        <v>1337</v>
      </c>
      <c r="B1277" s="28" t="s">
        <v>301</v>
      </c>
      <c r="C1277" s="29" t="s">
        <v>1324</v>
      </c>
      <c r="D1277" s="36">
        <v>3</v>
      </c>
      <c r="E1277" s="92">
        <v>43198</v>
      </c>
      <c r="F1277" s="57">
        <f>VLOOKUP(C1277, Pivot!A$2:C$999, 3, FALSE)</f>
        <v>43053</v>
      </c>
      <c r="G1277" s="30">
        <f t="shared" si="110"/>
        <v>145</v>
      </c>
      <c r="H1277" s="31">
        <f>VLOOKUP(C1277, Pivot!A$2:E$999, 4, FALSE)</f>
        <v>114.2</v>
      </c>
      <c r="I1277" s="31">
        <f>VLOOKUP(C1277, Pivot!A$2:E$999, 5, FALSE)</f>
        <v>86.5</v>
      </c>
      <c r="J1277" s="60">
        <v>87.4</v>
      </c>
      <c r="K1277" s="31">
        <f t="shared" si="108"/>
        <v>0</v>
      </c>
      <c r="L1277" s="58">
        <f>VLOOKUP(C1277, Pivot!A$2:B$999, 2, FALSE)</f>
        <v>48366</v>
      </c>
      <c r="M1277" s="58">
        <f t="shared" si="111"/>
        <v>2018</v>
      </c>
      <c r="N1277" s="27" t="s">
        <v>991</v>
      </c>
      <c r="P1277" s="58">
        <f t="shared" si="109"/>
        <v>2018</v>
      </c>
    </row>
    <row r="1278" spans="1:16" ht="12.75" hidden="1" customHeight="1" x14ac:dyDescent="0.25">
      <c r="A1278" s="36" t="s">
        <v>1337</v>
      </c>
      <c r="B1278" s="28" t="s">
        <v>301</v>
      </c>
      <c r="C1278" s="29" t="s">
        <v>1326</v>
      </c>
      <c r="D1278" s="36">
        <v>14</v>
      </c>
      <c r="E1278" s="92">
        <v>43198</v>
      </c>
      <c r="F1278" s="57">
        <f>VLOOKUP(C1278, Pivot!A$2:C$999, 3, FALSE)</f>
        <v>43146</v>
      </c>
      <c r="G1278" s="30">
        <f t="shared" si="110"/>
        <v>52</v>
      </c>
      <c r="H1278" s="31">
        <f>VLOOKUP(C1278, Pivot!A$2:E$999, 4, FALSE)</f>
        <v>114.2</v>
      </c>
      <c r="I1278" s="31">
        <f>VLOOKUP(C1278, Pivot!A$2:E$999, 5, FALSE)</f>
        <v>86.5</v>
      </c>
      <c r="J1278" s="60">
        <v>86.1</v>
      </c>
      <c r="K1278" s="31">
        <f t="shared" si="108"/>
        <v>-0.40000000000000568</v>
      </c>
      <c r="L1278" s="58">
        <f>VLOOKUP(C1278, Pivot!A$2:B$999, 2, FALSE)</f>
        <v>18000</v>
      </c>
      <c r="M1278" s="58">
        <f t="shared" si="111"/>
        <v>2018</v>
      </c>
      <c r="N1278" s="27" t="s">
        <v>991</v>
      </c>
      <c r="P1278" s="58">
        <f t="shared" si="109"/>
        <v>2018</v>
      </c>
    </row>
    <row r="1279" spans="1:16" ht="12.75" hidden="1" customHeight="1" x14ac:dyDescent="0.25">
      <c r="A1279" s="36" t="s">
        <v>1337</v>
      </c>
      <c r="B1279" s="28" t="s">
        <v>301</v>
      </c>
      <c r="C1279" s="29" t="s">
        <v>1326</v>
      </c>
      <c r="D1279" s="36">
        <v>2</v>
      </c>
      <c r="E1279" s="92">
        <v>43198</v>
      </c>
      <c r="F1279" s="57">
        <f>VLOOKUP(C1279, Pivot!A$2:C$999, 3, FALSE)</f>
        <v>43146</v>
      </c>
      <c r="G1279" s="30">
        <f t="shared" si="110"/>
        <v>52</v>
      </c>
      <c r="H1279" s="31">
        <f>VLOOKUP(C1279, Pivot!A$2:E$999, 4, FALSE)</f>
        <v>114.2</v>
      </c>
      <c r="I1279" s="31">
        <f>VLOOKUP(C1279, Pivot!A$2:E$999, 5, FALSE)</f>
        <v>86.5</v>
      </c>
      <c r="J1279" s="60">
        <v>86.2</v>
      </c>
      <c r="K1279" s="31">
        <f t="shared" si="108"/>
        <v>-0.29999999999999716</v>
      </c>
      <c r="L1279" s="58">
        <f>VLOOKUP(C1279, Pivot!A$2:B$999, 2, FALSE)</f>
        <v>18000</v>
      </c>
      <c r="M1279" s="58">
        <f t="shared" si="111"/>
        <v>2018</v>
      </c>
      <c r="N1279" s="27" t="s">
        <v>991</v>
      </c>
      <c r="P1279" s="58">
        <f t="shared" si="109"/>
        <v>2018</v>
      </c>
    </row>
    <row r="1280" spans="1:16" ht="12.75" hidden="1" customHeight="1" x14ac:dyDescent="0.25">
      <c r="A1280" s="36" t="s">
        <v>1337</v>
      </c>
      <c r="B1280" s="28" t="s">
        <v>301</v>
      </c>
      <c r="C1280" s="29" t="s">
        <v>1326</v>
      </c>
      <c r="D1280" s="36">
        <v>2</v>
      </c>
      <c r="E1280" s="92">
        <v>43198</v>
      </c>
      <c r="F1280" s="57">
        <f>VLOOKUP(C1280, Pivot!A$2:C$999, 3, FALSE)</f>
        <v>43146</v>
      </c>
      <c r="G1280" s="30">
        <f t="shared" si="110"/>
        <v>52</v>
      </c>
      <c r="H1280" s="31">
        <f>VLOOKUP(C1280, Pivot!A$2:E$999, 4, FALSE)</f>
        <v>114.2</v>
      </c>
      <c r="I1280" s="31">
        <f>VLOOKUP(C1280, Pivot!A$2:E$999, 5, FALSE)</f>
        <v>86.5</v>
      </c>
      <c r="J1280" s="60">
        <v>86.3</v>
      </c>
      <c r="K1280" s="31">
        <f t="shared" si="108"/>
        <v>-0.20000000000000284</v>
      </c>
      <c r="L1280" s="58">
        <f>VLOOKUP(C1280, Pivot!A$2:B$999, 2, FALSE)</f>
        <v>18000</v>
      </c>
      <c r="M1280" s="58">
        <f t="shared" si="111"/>
        <v>2018</v>
      </c>
      <c r="N1280" s="27" t="s">
        <v>991</v>
      </c>
      <c r="P1280" s="58">
        <f t="shared" si="109"/>
        <v>2018</v>
      </c>
    </row>
    <row r="1281" spans="1:16" ht="12.75" hidden="1" customHeight="1" x14ac:dyDescent="0.25">
      <c r="A1281" s="36" t="s">
        <v>1337</v>
      </c>
      <c r="B1281" s="28" t="s">
        <v>301</v>
      </c>
      <c r="C1281" s="29" t="s">
        <v>1326</v>
      </c>
      <c r="D1281" s="36">
        <v>5</v>
      </c>
      <c r="E1281" s="92">
        <v>43198</v>
      </c>
      <c r="F1281" s="57">
        <f>VLOOKUP(C1281, Pivot!A$2:C$999, 3, FALSE)</f>
        <v>43146</v>
      </c>
      <c r="G1281" s="30">
        <f t="shared" si="110"/>
        <v>52</v>
      </c>
      <c r="H1281" s="31">
        <f>VLOOKUP(C1281, Pivot!A$2:E$999, 4, FALSE)</f>
        <v>114.2</v>
      </c>
      <c r="I1281" s="31">
        <f>VLOOKUP(C1281, Pivot!A$2:E$999, 5, FALSE)</f>
        <v>86.5</v>
      </c>
      <c r="J1281" s="60">
        <v>86.3</v>
      </c>
      <c r="K1281" s="31">
        <f t="shared" si="108"/>
        <v>-0.20000000000000284</v>
      </c>
      <c r="L1281" s="58">
        <f>VLOOKUP(C1281, Pivot!A$2:B$999, 2, FALSE)</f>
        <v>18000</v>
      </c>
      <c r="M1281" s="58">
        <f t="shared" si="111"/>
        <v>2018</v>
      </c>
      <c r="N1281" s="27" t="s">
        <v>991</v>
      </c>
      <c r="P1281" s="58">
        <f t="shared" si="109"/>
        <v>2018</v>
      </c>
    </row>
    <row r="1282" spans="1:16" ht="12.75" hidden="1" customHeight="1" x14ac:dyDescent="0.25">
      <c r="A1282" s="36" t="s">
        <v>1337</v>
      </c>
      <c r="B1282" s="28" t="s">
        <v>301</v>
      </c>
      <c r="C1282" s="29" t="s">
        <v>1326</v>
      </c>
      <c r="D1282" s="36">
        <v>2</v>
      </c>
      <c r="E1282" s="92">
        <v>43198</v>
      </c>
      <c r="F1282" s="57">
        <f>VLOOKUP(C1282, Pivot!A$2:C$999, 3, FALSE)</f>
        <v>43146</v>
      </c>
      <c r="G1282" s="30">
        <f t="shared" si="110"/>
        <v>52</v>
      </c>
      <c r="H1282" s="31">
        <f>VLOOKUP(C1282, Pivot!A$2:E$999, 4, FALSE)</f>
        <v>114.2</v>
      </c>
      <c r="I1282" s="31">
        <f>VLOOKUP(C1282, Pivot!A$2:E$999, 5, FALSE)</f>
        <v>86.5</v>
      </c>
      <c r="J1282" s="60">
        <v>86.4</v>
      </c>
      <c r="K1282" s="31">
        <f t="shared" ref="K1282:K1345" si="112">IF(J1282&gt;H1282, J1282-H1282, IF(J1282&lt;I1282, J1282-I1282, 0))</f>
        <v>-9.9999999999994316E-2</v>
      </c>
      <c r="L1282" s="58">
        <f>VLOOKUP(C1282, Pivot!A$2:B$999, 2, FALSE)</f>
        <v>18000</v>
      </c>
      <c r="M1282" s="58">
        <f t="shared" si="111"/>
        <v>2018</v>
      </c>
      <c r="N1282" s="27" t="s">
        <v>991</v>
      </c>
      <c r="P1282" s="58">
        <f t="shared" ref="P1282:P1345" si="113">IF(MONTH(E1282) =12, M1282+1, M1282)</f>
        <v>2018</v>
      </c>
    </row>
    <row r="1283" spans="1:16" ht="12.75" hidden="1" customHeight="1" x14ac:dyDescent="0.25">
      <c r="A1283" s="36" t="s">
        <v>1337</v>
      </c>
      <c r="B1283" s="28" t="s">
        <v>301</v>
      </c>
      <c r="C1283" s="29" t="s">
        <v>1326</v>
      </c>
      <c r="D1283" s="36">
        <v>2</v>
      </c>
      <c r="E1283" s="92">
        <v>43198</v>
      </c>
      <c r="F1283" s="57">
        <f>VLOOKUP(C1283, Pivot!A$2:C$999, 3, FALSE)</f>
        <v>43146</v>
      </c>
      <c r="G1283" s="30">
        <f t="shared" si="110"/>
        <v>52</v>
      </c>
      <c r="H1283" s="31">
        <f>VLOOKUP(C1283, Pivot!A$2:E$999, 4, FALSE)</f>
        <v>114.2</v>
      </c>
      <c r="I1283" s="31">
        <f>VLOOKUP(C1283, Pivot!A$2:E$999, 5, FALSE)</f>
        <v>86.5</v>
      </c>
      <c r="J1283" s="60">
        <v>86.5</v>
      </c>
      <c r="K1283" s="31">
        <f t="shared" si="112"/>
        <v>0</v>
      </c>
      <c r="L1283" s="58">
        <f>VLOOKUP(C1283, Pivot!A$2:B$999, 2, FALSE)</f>
        <v>18000</v>
      </c>
      <c r="M1283" s="58">
        <f t="shared" si="111"/>
        <v>2018</v>
      </c>
      <c r="N1283" s="27" t="s">
        <v>991</v>
      </c>
      <c r="P1283" s="58">
        <f t="shared" si="113"/>
        <v>2018</v>
      </c>
    </row>
    <row r="1284" spans="1:16" ht="12.75" hidden="1" customHeight="1" x14ac:dyDescent="0.25">
      <c r="A1284" s="36" t="s">
        <v>1337</v>
      </c>
      <c r="B1284" s="28" t="s">
        <v>301</v>
      </c>
      <c r="C1284" s="29" t="s">
        <v>1326</v>
      </c>
      <c r="D1284" s="36">
        <v>2</v>
      </c>
      <c r="E1284" s="92">
        <v>43198</v>
      </c>
      <c r="F1284" s="57">
        <f>VLOOKUP(C1284, Pivot!A$2:C$999, 3, FALSE)</f>
        <v>43146</v>
      </c>
      <c r="G1284" s="30">
        <f t="shared" si="110"/>
        <v>52</v>
      </c>
      <c r="H1284" s="31">
        <f>VLOOKUP(C1284, Pivot!A$2:E$999, 4, FALSE)</f>
        <v>114.2</v>
      </c>
      <c r="I1284" s="31">
        <f>VLOOKUP(C1284, Pivot!A$2:E$999, 5, FALSE)</f>
        <v>86.5</v>
      </c>
      <c r="J1284" s="60">
        <v>86.6</v>
      </c>
      <c r="K1284" s="31">
        <f t="shared" si="112"/>
        <v>0</v>
      </c>
      <c r="L1284" s="58">
        <f>VLOOKUP(C1284, Pivot!A$2:B$999, 2, FALSE)</f>
        <v>18000</v>
      </c>
      <c r="M1284" s="58">
        <f t="shared" si="111"/>
        <v>2018</v>
      </c>
      <c r="N1284" s="27" t="s">
        <v>991</v>
      </c>
      <c r="P1284" s="58">
        <f t="shared" si="113"/>
        <v>2018</v>
      </c>
    </row>
    <row r="1285" spans="1:16" ht="12.75" hidden="1" customHeight="1" x14ac:dyDescent="0.25">
      <c r="A1285" s="36" t="s">
        <v>1337</v>
      </c>
      <c r="B1285" s="28" t="s">
        <v>301</v>
      </c>
      <c r="C1285" s="29" t="s">
        <v>1326</v>
      </c>
      <c r="D1285" s="36">
        <v>4</v>
      </c>
      <c r="E1285" s="92">
        <v>43198</v>
      </c>
      <c r="F1285" s="57">
        <f>VLOOKUP(C1285, Pivot!A$2:C$999, 3, FALSE)</f>
        <v>43146</v>
      </c>
      <c r="G1285" s="30">
        <f t="shared" si="110"/>
        <v>52</v>
      </c>
      <c r="H1285" s="31">
        <f>VLOOKUP(C1285, Pivot!A$2:E$999, 4, FALSE)</f>
        <v>114.2</v>
      </c>
      <c r="I1285" s="31">
        <f>VLOOKUP(C1285, Pivot!A$2:E$999, 5, FALSE)</f>
        <v>86.5</v>
      </c>
      <c r="J1285" s="60">
        <v>86.6</v>
      </c>
      <c r="K1285" s="31">
        <f t="shared" si="112"/>
        <v>0</v>
      </c>
      <c r="L1285" s="58">
        <f>VLOOKUP(C1285, Pivot!A$2:B$999, 2, FALSE)</f>
        <v>18000</v>
      </c>
      <c r="M1285" s="58">
        <f t="shared" si="111"/>
        <v>2018</v>
      </c>
      <c r="N1285" s="27" t="s">
        <v>991</v>
      </c>
      <c r="P1285" s="58">
        <f t="shared" si="113"/>
        <v>2018</v>
      </c>
    </row>
    <row r="1286" spans="1:16" ht="12.75" hidden="1" customHeight="1" x14ac:dyDescent="0.25">
      <c r="A1286" s="36" t="s">
        <v>1337</v>
      </c>
      <c r="B1286" s="28" t="s">
        <v>301</v>
      </c>
      <c r="C1286" s="29" t="s">
        <v>1326</v>
      </c>
      <c r="D1286" s="36">
        <v>1</v>
      </c>
      <c r="E1286" s="92">
        <v>43198</v>
      </c>
      <c r="F1286" s="57">
        <f>VLOOKUP(C1286, Pivot!A$2:C$999, 3, FALSE)</f>
        <v>43146</v>
      </c>
      <c r="G1286" s="30">
        <f t="shared" si="110"/>
        <v>52</v>
      </c>
      <c r="H1286" s="31">
        <f>VLOOKUP(C1286, Pivot!A$2:E$999, 4, FALSE)</f>
        <v>114.2</v>
      </c>
      <c r="I1286" s="31">
        <f>VLOOKUP(C1286, Pivot!A$2:E$999, 5, FALSE)</f>
        <v>86.5</v>
      </c>
      <c r="J1286" s="60">
        <v>86.9</v>
      </c>
      <c r="K1286" s="31">
        <f t="shared" si="112"/>
        <v>0</v>
      </c>
      <c r="L1286" s="58">
        <f>VLOOKUP(C1286, Pivot!A$2:B$999, 2, FALSE)</f>
        <v>18000</v>
      </c>
      <c r="M1286" s="58">
        <f t="shared" si="111"/>
        <v>2018</v>
      </c>
      <c r="N1286" s="27" t="s">
        <v>991</v>
      </c>
      <c r="P1286" s="58">
        <f t="shared" si="113"/>
        <v>2018</v>
      </c>
    </row>
    <row r="1287" spans="1:16" ht="12.75" hidden="1" customHeight="1" x14ac:dyDescent="0.25">
      <c r="A1287" s="36" t="s">
        <v>1337</v>
      </c>
      <c r="B1287" s="28" t="s">
        <v>301</v>
      </c>
      <c r="C1287" s="29" t="s">
        <v>1326</v>
      </c>
      <c r="D1287" s="36">
        <v>2</v>
      </c>
      <c r="E1287" s="92">
        <v>43198</v>
      </c>
      <c r="F1287" s="57">
        <f>VLOOKUP(C1287, Pivot!A$2:C$999, 3, FALSE)</f>
        <v>43146</v>
      </c>
      <c r="G1287" s="30">
        <f t="shared" si="110"/>
        <v>52</v>
      </c>
      <c r="H1287" s="31">
        <f>VLOOKUP(C1287, Pivot!A$2:E$999, 4, FALSE)</f>
        <v>114.2</v>
      </c>
      <c r="I1287" s="31">
        <f>VLOOKUP(C1287, Pivot!A$2:E$999, 5, FALSE)</f>
        <v>86.5</v>
      </c>
      <c r="J1287" s="60">
        <v>86.9</v>
      </c>
      <c r="K1287" s="31">
        <f t="shared" si="112"/>
        <v>0</v>
      </c>
      <c r="L1287" s="58">
        <f>VLOOKUP(C1287, Pivot!A$2:B$999, 2, FALSE)</f>
        <v>18000</v>
      </c>
      <c r="M1287" s="58">
        <f t="shared" si="111"/>
        <v>2018</v>
      </c>
      <c r="N1287" s="27" t="s">
        <v>991</v>
      </c>
      <c r="P1287" s="58">
        <f t="shared" si="113"/>
        <v>2018</v>
      </c>
    </row>
    <row r="1288" spans="1:16" ht="12.75" hidden="1" customHeight="1" x14ac:dyDescent="0.25">
      <c r="A1288" s="36" t="s">
        <v>1337</v>
      </c>
      <c r="B1288" s="28" t="s">
        <v>301</v>
      </c>
      <c r="C1288" s="29" t="s">
        <v>1326</v>
      </c>
      <c r="D1288" s="36">
        <v>4</v>
      </c>
      <c r="E1288" s="92">
        <v>43198</v>
      </c>
      <c r="F1288" s="57">
        <f>VLOOKUP(C1288, Pivot!A$2:C$999, 3, FALSE)</f>
        <v>43146</v>
      </c>
      <c r="G1288" s="30">
        <f t="shared" si="110"/>
        <v>52</v>
      </c>
      <c r="H1288" s="31">
        <f>VLOOKUP(C1288, Pivot!A$2:E$999, 4, FALSE)</f>
        <v>114.2</v>
      </c>
      <c r="I1288" s="31">
        <f>VLOOKUP(C1288, Pivot!A$2:E$999, 5, FALSE)</f>
        <v>86.5</v>
      </c>
      <c r="J1288" s="60">
        <v>87.1</v>
      </c>
      <c r="K1288" s="31">
        <f t="shared" si="112"/>
        <v>0</v>
      </c>
      <c r="L1288" s="58">
        <f>VLOOKUP(C1288, Pivot!A$2:B$999, 2, FALSE)</f>
        <v>18000</v>
      </c>
      <c r="M1288" s="58">
        <f t="shared" si="111"/>
        <v>2018</v>
      </c>
      <c r="N1288" s="27" t="s">
        <v>991</v>
      </c>
      <c r="P1288" s="58">
        <f t="shared" si="113"/>
        <v>2018</v>
      </c>
    </row>
    <row r="1289" spans="1:16" ht="12.75" hidden="1" customHeight="1" x14ac:dyDescent="0.25">
      <c r="A1289" s="36" t="s">
        <v>1337</v>
      </c>
      <c r="B1289" s="28" t="s">
        <v>301</v>
      </c>
      <c r="C1289" s="29" t="s">
        <v>1326</v>
      </c>
      <c r="D1289" s="36">
        <v>1</v>
      </c>
      <c r="E1289" s="92">
        <v>43198</v>
      </c>
      <c r="F1289" s="57">
        <f>VLOOKUP(C1289, Pivot!A$2:C$999, 3, FALSE)</f>
        <v>43146</v>
      </c>
      <c r="G1289" s="30">
        <f t="shared" si="110"/>
        <v>52</v>
      </c>
      <c r="H1289" s="31">
        <f>VLOOKUP(C1289, Pivot!A$2:E$999, 4, FALSE)</f>
        <v>114.2</v>
      </c>
      <c r="I1289" s="31">
        <f>VLOOKUP(C1289, Pivot!A$2:E$999, 5, FALSE)</f>
        <v>86.5</v>
      </c>
      <c r="J1289" s="60">
        <v>87.2</v>
      </c>
      <c r="K1289" s="31">
        <f t="shared" si="112"/>
        <v>0</v>
      </c>
      <c r="L1289" s="58">
        <f>VLOOKUP(C1289, Pivot!A$2:B$999, 2, FALSE)</f>
        <v>18000</v>
      </c>
      <c r="M1289" s="58">
        <f t="shared" si="111"/>
        <v>2018</v>
      </c>
      <c r="N1289" s="27" t="s">
        <v>991</v>
      </c>
      <c r="P1289" s="58">
        <f t="shared" si="113"/>
        <v>2018</v>
      </c>
    </row>
    <row r="1290" spans="1:16" ht="12.75" hidden="1" customHeight="1" x14ac:dyDescent="0.25">
      <c r="A1290" s="36" t="s">
        <v>1337</v>
      </c>
      <c r="B1290" s="28" t="s">
        <v>301</v>
      </c>
      <c r="C1290" s="29" t="s">
        <v>1326</v>
      </c>
      <c r="D1290" s="36">
        <v>1</v>
      </c>
      <c r="E1290" s="92">
        <v>43198</v>
      </c>
      <c r="F1290" s="57">
        <f>VLOOKUP(C1290, Pivot!A$2:C$999, 3, FALSE)</f>
        <v>43146</v>
      </c>
      <c r="G1290" s="30">
        <f t="shared" si="110"/>
        <v>52</v>
      </c>
      <c r="H1290" s="31">
        <f>VLOOKUP(C1290, Pivot!A$2:E$999, 4, FALSE)</f>
        <v>114.2</v>
      </c>
      <c r="I1290" s="31">
        <f>VLOOKUP(C1290, Pivot!A$2:E$999, 5, FALSE)</f>
        <v>86.5</v>
      </c>
      <c r="J1290" s="60">
        <v>87.3</v>
      </c>
      <c r="K1290" s="31">
        <f t="shared" si="112"/>
        <v>0</v>
      </c>
      <c r="L1290" s="58">
        <f>VLOOKUP(C1290, Pivot!A$2:B$999, 2, FALSE)</f>
        <v>18000</v>
      </c>
      <c r="M1290" s="58">
        <f t="shared" si="111"/>
        <v>2018</v>
      </c>
      <c r="N1290" s="27" t="s">
        <v>991</v>
      </c>
      <c r="P1290" s="58">
        <f t="shared" si="113"/>
        <v>2018</v>
      </c>
    </row>
    <row r="1291" spans="1:16" ht="12.75" hidden="1" customHeight="1" x14ac:dyDescent="0.25">
      <c r="A1291" s="36" t="s">
        <v>1337</v>
      </c>
      <c r="B1291" s="28" t="s">
        <v>301</v>
      </c>
      <c r="C1291" s="29" t="s">
        <v>1326</v>
      </c>
      <c r="D1291" s="36">
        <v>2</v>
      </c>
      <c r="E1291" s="92">
        <v>43198</v>
      </c>
      <c r="F1291" s="57">
        <f>VLOOKUP(C1291, Pivot!A$2:C$999, 3, FALSE)</f>
        <v>43146</v>
      </c>
      <c r="G1291" s="30">
        <f t="shared" si="110"/>
        <v>52</v>
      </c>
      <c r="H1291" s="31">
        <f>VLOOKUP(C1291, Pivot!A$2:E$999, 4, FALSE)</f>
        <v>114.2</v>
      </c>
      <c r="I1291" s="31">
        <f>VLOOKUP(C1291, Pivot!A$2:E$999, 5, FALSE)</f>
        <v>86.5</v>
      </c>
      <c r="J1291" s="60">
        <v>87.4</v>
      </c>
      <c r="K1291" s="31">
        <f t="shared" si="112"/>
        <v>0</v>
      </c>
      <c r="L1291" s="58">
        <f>VLOOKUP(C1291, Pivot!A$2:B$999, 2, FALSE)</f>
        <v>18000</v>
      </c>
      <c r="M1291" s="58">
        <f t="shared" si="111"/>
        <v>2018</v>
      </c>
      <c r="N1291" s="27" t="s">
        <v>991</v>
      </c>
      <c r="P1291" s="58">
        <f t="shared" si="113"/>
        <v>2018</v>
      </c>
    </row>
    <row r="1292" spans="1:16" ht="12.75" hidden="1" customHeight="1" x14ac:dyDescent="0.25">
      <c r="A1292" s="36" t="s">
        <v>1338</v>
      </c>
      <c r="B1292" s="28" t="s">
        <v>301</v>
      </c>
      <c r="C1292" s="29" t="s">
        <v>1326</v>
      </c>
      <c r="D1292" s="36">
        <v>1</v>
      </c>
      <c r="E1292" s="92">
        <v>43198</v>
      </c>
      <c r="F1292" s="57">
        <f>VLOOKUP(C1292, Pivot!A$2:C$999, 3, FALSE)</f>
        <v>43146</v>
      </c>
      <c r="G1292" s="30">
        <f t="shared" si="110"/>
        <v>52</v>
      </c>
      <c r="H1292" s="31">
        <f>VLOOKUP(C1292, Pivot!A$2:E$999, 4, FALSE)</f>
        <v>114.2</v>
      </c>
      <c r="I1292" s="31">
        <f>VLOOKUP(C1292, Pivot!A$2:E$999, 5, FALSE)</f>
        <v>86.5</v>
      </c>
      <c r="J1292" s="60">
        <v>84.6</v>
      </c>
      <c r="K1292" s="31">
        <f t="shared" si="112"/>
        <v>-1.9000000000000057</v>
      </c>
      <c r="L1292" s="58">
        <f>VLOOKUP(C1292, Pivot!A$2:B$999, 2, FALSE)</f>
        <v>18000</v>
      </c>
      <c r="M1292" s="58">
        <f t="shared" si="111"/>
        <v>2018</v>
      </c>
      <c r="N1292" s="27" t="s">
        <v>991</v>
      </c>
      <c r="P1292" s="58">
        <f t="shared" si="113"/>
        <v>2018</v>
      </c>
    </row>
    <row r="1293" spans="1:16" ht="12.75" hidden="1" customHeight="1" x14ac:dyDescent="0.25">
      <c r="A1293" s="36" t="s">
        <v>1337</v>
      </c>
      <c r="B1293" s="28" t="s">
        <v>301</v>
      </c>
      <c r="C1293" s="29" t="s">
        <v>1328</v>
      </c>
      <c r="D1293" s="36">
        <v>4</v>
      </c>
      <c r="E1293" s="92">
        <v>43198</v>
      </c>
      <c r="F1293" s="57">
        <f>VLOOKUP(C1293, Pivot!A$2:C$999, 3, FALSE)</f>
        <v>43053</v>
      </c>
      <c r="G1293" s="30">
        <f t="shared" si="110"/>
        <v>145</v>
      </c>
      <c r="H1293" s="31">
        <f>VLOOKUP(C1293, Pivot!A$2:E$999, 4, FALSE)</f>
        <v>114.2</v>
      </c>
      <c r="I1293" s="31">
        <f>VLOOKUP(C1293, Pivot!A$2:E$999, 5, FALSE)</f>
        <v>86.5</v>
      </c>
      <c r="J1293" s="60">
        <v>86.3</v>
      </c>
      <c r="K1293" s="31">
        <f t="shared" si="112"/>
        <v>-0.20000000000000284</v>
      </c>
      <c r="L1293" s="58">
        <f>VLOOKUP(C1293, Pivot!A$2:B$999, 2, FALSE)</f>
        <v>12000</v>
      </c>
      <c r="M1293" s="58">
        <f t="shared" si="111"/>
        <v>2018</v>
      </c>
      <c r="N1293" s="27" t="s">
        <v>991</v>
      </c>
      <c r="P1293" s="58">
        <f t="shared" si="113"/>
        <v>2018</v>
      </c>
    </row>
    <row r="1294" spans="1:16" ht="12.75" hidden="1" customHeight="1" x14ac:dyDescent="0.25">
      <c r="A1294" s="46" t="s">
        <v>1339</v>
      </c>
      <c r="B1294" s="28" t="s">
        <v>338</v>
      </c>
      <c r="C1294" s="73" t="s">
        <v>1330</v>
      </c>
      <c r="D1294" s="74">
        <v>1</v>
      </c>
      <c r="E1294" s="93">
        <v>43199</v>
      </c>
      <c r="F1294" s="57">
        <f>VLOOKUP(C1294, Pivot!A$2:C$999, 3, FALSE)</f>
        <v>43146</v>
      </c>
      <c r="G1294" s="30">
        <f t="shared" si="110"/>
        <v>53</v>
      </c>
      <c r="H1294" s="31">
        <f>VLOOKUP(C1294, Pivot!A$2:E$999, 4, FALSE)</f>
        <v>114.2</v>
      </c>
      <c r="I1294" s="31">
        <f>VLOOKUP(C1294, Pivot!A$2:E$999, 5, FALSE)</f>
        <v>86.5</v>
      </c>
      <c r="J1294" s="72">
        <v>107.1</v>
      </c>
      <c r="K1294" s="31">
        <f t="shared" si="112"/>
        <v>0</v>
      </c>
      <c r="L1294" s="58">
        <f>VLOOKUP(C1294, Pivot!A$2:B$999, 2, FALSE)</f>
        <v>14500</v>
      </c>
      <c r="M1294" s="58">
        <f t="shared" si="111"/>
        <v>2018</v>
      </c>
      <c r="P1294" s="58">
        <f t="shared" si="113"/>
        <v>2018</v>
      </c>
    </row>
    <row r="1295" spans="1:16" ht="12.75" hidden="1" customHeight="1" x14ac:dyDescent="0.25">
      <c r="A1295" s="36" t="s">
        <v>1340</v>
      </c>
      <c r="B1295" s="28" t="s">
        <v>301</v>
      </c>
      <c r="C1295" s="29" t="s">
        <v>1330</v>
      </c>
      <c r="D1295" s="36">
        <v>1</v>
      </c>
      <c r="E1295" s="92">
        <v>43199</v>
      </c>
      <c r="F1295" s="57">
        <f>VLOOKUP(C1295, Pivot!A$2:C$999, 3, FALSE)</f>
        <v>43146</v>
      </c>
      <c r="G1295" s="30">
        <f t="shared" si="110"/>
        <v>53</v>
      </c>
      <c r="H1295" s="31">
        <f>VLOOKUP(C1295, Pivot!A$2:E$999, 4, FALSE)</f>
        <v>114.2</v>
      </c>
      <c r="I1295" s="31">
        <f>VLOOKUP(C1295, Pivot!A$2:E$999, 5, FALSE)</f>
        <v>86.5</v>
      </c>
      <c r="J1295" s="60">
        <v>87.8</v>
      </c>
      <c r="K1295" s="31">
        <f t="shared" si="112"/>
        <v>0</v>
      </c>
      <c r="L1295" s="58">
        <f>VLOOKUP(C1295, Pivot!A$2:B$999, 2, FALSE)</f>
        <v>14500</v>
      </c>
      <c r="M1295" s="58">
        <f t="shared" si="111"/>
        <v>2018</v>
      </c>
      <c r="N1295" s="27" t="s">
        <v>991</v>
      </c>
      <c r="P1295" s="58">
        <f t="shared" si="113"/>
        <v>2018</v>
      </c>
    </row>
    <row r="1296" spans="1:16" ht="12.75" hidden="1" customHeight="1" x14ac:dyDescent="0.25">
      <c r="A1296" s="36" t="s">
        <v>1340</v>
      </c>
      <c r="B1296" s="28" t="s">
        <v>301</v>
      </c>
      <c r="C1296" s="29" t="s">
        <v>1330</v>
      </c>
      <c r="D1296" s="36">
        <v>6</v>
      </c>
      <c r="E1296" s="92">
        <v>43199</v>
      </c>
      <c r="F1296" s="57">
        <f>VLOOKUP(C1296, Pivot!A$2:C$999, 3, FALSE)</f>
        <v>43146</v>
      </c>
      <c r="G1296" s="30">
        <f t="shared" si="110"/>
        <v>53</v>
      </c>
      <c r="H1296" s="31">
        <f>VLOOKUP(C1296, Pivot!A$2:E$999, 4, FALSE)</f>
        <v>114.2</v>
      </c>
      <c r="I1296" s="31">
        <f>VLOOKUP(C1296, Pivot!A$2:E$999, 5, FALSE)</f>
        <v>86.5</v>
      </c>
      <c r="J1296" s="60">
        <v>88</v>
      </c>
      <c r="K1296" s="31">
        <f t="shared" si="112"/>
        <v>0</v>
      </c>
      <c r="L1296" s="58">
        <f>VLOOKUP(C1296, Pivot!A$2:B$999, 2, FALSE)</f>
        <v>14500</v>
      </c>
      <c r="M1296" s="58">
        <f t="shared" si="111"/>
        <v>2018</v>
      </c>
      <c r="N1296" s="27" t="s">
        <v>991</v>
      </c>
      <c r="P1296" s="58">
        <f t="shared" si="113"/>
        <v>2018</v>
      </c>
    </row>
    <row r="1297" spans="1:16" ht="12.75" hidden="1" customHeight="1" x14ac:dyDescent="0.25">
      <c r="A1297" s="36" t="s">
        <v>1340</v>
      </c>
      <c r="B1297" s="28" t="s">
        <v>301</v>
      </c>
      <c r="C1297" s="29" t="s">
        <v>1330</v>
      </c>
      <c r="D1297" s="36">
        <v>1</v>
      </c>
      <c r="E1297" s="92">
        <v>43199</v>
      </c>
      <c r="F1297" s="57">
        <f>VLOOKUP(C1297, Pivot!A$2:C$999, 3, FALSE)</f>
        <v>43146</v>
      </c>
      <c r="G1297" s="30">
        <f t="shared" si="110"/>
        <v>53</v>
      </c>
      <c r="H1297" s="31">
        <f>VLOOKUP(C1297, Pivot!A$2:E$999, 4, FALSE)</f>
        <v>114.2</v>
      </c>
      <c r="I1297" s="31">
        <f>VLOOKUP(C1297, Pivot!A$2:E$999, 5, FALSE)</f>
        <v>86.5</v>
      </c>
      <c r="J1297" s="60">
        <v>88.2</v>
      </c>
      <c r="K1297" s="31">
        <f t="shared" si="112"/>
        <v>0</v>
      </c>
      <c r="L1297" s="58">
        <f>VLOOKUP(C1297, Pivot!A$2:B$999, 2, FALSE)</f>
        <v>14500</v>
      </c>
      <c r="M1297" s="58">
        <f t="shared" si="111"/>
        <v>2018</v>
      </c>
      <c r="N1297" s="27" t="s">
        <v>991</v>
      </c>
      <c r="P1297" s="58">
        <f t="shared" si="113"/>
        <v>2018</v>
      </c>
    </row>
    <row r="1298" spans="1:16" ht="12.75" hidden="1" customHeight="1" x14ac:dyDescent="0.25">
      <c r="A1298" s="36" t="s">
        <v>1340</v>
      </c>
      <c r="B1298" s="28" t="s">
        <v>301</v>
      </c>
      <c r="C1298" s="29" t="s">
        <v>1330</v>
      </c>
      <c r="D1298" s="36">
        <v>4</v>
      </c>
      <c r="E1298" s="92">
        <v>43199</v>
      </c>
      <c r="F1298" s="57">
        <f>VLOOKUP(C1298, Pivot!A$2:C$999, 3, FALSE)</f>
        <v>43146</v>
      </c>
      <c r="G1298" s="30">
        <f t="shared" si="110"/>
        <v>53</v>
      </c>
      <c r="H1298" s="31">
        <f>VLOOKUP(C1298, Pivot!A$2:E$999, 4, FALSE)</f>
        <v>114.2</v>
      </c>
      <c r="I1298" s="31">
        <f>VLOOKUP(C1298, Pivot!A$2:E$999, 5, FALSE)</f>
        <v>86.5</v>
      </c>
      <c r="J1298" s="60">
        <v>88.3</v>
      </c>
      <c r="K1298" s="31">
        <f t="shared" si="112"/>
        <v>0</v>
      </c>
      <c r="L1298" s="58">
        <f>VLOOKUP(C1298, Pivot!A$2:B$999, 2, FALSE)</f>
        <v>14500</v>
      </c>
      <c r="M1298" s="58">
        <f t="shared" si="111"/>
        <v>2018</v>
      </c>
      <c r="N1298" s="27" t="s">
        <v>991</v>
      </c>
      <c r="P1298" s="58">
        <f t="shared" si="113"/>
        <v>2018</v>
      </c>
    </row>
    <row r="1299" spans="1:16" ht="12.75" hidden="1" customHeight="1" x14ac:dyDescent="0.25">
      <c r="A1299" s="36" t="s">
        <v>1340</v>
      </c>
      <c r="B1299" s="28" t="s">
        <v>301</v>
      </c>
      <c r="C1299" s="29" t="s">
        <v>1330</v>
      </c>
      <c r="D1299" s="36">
        <v>2</v>
      </c>
      <c r="E1299" s="92">
        <v>43199</v>
      </c>
      <c r="F1299" s="57">
        <f>VLOOKUP(C1299, Pivot!A$2:C$999, 3, FALSE)</f>
        <v>43146</v>
      </c>
      <c r="G1299" s="30">
        <f t="shared" si="110"/>
        <v>53</v>
      </c>
      <c r="H1299" s="31">
        <f>VLOOKUP(C1299, Pivot!A$2:E$999, 4, FALSE)</f>
        <v>114.2</v>
      </c>
      <c r="I1299" s="31">
        <f>VLOOKUP(C1299, Pivot!A$2:E$999, 5, FALSE)</f>
        <v>86.5</v>
      </c>
      <c r="J1299" s="60">
        <v>88.5</v>
      </c>
      <c r="K1299" s="31">
        <f t="shared" si="112"/>
        <v>0</v>
      </c>
      <c r="L1299" s="58">
        <f>VLOOKUP(C1299, Pivot!A$2:B$999, 2, FALSE)</f>
        <v>14500</v>
      </c>
      <c r="M1299" s="58">
        <f t="shared" si="111"/>
        <v>2018</v>
      </c>
      <c r="N1299" s="27" t="s">
        <v>991</v>
      </c>
      <c r="P1299" s="58">
        <f t="shared" si="113"/>
        <v>2018</v>
      </c>
    </row>
    <row r="1300" spans="1:16" ht="12.75" hidden="1" customHeight="1" x14ac:dyDescent="0.25">
      <c r="A1300" s="36" t="s">
        <v>1340</v>
      </c>
      <c r="B1300" s="28" t="s">
        <v>301</v>
      </c>
      <c r="C1300" s="29" t="s">
        <v>1330</v>
      </c>
      <c r="D1300" s="36">
        <v>2</v>
      </c>
      <c r="E1300" s="92">
        <v>43199</v>
      </c>
      <c r="F1300" s="57">
        <f>VLOOKUP(C1300, Pivot!A$2:C$999, 3, FALSE)</f>
        <v>43146</v>
      </c>
      <c r="G1300" s="30">
        <f t="shared" si="110"/>
        <v>53</v>
      </c>
      <c r="H1300" s="31">
        <f>VLOOKUP(C1300, Pivot!A$2:E$999, 4, FALSE)</f>
        <v>114.2</v>
      </c>
      <c r="I1300" s="31">
        <f>VLOOKUP(C1300, Pivot!A$2:E$999, 5, FALSE)</f>
        <v>86.5</v>
      </c>
      <c r="J1300" s="60">
        <v>88.5</v>
      </c>
      <c r="K1300" s="31">
        <f t="shared" si="112"/>
        <v>0</v>
      </c>
      <c r="L1300" s="58">
        <f>VLOOKUP(C1300, Pivot!A$2:B$999, 2, FALSE)</f>
        <v>14500</v>
      </c>
      <c r="M1300" s="58">
        <f t="shared" si="111"/>
        <v>2018</v>
      </c>
      <c r="N1300" s="27" t="s">
        <v>991</v>
      </c>
      <c r="P1300" s="58">
        <f t="shared" si="113"/>
        <v>2018</v>
      </c>
    </row>
    <row r="1301" spans="1:16" ht="12.75" hidden="1" customHeight="1" x14ac:dyDescent="0.25">
      <c r="A1301" s="36" t="s">
        <v>1340</v>
      </c>
      <c r="B1301" s="28" t="s">
        <v>301</v>
      </c>
      <c r="C1301" s="29" t="s">
        <v>1330</v>
      </c>
      <c r="D1301" s="36">
        <v>2</v>
      </c>
      <c r="E1301" s="92">
        <v>43199</v>
      </c>
      <c r="F1301" s="57">
        <f>VLOOKUP(C1301, Pivot!A$2:C$999, 3, FALSE)</f>
        <v>43146</v>
      </c>
      <c r="G1301" s="30">
        <f t="shared" si="110"/>
        <v>53</v>
      </c>
      <c r="H1301" s="31">
        <f>VLOOKUP(C1301, Pivot!A$2:E$999, 4, FALSE)</f>
        <v>114.2</v>
      </c>
      <c r="I1301" s="31">
        <f>VLOOKUP(C1301, Pivot!A$2:E$999, 5, FALSE)</f>
        <v>86.5</v>
      </c>
      <c r="J1301" s="60">
        <v>89</v>
      </c>
      <c r="K1301" s="31">
        <f t="shared" si="112"/>
        <v>0</v>
      </c>
      <c r="L1301" s="58">
        <f>VLOOKUP(C1301, Pivot!A$2:B$999, 2, FALSE)</f>
        <v>14500</v>
      </c>
      <c r="M1301" s="58">
        <f t="shared" si="111"/>
        <v>2018</v>
      </c>
      <c r="N1301" s="27" t="s">
        <v>991</v>
      </c>
      <c r="P1301" s="58">
        <f t="shared" si="113"/>
        <v>2018</v>
      </c>
    </row>
    <row r="1302" spans="1:16" ht="12.75" hidden="1" customHeight="1" x14ac:dyDescent="0.25">
      <c r="A1302" s="36" t="s">
        <v>1340</v>
      </c>
      <c r="B1302" s="28" t="s">
        <v>301</v>
      </c>
      <c r="C1302" s="29" t="s">
        <v>1324</v>
      </c>
      <c r="D1302" s="36">
        <v>1</v>
      </c>
      <c r="E1302" s="92">
        <v>43199</v>
      </c>
      <c r="F1302" s="57">
        <f>VLOOKUP(C1302, Pivot!A$2:C$999, 3, FALSE)</f>
        <v>43053</v>
      </c>
      <c r="G1302" s="30">
        <f t="shared" si="110"/>
        <v>146</v>
      </c>
      <c r="H1302" s="31">
        <f>VLOOKUP(C1302, Pivot!A$2:E$999, 4, FALSE)</f>
        <v>114.2</v>
      </c>
      <c r="I1302" s="31">
        <f>VLOOKUP(C1302, Pivot!A$2:E$999, 5, FALSE)</f>
        <v>86.5</v>
      </c>
      <c r="J1302" s="60">
        <v>88.1</v>
      </c>
      <c r="K1302" s="31">
        <f t="shared" si="112"/>
        <v>0</v>
      </c>
      <c r="L1302" s="58">
        <f>VLOOKUP(C1302, Pivot!A$2:B$999, 2, FALSE)</f>
        <v>48366</v>
      </c>
      <c r="M1302" s="58">
        <f t="shared" si="111"/>
        <v>2018</v>
      </c>
      <c r="N1302" s="27" t="s">
        <v>991</v>
      </c>
      <c r="P1302" s="58">
        <f t="shared" si="113"/>
        <v>2018</v>
      </c>
    </row>
    <row r="1303" spans="1:16" ht="12.75" hidden="1" customHeight="1" x14ac:dyDescent="0.25">
      <c r="A1303" s="36" t="s">
        <v>1340</v>
      </c>
      <c r="B1303" s="28" t="s">
        <v>301</v>
      </c>
      <c r="C1303" s="29" t="s">
        <v>1324</v>
      </c>
      <c r="D1303" s="36">
        <v>1</v>
      </c>
      <c r="E1303" s="92">
        <v>43199</v>
      </c>
      <c r="F1303" s="57">
        <f>VLOOKUP(C1303, Pivot!A$2:C$999, 3, FALSE)</f>
        <v>43053</v>
      </c>
      <c r="G1303" s="30">
        <f t="shared" si="110"/>
        <v>146</v>
      </c>
      <c r="H1303" s="31">
        <f>VLOOKUP(C1303, Pivot!A$2:E$999, 4, FALSE)</f>
        <v>114.2</v>
      </c>
      <c r="I1303" s="31">
        <f>VLOOKUP(C1303, Pivot!A$2:E$999, 5, FALSE)</f>
        <v>86.5</v>
      </c>
      <c r="J1303" s="60">
        <v>88.8</v>
      </c>
      <c r="K1303" s="31">
        <f t="shared" si="112"/>
        <v>0</v>
      </c>
      <c r="L1303" s="58">
        <f>VLOOKUP(C1303, Pivot!A$2:B$999, 2, FALSE)</f>
        <v>48366</v>
      </c>
      <c r="M1303" s="58">
        <f t="shared" si="111"/>
        <v>2018</v>
      </c>
      <c r="N1303" s="27" t="s">
        <v>991</v>
      </c>
      <c r="P1303" s="58">
        <f t="shared" si="113"/>
        <v>2018</v>
      </c>
    </row>
    <row r="1304" spans="1:16" ht="12.75" hidden="1" customHeight="1" x14ac:dyDescent="0.25">
      <c r="A1304" s="36" t="s">
        <v>1340</v>
      </c>
      <c r="B1304" s="28" t="s">
        <v>301</v>
      </c>
      <c r="C1304" s="29" t="s">
        <v>1326</v>
      </c>
      <c r="D1304" s="36">
        <v>1</v>
      </c>
      <c r="E1304" s="92">
        <v>43199</v>
      </c>
      <c r="F1304" s="57">
        <f>VLOOKUP(C1304, Pivot!A$2:C$999, 3, FALSE)</f>
        <v>43146</v>
      </c>
      <c r="G1304" s="30">
        <f t="shared" si="110"/>
        <v>53</v>
      </c>
      <c r="H1304" s="31">
        <f>VLOOKUP(C1304, Pivot!A$2:E$999, 4, FALSE)</f>
        <v>114.2</v>
      </c>
      <c r="I1304" s="31">
        <f>VLOOKUP(C1304, Pivot!A$2:E$999, 5, FALSE)</f>
        <v>86.5</v>
      </c>
      <c r="J1304" s="60">
        <v>87.7</v>
      </c>
      <c r="K1304" s="31">
        <f t="shared" si="112"/>
        <v>0</v>
      </c>
      <c r="L1304" s="58">
        <f>VLOOKUP(C1304, Pivot!A$2:B$999, 2, FALSE)</f>
        <v>18000</v>
      </c>
      <c r="M1304" s="58">
        <f t="shared" si="111"/>
        <v>2018</v>
      </c>
      <c r="N1304" s="27" t="s">
        <v>991</v>
      </c>
      <c r="P1304" s="58">
        <f t="shared" si="113"/>
        <v>2018</v>
      </c>
    </row>
    <row r="1305" spans="1:16" ht="12.75" hidden="1" customHeight="1" x14ac:dyDescent="0.25">
      <c r="A1305" s="36" t="s">
        <v>1340</v>
      </c>
      <c r="B1305" s="28" t="s">
        <v>301</v>
      </c>
      <c r="C1305" s="29" t="s">
        <v>1326</v>
      </c>
      <c r="D1305" s="36">
        <v>1</v>
      </c>
      <c r="E1305" s="92">
        <v>43199</v>
      </c>
      <c r="F1305" s="57">
        <f>VLOOKUP(C1305, Pivot!A$2:C$999, 3, FALSE)</f>
        <v>43146</v>
      </c>
      <c r="G1305" s="30">
        <f t="shared" si="110"/>
        <v>53</v>
      </c>
      <c r="H1305" s="31">
        <f>VLOOKUP(C1305, Pivot!A$2:E$999, 4, FALSE)</f>
        <v>114.2</v>
      </c>
      <c r="I1305" s="31">
        <f>VLOOKUP(C1305, Pivot!A$2:E$999, 5, FALSE)</f>
        <v>86.5</v>
      </c>
      <c r="J1305" s="60">
        <v>87.7</v>
      </c>
      <c r="K1305" s="31">
        <f t="shared" si="112"/>
        <v>0</v>
      </c>
      <c r="L1305" s="58">
        <f>VLOOKUP(C1305, Pivot!A$2:B$999, 2, FALSE)</f>
        <v>18000</v>
      </c>
      <c r="M1305" s="58">
        <f t="shared" si="111"/>
        <v>2018</v>
      </c>
      <c r="N1305" s="27" t="s">
        <v>991</v>
      </c>
      <c r="P1305" s="58">
        <f t="shared" si="113"/>
        <v>2018</v>
      </c>
    </row>
    <row r="1306" spans="1:16" ht="12.75" hidden="1" customHeight="1" x14ac:dyDescent="0.25">
      <c r="A1306" s="36" t="s">
        <v>1340</v>
      </c>
      <c r="B1306" s="28" t="s">
        <v>301</v>
      </c>
      <c r="C1306" s="29" t="s">
        <v>1326</v>
      </c>
      <c r="D1306" s="36">
        <v>8</v>
      </c>
      <c r="E1306" s="92">
        <v>43199</v>
      </c>
      <c r="F1306" s="57">
        <f>VLOOKUP(C1306, Pivot!A$2:C$999, 3, FALSE)</f>
        <v>43146</v>
      </c>
      <c r="G1306" s="30">
        <f t="shared" ref="G1306:G1369" si="114">IFERROR(E1306-F1306, "")</f>
        <v>53</v>
      </c>
      <c r="H1306" s="31">
        <f>VLOOKUP(C1306, Pivot!A$2:E$999, 4, FALSE)</f>
        <v>114.2</v>
      </c>
      <c r="I1306" s="31">
        <f>VLOOKUP(C1306, Pivot!A$2:E$999, 5, FALSE)</f>
        <v>86.5</v>
      </c>
      <c r="J1306" s="60">
        <v>87.8</v>
      </c>
      <c r="K1306" s="31">
        <f t="shared" si="112"/>
        <v>0</v>
      </c>
      <c r="L1306" s="58">
        <f>VLOOKUP(C1306, Pivot!A$2:B$999, 2, FALSE)</f>
        <v>18000</v>
      </c>
      <c r="M1306" s="58">
        <f t="shared" ref="M1306:M1369" si="115">IF(ISBLANK(E1306), "", YEAR(E1306))</f>
        <v>2018</v>
      </c>
      <c r="N1306" s="27" t="s">
        <v>991</v>
      </c>
      <c r="P1306" s="58">
        <f t="shared" si="113"/>
        <v>2018</v>
      </c>
    </row>
    <row r="1307" spans="1:16" ht="12.75" hidden="1" customHeight="1" x14ac:dyDescent="0.25">
      <c r="A1307" s="36" t="s">
        <v>1340</v>
      </c>
      <c r="B1307" s="28" t="s">
        <v>301</v>
      </c>
      <c r="C1307" s="29" t="s">
        <v>1326</v>
      </c>
      <c r="D1307" s="36">
        <v>10</v>
      </c>
      <c r="E1307" s="92">
        <v>43199</v>
      </c>
      <c r="F1307" s="57">
        <f>VLOOKUP(C1307, Pivot!A$2:C$999, 3, FALSE)</f>
        <v>43146</v>
      </c>
      <c r="G1307" s="30">
        <f t="shared" si="114"/>
        <v>53</v>
      </c>
      <c r="H1307" s="31">
        <f>VLOOKUP(C1307, Pivot!A$2:E$999, 4, FALSE)</f>
        <v>114.2</v>
      </c>
      <c r="I1307" s="31">
        <f>VLOOKUP(C1307, Pivot!A$2:E$999, 5, FALSE)</f>
        <v>86.5</v>
      </c>
      <c r="J1307" s="60">
        <v>88</v>
      </c>
      <c r="K1307" s="31">
        <f t="shared" si="112"/>
        <v>0</v>
      </c>
      <c r="L1307" s="58">
        <f>VLOOKUP(C1307, Pivot!A$2:B$999, 2, FALSE)</f>
        <v>18000</v>
      </c>
      <c r="M1307" s="58">
        <f t="shared" si="115"/>
        <v>2018</v>
      </c>
      <c r="N1307" s="27" t="s">
        <v>991</v>
      </c>
      <c r="P1307" s="58">
        <f t="shared" si="113"/>
        <v>2018</v>
      </c>
    </row>
    <row r="1308" spans="1:16" ht="12.75" hidden="1" customHeight="1" x14ac:dyDescent="0.25">
      <c r="A1308" s="36" t="s">
        <v>1340</v>
      </c>
      <c r="B1308" s="28" t="s">
        <v>301</v>
      </c>
      <c r="C1308" s="29" t="s">
        <v>1326</v>
      </c>
      <c r="D1308" s="36">
        <v>1</v>
      </c>
      <c r="E1308" s="92">
        <v>43199</v>
      </c>
      <c r="F1308" s="57">
        <f>VLOOKUP(C1308, Pivot!A$2:C$999, 3, FALSE)</f>
        <v>43146</v>
      </c>
      <c r="G1308" s="30">
        <f t="shared" si="114"/>
        <v>53</v>
      </c>
      <c r="H1308" s="31">
        <f>VLOOKUP(C1308, Pivot!A$2:E$999, 4, FALSE)</f>
        <v>114.2</v>
      </c>
      <c r="I1308" s="31">
        <f>VLOOKUP(C1308, Pivot!A$2:E$999, 5, FALSE)</f>
        <v>86.5</v>
      </c>
      <c r="J1308" s="60">
        <v>88.1</v>
      </c>
      <c r="K1308" s="31">
        <f t="shared" si="112"/>
        <v>0</v>
      </c>
      <c r="L1308" s="58">
        <f>VLOOKUP(C1308, Pivot!A$2:B$999, 2, FALSE)</f>
        <v>18000</v>
      </c>
      <c r="M1308" s="58">
        <f t="shared" si="115"/>
        <v>2018</v>
      </c>
      <c r="N1308" s="27" t="s">
        <v>991</v>
      </c>
      <c r="P1308" s="58">
        <f t="shared" si="113"/>
        <v>2018</v>
      </c>
    </row>
    <row r="1309" spans="1:16" ht="12.75" hidden="1" customHeight="1" x14ac:dyDescent="0.25">
      <c r="A1309" s="36" t="s">
        <v>1340</v>
      </c>
      <c r="B1309" s="28" t="s">
        <v>301</v>
      </c>
      <c r="C1309" s="29" t="s">
        <v>1326</v>
      </c>
      <c r="D1309" s="36">
        <v>4</v>
      </c>
      <c r="E1309" s="92">
        <v>43199</v>
      </c>
      <c r="F1309" s="57">
        <f>VLOOKUP(C1309, Pivot!A$2:C$999, 3, FALSE)</f>
        <v>43146</v>
      </c>
      <c r="G1309" s="30">
        <f t="shared" si="114"/>
        <v>53</v>
      </c>
      <c r="H1309" s="31">
        <f>VLOOKUP(C1309, Pivot!A$2:E$999, 4, FALSE)</f>
        <v>114.2</v>
      </c>
      <c r="I1309" s="31">
        <f>VLOOKUP(C1309, Pivot!A$2:E$999, 5, FALSE)</f>
        <v>86.5</v>
      </c>
      <c r="J1309" s="60">
        <v>88.2</v>
      </c>
      <c r="K1309" s="31">
        <f t="shared" si="112"/>
        <v>0</v>
      </c>
      <c r="L1309" s="58">
        <f>VLOOKUP(C1309, Pivot!A$2:B$999, 2, FALSE)</f>
        <v>18000</v>
      </c>
      <c r="M1309" s="58">
        <f t="shared" si="115"/>
        <v>2018</v>
      </c>
      <c r="N1309" s="27" t="s">
        <v>991</v>
      </c>
      <c r="P1309" s="58">
        <f t="shared" si="113"/>
        <v>2018</v>
      </c>
    </row>
    <row r="1310" spans="1:16" ht="12.75" hidden="1" customHeight="1" x14ac:dyDescent="0.25">
      <c r="A1310" s="36" t="s">
        <v>1340</v>
      </c>
      <c r="B1310" s="28" t="s">
        <v>301</v>
      </c>
      <c r="C1310" s="29" t="s">
        <v>1326</v>
      </c>
      <c r="D1310" s="36">
        <v>4</v>
      </c>
      <c r="E1310" s="92">
        <v>43199</v>
      </c>
      <c r="F1310" s="57">
        <f>VLOOKUP(C1310, Pivot!A$2:C$999, 3, FALSE)</f>
        <v>43146</v>
      </c>
      <c r="G1310" s="30">
        <f t="shared" si="114"/>
        <v>53</v>
      </c>
      <c r="H1310" s="31">
        <f>VLOOKUP(C1310, Pivot!A$2:E$999, 4, FALSE)</f>
        <v>114.2</v>
      </c>
      <c r="I1310" s="31">
        <f>VLOOKUP(C1310, Pivot!A$2:E$999, 5, FALSE)</f>
        <v>86.5</v>
      </c>
      <c r="J1310" s="60">
        <v>88.3</v>
      </c>
      <c r="K1310" s="31">
        <f t="shared" si="112"/>
        <v>0</v>
      </c>
      <c r="L1310" s="58">
        <f>VLOOKUP(C1310, Pivot!A$2:B$999, 2, FALSE)</f>
        <v>18000</v>
      </c>
      <c r="M1310" s="58">
        <f t="shared" si="115"/>
        <v>2018</v>
      </c>
      <c r="N1310" s="27" t="s">
        <v>991</v>
      </c>
      <c r="P1310" s="58">
        <f t="shared" si="113"/>
        <v>2018</v>
      </c>
    </row>
    <row r="1311" spans="1:16" ht="12.75" hidden="1" customHeight="1" x14ac:dyDescent="0.25">
      <c r="A1311" s="36" t="s">
        <v>1340</v>
      </c>
      <c r="B1311" s="28" t="s">
        <v>301</v>
      </c>
      <c r="C1311" s="29" t="s">
        <v>1326</v>
      </c>
      <c r="D1311" s="36">
        <v>4</v>
      </c>
      <c r="E1311" s="92">
        <v>43199</v>
      </c>
      <c r="F1311" s="57">
        <f>VLOOKUP(C1311, Pivot!A$2:C$999, 3, FALSE)</f>
        <v>43146</v>
      </c>
      <c r="G1311" s="30">
        <f t="shared" si="114"/>
        <v>53</v>
      </c>
      <c r="H1311" s="31">
        <f>VLOOKUP(C1311, Pivot!A$2:E$999, 4, FALSE)</f>
        <v>114.2</v>
      </c>
      <c r="I1311" s="31">
        <f>VLOOKUP(C1311, Pivot!A$2:E$999, 5, FALSE)</f>
        <v>86.5</v>
      </c>
      <c r="J1311" s="60">
        <v>88.5</v>
      </c>
      <c r="K1311" s="31">
        <f t="shared" si="112"/>
        <v>0</v>
      </c>
      <c r="L1311" s="58">
        <f>VLOOKUP(C1311, Pivot!A$2:B$999, 2, FALSE)</f>
        <v>18000</v>
      </c>
      <c r="M1311" s="58">
        <f t="shared" si="115"/>
        <v>2018</v>
      </c>
      <c r="N1311" s="27" t="s">
        <v>991</v>
      </c>
      <c r="P1311" s="58">
        <f t="shared" si="113"/>
        <v>2018</v>
      </c>
    </row>
    <row r="1312" spans="1:16" ht="12.75" hidden="1" customHeight="1" x14ac:dyDescent="0.25">
      <c r="A1312" s="36" t="s">
        <v>1340</v>
      </c>
      <c r="B1312" s="28" t="s">
        <v>301</v>
      </c>
      <c r="C1312" s="29" t="s">
        <v>1326</v>
      </c>
      <c r="D1312" s="36">
        <v>4</v>
      </c>
      <c r="E1312" s="92">
        <v>43199</v>
      </c>
      <c r="F1312" s="57">
        <f>VLOOKUP(C1312, Pivot!A$2:C$999, 3, FALSE)</f>
        <v>43146</v>
      </c>
      <c r="G1312" s="30">
        <f t="shared" si="114"/>
        <v>53</v>
      </c>
      <c r="H1312" s="31">
        <f>VLOOKUP(C1312, Pivot!A$2:E$999, 4, FALSE)</f>
        <v>114.2</v>
      </c>
      <c r="I1312" s="31">
        <f>VLOOKUP(C1312, Pivot!A$2:E$999, 5, FALSE)</f>
        <v>86.5</v>
      </c>
      <c r="J1312" s="60">
        <v>88.5</v>
      </c>
      <c r="K1312" s="31">
        <f t="shared" si="112"/>
        <v>0</v>
      </c>
      <c r="L1312" s="58">
        <f>VLOOKUP(C1312, Pivot!A$2:B$999, 2, FALSE)</f>
        <v>18000</v>
      </c>
      <c r="M1312" s="58">
        <f t="shared" si="115"/>
        <v>2018</v>
      </c>
      <c r="N1312" s="27" t="s">
        <v>991</v>
      </c>
      <c r="P1312" s="58">
        <f t="shared" si="113"/>
        <v>2018</v>
      </c>
    </row>
    <row r="1313" spans="1:16" ht="12.75" hidden="1" customHeight="1" x14ac:dyDescent="0.25">
      <c r="A1313" s="36" t="s">
        <v>1340</v>
      </c>
      <c r="B1313" s="28" t="s">
        <v>301</v>
      </c>
      <c r="C1313" s="29" t="s">
        <v>1326</v>
      </c>
      <c r="D1313" s="36">
        <v>4</v>
      </c>
      <c r="E1313" s="92">
        <v>43199</v>
      </c>
      <c r="F1313" s="57">
        <f>VLOOKUP(C1313, Pivot!A$2:C$999, 3, FALSE)</f>
        <v>43146</v>
      </c>
      <c r="G1313" s="30">
        <f t="shared" si="114"/>
        <v>53</v>
      </c>
      <c r="H1313" s="31">
        <f>VLOOKUP(C1313, Pivot!A$2:E$999, 4, FALSE)</f>
        <v>114.2</v>
      </c>
      <c r="I1313" s="31">
        <f>VLOOKUP(C1313, Pivot!A$2:E$999, 5, FALSE)</f>
        <v>86.5</v>
      </c>
      <c r="J1313" s="60">
        <v>88.8</v>
      </c>
      <c r="K1313" s="31">
        <f t="shared" si="112"/>
        <v>0</v>
      </c>
      <c r="L1313" s="58">
        <f>VLOOKUP(C1313, Pivot!A$2:B$999, 2, FALSE)</f>
        <v>18000</v>
      </c>
      <c r="M1313" s="58">
        <f t="shared" si="115"/>
        <v>2018</v>
      </c>
      <c r="N1313" s="27" t="s">
        <v>991</v>
      </c>
      <c r="P1313" s="58">
        <f t="shared" si="113"/>
        <v>2018</v>
      </c>
    </row>
    <row r="1314" spans="1:16" ht="12.75" hidden="1" customHeight="1" x14ac:dyDescent="0.25">
      <c r="A1314" s="36" t="s">
        <v>1340</v>
      </c>
      <c r="B1314" s="28" t="s">
        <v>301</v>
      </c>
      <c r="C1314" s="29" t="s">
        <v>1326</v>
      </c>
      <c r="D1314" s="36">
        <v>2</v>
      </c>
      <c r="E1314" s="92">
        <v>43199</v>
      </c>
      <c r="F1314" s="57">
        <f>VLOOKUP(C1314, Pivot!A$2:C$999, 3, FALSE)</f>
        <v>43146</v>
      </c>
      <c r="G1314" s="30">
        <f t="shared" si="114"/>
        <v>53</v>
      </c>
      <c r="H1314" s="31">
        <f>VLOOKUP(C1314, Pivot!A$2:E$999, 4, FALSE)</f>
        <v>114.2</v>
      </c>
      <c r="I1314" s="31">
        <f>VLOOKUP(C1314, Pivot!A$2:E$999, 5, FALSE)</f>
        <v>86.5</v>
      </c>
      <c r="J1314" s="60">
        <v>89.3</v>
      </c>
      <c r="K1314" s="31">
        <f t="shared" si="112"/>
        <v>0</v>
      </c>
      <c r="L1314" s="58">
        <f>VLOOKUP(C1314, Pivot!A$2:B$999, 2, FALSE)</f>
        <v>18000</v>
      </c>
      <c r="M1314" s="58">
        <f t="shared" si="115"/>
        <v>2018</v>
      </c>
      <c r="N1314" s="27" t="s">
        <v>991</v>
      </c>
      <c r="P1314" s="58">
        <f t="shared" si="113"/>
        <v>2018</v>
      </c>
    </row>
    <row r="1315" spans="1:16" ht="12.75" hidden="1" customHeight="1" x14ac:dyDescent="0.25">
      <c r="A1315" s="36" t="s">
        <v>1340</v>
      </c>
      <c r="B1315" s="28" t="s">
        <v>301</v>
      </c>
      <c r="C1315" s="29" t="s">
        <v>1326</v>
      </c>
      <c r="D1315" s="36">
        <v>1</v>
      </c>
      <c r="E1315" s="92">
        <v>43199</v>
      </c>
      <c r="F1315" s="57">
        <f>VLOOKUP(C1315, Pivot!A$2:C$999, 3, FALSE)</f>
        <v>43146</v>
      </c>
      <c r="G1315" s="30">
        <f t="shared" si="114"/>
        <v>53</v>
      </c>
      <c r="H1315" s="31">
        <f>VLOOKUP(C1315, Pivot!A$2:E$999, 4, FALSE)</f>
        <v>114.2</v>
      </c>
      <c r="I1315" s="31">
        <f>VLOOKUP(C1315, Pivot!A$2:E$999, 5, FALSE)</f>
        <v>86.5</v>
      </c>
      <c r="J1315" s="60">
        <v>89.5</v>
      </c>
      <c r="K1315" s="31">
        <f t="shared" si="112"/>
        <v>0</v>
      </c>
      <c r="L1315" s="58">
        <f>VLOOKUP(C1315, Pivot!A$2:B$999, 2, FALSE)</f>
        <v>18000</v>
      </c>
      <c r="M1315" s="58">
        <f t="shared" si="115"/>
        <v>2018</v>
      </c>
      <c r="N1315" s="27" t="s">
        <v>991</v>
      </c>
      <c r="P1315" s="58">
        <f t="shared" si="113"/>
        <v>2018</v>
      </c>
    </row>
    <row r="1316" spans="1:16" ht="12.75" hidden="1" customHeight="1" x14ac:dyDescent="0.25">
      <c r="A1316" s="36" t="s">
        <v>1341</v>
      </c>
      <c r="B1316" s="28" t="s">
        <v>301</v>
      </c>
      <c r="C1316" s="29" t="s">
        <v>1330</v>
      </c>
      <c r="D1316" s="36">
        <v>9</v>
      </c>
      <c r="E1316" s="92">
        <v>43200</v>
      </c>
      <c r="F1316" s="57">
        <f>VLOOKUP(C1316, Pivot!A$2:C$999, 3, FALSE)</f>
        <v>43146</v>
      </c>
      <c r="G1316" s="30">
        <f t="shared" si="114"/>
        <v>54</v>
      </c>
      <c r="H1316" s="31">
        <f>VLOOKUP(C1316, Pivot!A$2:E$999, 4, FALSE)</f>
        <v>114.2</v>
      </c>
      <c r="I1316" s="31">
        <f>VLOOKUP(C1316, Pivot!A$2:E$999, 5, FALSE)</f>
        <v>86.5</v>
      </c>
      <c r="J1316" s="60">
        <v>89.9</v>
      </c>
      <c r="K1316" s="31">
        <f t="shared" si="112"/>
        <v>0</v>
      </c>
      <c r="L1316" s="58">
        <f>VLOOKUP(C1316, Pivot!A$2:B$999, 2, FALSE)</f>
        <v>14500</v>
      </c>
      <c r="M1316" s="58">
        <f t="shared" si="115"/>
        <v>2018</v>
      </c>
      <c r="N1316" s="27" t="s">
        <v>991</v>
      </c>
      <c r="P1316" s="58">
        <f t="shared" si="113"/>
        <v>2018</v>
      </c>
    </row>
    <row r="1317" spans="1:16" ht="12.75" hidden="1" customHeight="1" x14ac:dyDescent="0.25">
      <c r="A1317" s="36" t="s">
        <v>1342</v>
      </c>
      <c r="B1317" s="28" t="s">
        <v>301</v>
      </c>
      <c r="C1317" s="29" t="s">
        <v>1330</v>
      </c>
      <c r="D1317" s="36">
        <v>1</v>
      </c>
      <c r="E1317" s="92">
        <v>43200</v>
      </c>
      <c r="F1317" s="57">
        <f>VLOOKUP(C1317, Pivot!A$2:C$999, 3, FALSE)</f>
        <v>43146</v>
      </c>
      <c r="G1317" s="30">
        <f t="shared" si="114"/>
        <v>54</v>
      </c>
      <c r="H1317" s="31">
        <f>VLOOKUP(C1317, Pivot!A$2:E$999, 4, FALSE)</f>
        <v>114.2</v>
      </c>
      <c r="I1317" s="31">
        <f>VLOOKUP(C1317, Pivot!A$2:E$999, 5, FALSE)</f>
        <v>86.5</v>
      </c>
      <c r="J1317" s="60">
        <v>89.7</v>
      </c>
      <c r="K1317" s="31">
        <f t="shared" si="112"/>
        <v>0</v>
      </c>
      <c r="L1317" s="58">
        <f>VLOOKUP(C1317, Pivot!A$2:B$999, 2, FALSE)</f>
        <v>14500</v>
      </c>
      <c r="M1317" s="58">
        <f t="shared" si="115"/>
        <v>2018</v>
      </c>
      <c r="N1317" s="27" t="s">
        <v>991</v>
      </c>
      <c r="P1317" s="58">
        <f t="shared" si="113"/>
        <v>2018</v>
      </c>
    </row>
    <row r="1318" spans="1:16" ht="12.75" hidden="1" customHeight="1" x14ac:dyDescent="0.25">
      <c r="A1318" s="36" t="s">
        <v>1341</v>
      </c>
      <c r="B1318" s="28" t="s">
        <v>301</v>
      </c>
      <c r="C1318" s="29" t="s">
        <v>1324</v>
      </c>
      <c r="D1318" s="36">
        <v>1</v>
      </c>
      <c r="E1318" s="92">
        <v>43200</v>
      </c>
      <c r="F1318" s="57">
        <f>VLOOKUP(C1318, Pivot!A$2:C$999, 3, FALSE)</f>
        <v>43053</v>
      </c>
      <c r="G1318" s="30">
        <f t="shared" si="114"/>
        <v>147</v>
      </c>
      <c r="H1318" s="31">
        <f>VLOOKUP(C1318, Pivot!A$2:E$999, 4, FALSE)</f>
        <v>114.2</v>
      </c>
      <c r="I1318" s="31">
        <f>VLOOKUP(C1318, Pivot!A$2:E$999, 5, FALSE)</f>
        <v>86.5</v>
      </c>
      <c r="J1318" s="60">
        <v>90.7</v>
      </c>
      <c r="K1318" s="31">
        <f t="shared" si="112"/>
        <v>0</v>
      </c>
      <c r="L1318" s="58">
        <f>VLOOKUP(C1318, Pivot!A$2:B$999, 2, FALSE)</f>
        <v>48366</v>
      </c>
      <c r="M1318" s="58">
        <f t="shared" si="115"/>
        <v>2018</v>
      </c>
      <c r="N1318" s="27" t="s">
        <v>991</v>
      </c>
      <c r="P1318" s="58">
        <f t="shared" si="113"/>
        <v>2018</v>
      </c>
    </row>
    <row r="1319" spans="1:16" ht="12.75" hidden="1" customHeight="1" x14ac:dyDescent="0.25">
      <c r="A1319" s="36" t="s">
        <v>1341</v>
      </c>
      <c r="B1319" s="28" t="s">
        <v>301</v>
      </c>
      <c r="C1319" s="29" t="s">
        <v>1326</v>
      </c>
      <c r="D1319" s="36">
        <v>7</v>
      </c>
      <c r="E1319" s="92">
        <v>43200</v>
      </c>
      <c r="F1319" s="57">
        <f>VLOOKUP(C1319, Pivot!A$2:C$999, 3, FALSE)</f>
        <v>43146</v>
      </c>
      <c r="G1319" s="30">
        <f t="shared" si="114"/>
        <v>54</v>
      </c>
      <c r="H1319" s="31">
        <f>VLOOKUP(C1319, Pivot!A$2:E$999, 4, FALSE)</f>
        <v>114.2</v>
      </c>
      <c r="I1319" s="31">
        <f>VLOOKUP(C1319, Pivot!A$2:E$999, 5, FALSE)</f>
        <v>86.5</v>
      </c>
      <c r="J1319" s="60">
        <v>89.9</v>
      </c>
      <c r="K1319" s="31">
        <f t="shared" si="112"/>
        <v>0</v>
      </c>
      <c r="L1319" s="58">
        <f>VLOOKUP(C1319, Pivot!A$2:B$999, 2, FALSE)</f>
        <v>18000</v>
      </c>
      <c r="M1319" s="58">
        <f t="shared" si="115"/>
        <v>2018</v>
      </c>
      <c r="N1319" s="27" t="s">
        <v>991</v>
      </c>
      <c r="P1319" s="58">
        <f t="shared" si="113"/>
        <v>2018</v>
      </c>
    </row>
    <row r="1320" spans="1:16" ht="12.75" hidden="1" customHeight="1" x14ac:dyDescent="0.25">
      <c r="A1320" s="36" t="s">
        <v>1342</v>
      </c>
      <c r="B1320" s="28" t="s">
        <v>301</v>
      </c>
      <c r="C1320" s="29" t="s">
        <v>1326</v>
      </c>
      <c r="D1320" s="36">
        <v>1</v>
      </c>
      <c r="E1320" s="92">
        <v>43200</v>
      </c>
      <c r="F1320" s="57">
        <f>VLOOKUP(C1320, Pivot!A$2:C$999, 3, FALSE)</f>
        <v>43146</v>
      </c>
      <c r="G1320" s="30">
        <f t="shared" si="114"/>
        <v>54</v>
      </c>
      <c r="H1320" s="31">
        <f>VLOOKUP(C1320, Pivot!A$2:E$999, 4, FALSE)</f>
        <v>114.2</v>
      </c>
      <c r="I1320" s="31">
        <f>VLOOKUP(C1320, Pivot!A$2:E$999, 5, FALSE)</f>
        <v>86.5</v>
      </c>
      <c r="J1320" s="60">
        <v>89.6</v>
      </c>
      <c r="K1320" s="31">
        <f t="shared" si="112"/>
        <v>0</v>
      </c>
      <c r="L1320" s="58">
        <f>VLOOKUP(C1320, Pivot!A$2:B$999, 2, FALSE)</f>
        <v>18000</v>
      </c>
      <c r="M1320" s="58">
        <f t="shared" si="115"/>
        <v>2018</v>
      </c>
      <c r="N1320" s="27" t="s">
        <v>991</v>
      </c>
      <c r="P1320" s="58">
        <f t="shared" si="113"/>
        <v>2018</v>
      </c>
    </row>
    <row r="1321" spans="1:16" ht="12.75" hidden="1" customHeight="1" x14ac:dyDescent="0.25">
      <c r="A1321" s="36" t="s">
        <v>1343</v>
      </c>
      <c r="B1321" s="28" t="s">
        <v>301</v>
      </c>
      <c r="C1321" s="29" t="s">
        <v>1330</v>
      </c>
      <c r="D1321" s="36">
        <v>1</v>
      </c>
      <c r="E1321" s="92">
        <v>43203</v>
      </c>
      <c r="F1321" s="57">
        <f>VLOOKUP(C1321, Pivot!A$2:C$999, 3, FALSE)</f>
        <v>43146</v>
      </c>
      <c r="G1321" s="30">
        <f t="shared" si="114"/>
        <v>57</v>
      </c>
      <c r="H1321" s="31">
        <f>VLOOKUP(C1321, Pivot!A$2:E$999, 4, FALSE)</f>
        <v>114.2</v>
      </c>
      <c r="I1321" s="31">
        <f>VLOOKUP(C1321, Pivot!A$2:E$999, 5, FALSE)</f>
        <v>86.5</v>
      </c>
      <c r="J1321" s="60">
        <v>90.9</v>
      </c>
      <c r="K1321" s="31">
        <f t="shared" si="112"/>
        <v>0</v>
      </c>
      <c r="L1321" s="58">
        <f>VLOOKUP(C1321, Pivot!A$2:B$999, 2, FALSE)</f>
        <v>14500</v>
      </c>
      <c r="M1321" s="58">
        <f t="shared" si="115"/>
        <v>2018</v>
      </c>
      <c r="N1321" s="27" t="s">
        <v>991</v>
      </c>
      <c r="P1321" s="58">
        <f t="shared" si="113"/>
        <v>2018</v>
      </c>
    </row>
    <row r="1322" spans="1:16" ht="12.75" hidden="1" customHeight="1" x14ac:dyDescent="0.25">
      <c r="A1322" s="36" t="s">
        <v>1343</v>
      </c>
      <c r="B1322" s="28" t="s">
        <v>301</v>
      </c>
      <c r="C1322" s="29" t="s">
        <v>1330</v>
      </c>
      <c r="D1322" s="36">
        <v>1</v>
      </c>
      <c r="E1322" s="92">
        <v>43203</v>
      </c>
      <c r="F1322" s="57">
        <f>VLOOKUP(C1322, Pivot!A$2:C$999, 3, FALSE)</f>
        <v>43146</v>
      </c>
      <c r="G1322" s="30">
        <f t="shared" si="114"/>
        <v>57</v>
      </c>
      <c r="H1322" s="31">
        <f>VLOOKUP(C1322, Pivot!A$2:E$999, 4, FALSE)</f>
        <v>114.2</v>
      </c>
      <c r="I1322" s="31">
        <f>VLOOKUP(C1322, Pivot!A$2:E$999, 5, FALSE)</f>
        <v>86.5</v>
      </c>
      <c r="J1322" s="60">
        <v>91.2</v>
      </c>
      <c r="K1322" s="31">
        <f t="shared" si="112"/>
        <v>0</v>
      </c>
      <c r="L1322" s="58">
        <f>VLOOKUP(C1322, Pivot!A$2:B$999, 2, FALSE)</f>
        <v>14500</v>
      </c>
      <c r="M1322" s="58">
        <f t="shared" si="115"/>
        <v>2018</v>
      </c>
      <c r="N1322" s="27" t="s">
        <v>991</v>
      </c>
      <c r="P1322" s="58">
        <f t="shared" si="113"/>
        <v>2018</v>
      </c>
    </row>
    <row r="1323" spans="1:16" ht="12.75" hidden="1" customHeight="1" x14ac:dyDescent="0.25">
      <c r="A1323" s="36" t="s">
        <v>1343</v>
      </c>
      <c r="B1323" s="28" t="s">
        <v>301</v>
      </c>
      <c r="C1323" s="29" t="s">
        <v>1324</v>
      </c>
      <c r="D1323" s="36">
        <v>1</v>
      </c>
      <c r="E1323" s="92">
        <v>43203</v>
      </c>
      <c r="F1323" s="57">
        <f>VLOOKUP(C1323, Pivot!A$2:C$999, 3, FALSE)</f>
        <v>43053</v>
      </c>
      <c r="G1323" s="30">
        <f t="shared" si="114"/>
        <v>150</v>
      </c>
      <c r="H1323" s="31">
        <f>VLOOKUP(C1323, Pivot!A$2:E$999, 4, FALSE)</f>
        <v>114.2</v>
      </c>
      <c r="I1323" s="31">
        <f>VLOOKUP(C1323, Pivot!A$2:E$999, 5, FALSE)</f>
        <v>86.5</v>
      </c>
      <c r="J1323" s="60">
        <v>90.9</v>
      </c>
      <c r="K1323" s="31">
        <f t="shared" si="112"/>
        <v>0</v>
      </c>
      <c r="L1323" s="58">
        <f>VLOOKUP(C1323, Pivot!A$2:B$999, 2, FALSE)</f>
        <v>48366</v>
      </c>
      <c r="M1323" s="58">
        <f t="shared" si="115"/>
        <v>2018</v>
      </c>
      <c r="N1323" s="27" t="s">
        <v>991</v>
      </c>
      <c r="P1323" s="58">
        <f t="shared" si="113"/>
        <v>2018</v>
      </c>
    </row>
    <row r="1324" spans="1:16" ht="12.75" hidden="1" customHeight="1" x14ac:dyDescent="0.25">
      <c r="A1324" s="36" t="s">
        <v>1343</v>
      </c>
      <c r="B1324" s="28" t="s">
        <v>301</v>
      </c>
      <c r="C1324" s="29" t="s">
        <v>1328</v>
      </c>
      <c r="D1324" s="36">
        <v>1</v>
      </c>
      <c r="E1324" s="92">
        <v>43203</v>
      </c>
      <c r="F1324" s="57">
        <f>VLOOKUP(C1324, Pivot!A$2:C$999, 3, FALSE)</f>
        <v>43053</v>
      </c>
      <c r="G1324" s="30">
        <f t="shared" si="114"/>
        <v>150</v>
      </c>
      <c r="H1324" s="31">
        <f>VLOOKUP(C1324, Pivot!A$2:E$999, 4, FALSE)</f>
        <v>114.2</v>
      </c>
      <c r="I1324" s="31">
        <f>VLOOKUP(C1324, Pivot!A$2:E$999, 5, FALSE)</f>
        <v>86.5</v>
      </c>
      <c r="J1324" s="60">
        <v>90.9</v>
      </c>
      <c r="K1324" s="31">
        <f t="shared" si="112"/>
        <v>0</v>
      </c>
      <c r="L1324" s="58">
        <f>VLOOKUP(C1324, Pivot!A$2:B$999, 2, FALSE)</f>
        <v>12000</v>
      </c>
      <c r="M1324" s="58">
        <f t="shared" si="115"/>
        <v>2018</v>
      </c>
      <c r="N1324" s="27" t="s">
        <v>991</v>
      </c>
      <c r="P1324" s="58">
        <f t="shared" si="113"/>
        <v>2018</v>
      </c>
    </row>
    <row r="1325" spans="1:16" ht="12.75" hidden="1" customHeight="1" x14ac:dyDescent="0.25">
      <c r="A1325" s="36" t="s">
        <v>1343</v>
      </c>
      <c r="B1325" s="28" t="s">
        <v>301</v>
      </c>
      <c r="C1325" s="29" t="s">
        <v>1328</v>
      </c>
      <c r="D1325" s="36">
        <v>1</v>
      </c>
      <c r="E1325" s="92">
        <v>43203</v>
      </c>
      <c r="F1325" s="57">
        <f>VLOOKUP(C1325, Pivot!A$2:C$999, 3, FALSE)</f>
        <v>43053</v>
      </c>
      <c r="G1325" s="30">
        <f t="shared" si="114"/>
        <v>150</v>
      </c>
      <c r="H1325" s="31">
        <f>VLOOKUP(C1325, Pivot!A$2:E$999, 4, FALSE)</f>
        <v>114.2</v>
      </c>
      <c r="I1325" s="31">
        <f>VLOOKUP(C1325, Pivot!A$2:E$999, 5, FALSE)</f>
        <v>86.5</v>
      </c>
      <c r="J1325" s="60">
        <v>91.4</v>
      </c>
      <c r="K1325" s="31">
        <f t="shared" si="112"/>
        <v>0</v>
      </c>
      <c r="L1325" s="58">
        <f>VLOOKUP(C1325, Pivot!A$2:B$999, 2, FALSE)</f>
        <v>12000</v>
      </c>
      <c r="M1325" s="58">
        <f t="shared" si="115"/>
        <v>2018</v>
      </c>
      <c r="N1325" s="27" t="s">
        <v>991</v>
      </c>
      <c r="P1325" s="58">
        <f t="shared" si="113"/>
        <v>2018</v>
      </c>
    </row>
    <row r="1326" spans="1:16" ht="12.75" hidden="1" customHeight="1" x14ac:dyDescent="0.25">
      <c r="A1326" s="36" t="s">
        <v>1344</v>
      </c>
      <c r="B1326" s="28" t="s">
        <v>301</v>
      </c>
      <c r="C1326" s="29" t="s">
        <v>1330</v>
      </c>
      <c r="D1326" s="36">
        <v>1</v>
      </c>
      <c r="E1326" s="92">
        <v>43216</v>
      </c>
      <c r="F1326" s="57">
        <f>VLOOKUP(C1326, Pivot!A$2:C$999, 3, FALSE)</f>
        <v>43146</v>
      </c>
      <c r="G1326" s="30">
        <f t="shared" si="114"/>
        <v>70</v>
      </c>
      <c r="H1326" s="31">
        <f>VLOOKUP(C1326, Pivot!A$2:E$999, 4, FALSE)</f>
        <v>114.2</v>
      </c>
      <c r="I1326" s="31">
        <f>VLOOKUP(C1326, Pivot!A$2:E$999, 5, FALSE)</f>
        <v>86.5</v>
      </c>
      <c r="J1326" s="60">
        <v>92</v>
      </c>
      <c r="K1326" s="31">
        <f t="shared" si="112"/>
        <v>0</v>
      </c>
      <c r="L1326" s="58">
        <f>VLOOKUP(C1326, Pivot!A$2:B$999, 2, FALSE)</f>
        <v>14500</v>
      </c>
      <c r="M1326" s="58">
        <f t="shared" si="115"/>
        <v>2018</v>
      </c>
      <c r="N1326" s="27" t="s">
        <v>991</v>
      </c>
      <c r="P1326" s="58">
        <f t="shared" si="113"/>
        <v>2018</v>
      </c>
    </row>
    <row r="1327" spans="1:16" ht="12.75" hidden="1" customHeight="1" x14ac:dyDescent="0.25">
      <c r="A1327" s="36" t="s">
        <v>1344</v>
      </c>
      <c r="B1327" s="28" t="s">
        <v>301</v>
      </c>
      <c r="C1327" s="29" t="s">
        <v>1330</v>
      </c>
      <c r="D1327" s="36">
        <v>1</v>
      </c>
      <c r="E1327" s="92">
        <v>43216</v>
      </c>
      <c r="F1327" s="57">
        <f>VLOOKUP(C1327, Pivot!A$2:C$999, 3, FALSE)</f>
        <v>43146</v>
      </c>
      <c r="G1327" s="30">
        <f t="shared" si="114"/>
        <v>70</v>
      </c>
      <c r="H1327" s="31">
        <f>VLOOKUP(C1327, Pivot!A$2:E$999, 4, FALSE)</f>
        <v>114.2</v>
      </c>
      <c r="I1327" s="31">
        <f>VLOOKUP(C1327, Pivot!A$2:E$999, 5, FALSE)</f>
        <v>86.5</v>
      </c>
      <c r="J1327" s="60">
        <v>92</v>
      </c>
      <c r="K1327" s="31">
        <f t="shared" si="112"/>
        <v>0</v>
      </c>
      <c r="L1327" s="58">
        <f>VLOOKUP(C1327, Pivot!A$2:B$999, 2, FALSE)</f>
        <v>14500</v>
      </c>
      <c r="M1327" s="58">
        <f t="shared" si="115"/>
        <v>2018</v>
      </c>
      <c r="N1327" s="27" t="s">
        <v>991</v>
      </c>
      <c r="P1327" s="58">
        <f t="shared" si="113"/>
        <v>2018</v>
      </c>
    </row>
    <row r="1328" spans="1:16" ht="12.75" hidden="1" customHeight="1" x14ac:dyDescent="0.25">
      <c r="A1328" s="36" t="s">
        <v>1344</v>
      </c>
      <c r="B1328" s="28" t="s">
        <v>301</v>
      </c>
      <c r="C1328" s="29" t="s">
        <v>1324</v>
      </c>
      <c r="D1328" s="36">
        <v>1</v>
      </c>
      <c r="E1328" s="92">
        <v>43216</v>
      </c>
      <c r="F1328" s="57">
        <f>VLOOKUP(C1328, Pivot!A$2:C$999, 3, FALSE)</f>
        <v>43053</v>
      </c>
      <c r="G1328" s="30">
        <f t="shared" si="114"/>
        <v>163</v>
      </c>
      <c r="H1328" s="31">
        <f>VLOOKUP(C1328, Pivot!A$2:E$999, 4, FALSE)</f>
        <v>114.2</v>
      </c>
      <c r="I1328" s="31">
        <f>VLOOKUP(C1328, Pivot!A$2:E$999, 5, FALSE)</f>
        <v>86.5</v>
      </c>
      <c r="J1328" s="60">
        <v>91.9</v>
      </c>
      <c r="K1328" s="31">
        <f t="shared" si="112"/>
        <v>0</v>
      </c>
      <c r="L1328" s="58">
        <f>VLOOKUP(C1328, Pivot!A$2:B$999, 2, FALSE)</f>
        <v>48366</v>
      </c>
      <c r="M1328" s="58">
        <f t="shared" si="115"/>
        <v>2018</v>
      </c>
      <c r="N1328" s="27" t="s">
        <v>991</v>
      </c>
      <c r="P1328" s="58">
        <f t="shared" si="113"/>
        <v>2018</v>
      </c>
    </row>
    <row r="1329" spans="1:16" ht="12.75" hidden="1" customHeight="1" x14ac:dyDescent="0.25">
      <c r="A1329" s="36" t="s">
        <v>1344</v>
      </c>
      <c r="B1329" s="28" t="s">
        <v>301</v>
      </c>
      <c r="C1329" s="29" t="s">
        <v>1324</v>
      </c>
      <c r="D1329" s="36">
        <v>1</v>
      </c>
      <c r="E1329" s="92">
        <v>43216</v>
      </c>
      <c r="F1329" s="57">
        <f>VLOOKUP(C1329, Pivot!A$2:C$999, 3, FALSE)</f>
        <v>43053</v>
      </c>
      <c r="G1329" s="30">
        <f t="shared" si="114"/>
        <v>163</v>
      </c>
      <c r="H1329" s="31">
        <f>VLOOKUP(C1329, Pivot!A$2:E$999, 4, FALSE)</f>
        <v>114.2</v>
      </c>
      <c r="I1329" s="31">
        <f>VLOOKUP(C1329, Pivot!A$2:E$999, 5, FALSE)</f>
        <v>86.5</v>
      </c>
      <c r="J1329" s="60">
        <v>92</v>
      </c>
      <c r="K1329" s="31">
        <f t="shared" si="112"/>
        <v>0</v>
      </c>
      <c r="L1329" s="58">
        <f>VLOOKUP(C1329, Pivot!A$2:B$999, 2, FALSE)</f>
        <v>48366</v>
      </c>
      <c r="M1329" s="58">
        <f t="shared" si="115"/>
        <v>2018</v>
      </c>
      <c r="N1329" s="27" t="s">
        <v>991</v>
      </c>
      <c r="P1329" s="58">
        <f t="shared" si="113"/>
        <v>2018</v>
      </c>
    </row>
    <row r="1330" spans="1:16" ht="12.75" hidden="1" customHeight="1" x14ac:dyDescent="0.25">
      <c r="A1330" s="36" t="s">
        <v>1344</v>
      </c>
      <c r="B1330" s="28" t="s">
        <v>301</v>
      </c>
      <c r="C1330" s="29" t="s">
        <v>1326</v>
      </c>
      <c r="D1330" s="36">
        <v>4</v>
      </c>
      <c r="E1330" s="92">
        <v>43216</v>
      </c>
      <c r="F1330" s="57">
        <f>VLOOKUP(C1330, Pivot!A$2:C$999, 3, FALSE)</f>
        <v>43146</v>
      </c>
      <c r="G1330" s="30">
        <f t="shared" si="114"/>
        <v>70</v>
      </c>
      <c r="H1330" s="31">
        <f>VLOOKUP(C1330, Pivot!A$2:E$999, 4, FALSE)</f>
        <v>114.2</v>
      </c>
      <c r="I1330" s="31">
        <f>VLOOKUP(C1330, Pivot!A$2:E$999, 5, FALSE)</f>
        <v>86.5</v>
      </c>
      <c r="J1330" s="60">
        <v>91.9</v>
      </c>
      <c r="K1330" s="31">
        <f t="shared" si="112"/>
        <v>0</v>
      </c>
      <c r="L1330" s="58">
        <f>VLOOKUP(C1330, Pivot!A$2:B$999, 2, FALSE)</f>
        <v>18000</v>
      </c>
      <c r="M1330" s="58">
        <f t="shared" si="115"/>
        <v>2018</v>
      </c>
      <c r="N1330" s="27" t="s">
        <v>991</v>
      </c>
      <c r="P1330" s="58">
        <f t="shared" si="113"/>
        <v>2018</v>
      </c>
    </row>
    <row r="1331" spans="1:16" ht="12.75" hidden="1" customHeight="1" x14ac:dyDescent="0.25">
      <c r="A1331" s="36" t="s">
        <v>1344</v>
      </c>
      <c r="B1331" s="28" t="s">
        <v>301</v>
      </c>
      <c r="C1331" s="29" t="s">
        <v>1326</v>
      </c>
      <c r="D1331" s="36">
        <v>3</v>
      </c>
      <c r="E1331" s="92">
        <v>43216</v>
      </c>
      <c r="F1331" s="57">
        <f>VLOOKUP(C1331, Pivot!A$2:C$999, 3, FALSE)</f>
        <v>43146</v>
      </c>
      <c r="G1331" s="30">
        <f t="shared" si="114"/>
        <v>70</v>
      </c>
      <c r="H1331" s="31">
        <f>VLOOKUP(C1331, Pivot!A$2:E$999, 4, FALSE)</f>
        <v>114.2</v>
      </c>
      <c r="I1331" s="31">
        <f>VLOOKUP(C1331, Pivot!A$2:E$999, 5, FALSE)</f>
        <v>86.5</v>
      </c>
      <c r="J1331" s="60">
        <v>92</v>
      </c>
      <c r="K1331" s="31">
        <f t="shared" si="112"/>
        <v>0</v>
      </c>
      <c r="L1331" s="58">
        <f>VLOOKUP(C1331, Pivot!A$2:B$999, 2, FALSE)</f>
        <v>18000</v>
      </c>
      <c r="M1331" s="58">
        <f t="shared" si="115"/>
        <v>2018</v>
      </c>
      <c r="N1331" s="27" t="s">
        <v>991</v>
      </c>
      <c r="P1331" s="58">
        <f t="shared" si="113"/>
        <v>2018</v>
      </c>
    </row>
    <row r="1332" spans="1:16" ht="12.75" hidden="1" customHeight="1" x14ac:dyDescent="0.25">
      <c r="A1332" s="36" t="s">
        <v>1344</v>
      </c>
      <c r="B1332" s="28" t="s">
        <v>301</v>
      </c>
      <c r="C1332" s="29" t="s">
        <v>1326</v>
      </c>
      <c r="D1332" s="36">
        <v>1</v>
      </c>
      <c r="E1332" s="92">
        <v>43216</v>
      </c>
      <c r="F1332" s="57">
        <f>VLOOKUP(C1332, Pivot!A$2:C$999, 3, FALSE)</f>
        <v>43146</v>
      </c>
      <c r="G1332" s="30">
        <f t="shared" si="114"/>
        <v>70</v>
      </c>
      <c r="H1332" s="31">
        <f>VLOOKUP(C1332, Pivot!A$2:E$999, 4, FALSE)</f>
        <v>114.2</v>
      </c>
      <c r="I1332" s="31">
        <f>VLOOKUP(C1332, Pivot!A$2:E$999, 5, FALSE)</f>
        <v>86.5</v>
      </c>
      <c r="J1332" s="60">
        <v>92.2</v>
      </c>
      <c r="K1332" s="31">
        <f t="shared" si="112"/>
        <v>0</v>
      </c>
      <c r="L1332" s="58">
        <f>VLOOKUP(C1332, Pivot!A$2:B$999, 2, FALSE)</f>
        <v>18000</v>
      </c>
      <c r="M1332" s="58">
        <f t="shared" si="115"/>
        <v>2018</v>
      </c>
      <c r="N1332" s="27" t="s">
        <v>991</v>
      </c>
      <c r="P1332" s="58">
        <f t="shared" si="113"/>
        <v>2018</v>
      </c>
    </row>
    <row r="1333" spans="1:16" ht="12.75" hidden="1" customHeight="1" x14ac:dyDescent="0.25">
      <c r="A1333" s="36" t="s">
        <v>1344</v>
      </c>
      <c r="B1333" s="28" t="s">
        <v>301</v>
      </c>
      <c r="C1333" s="29" t="s">
        <v>1328</v>
      </c>
      <c r="D1333" s="36">
        <v>3</v>
      </c>
      <c r="E1333" s="92">
        <v>43216</v>
      </c>
      <c r="F1333" s="57">
        <f>VLOOKUP(C1333, Pivot!A$2:C$999, 3, FALSE)</f>
        <v>43053</v>
      </c>
      <c r="G1333" s="30">
        <f t="shared" si="114"/>
        <v>163</v>
      </c>
      <c r="H1333" s="31">
        <f>VLOOKUP(C1333, Pivot!A$2:E$999, 4, FALSE)</f>
        <v>114.2</v>
      </c>
      <c r="I1333" s="31">
        <f>VLOOKUP(C1333, Pivot!A$2:E$999, 5, FALSE)</f>
        <v>86.5</v>
      </c>
      <c r="J1333" s="60">
        <v>91.9</v>
      </c>
      <c r="K1333" s="31">
        <f t="shared" si="112"/>
        <v>0</v>
      </c>
      <c r="L1333" s="58">
        <f>VLOOKUP(C1333, Pivot!A$2:B$999, 2, FALSE)</f>
        <v>12000</v>
      </c>
      <c r="M1333" s="58">
        <f t="shared" si="115"/>
        <v>2018</v>
      </c>
      <c r="N1333" s="27" t="s">
        <v>991</v>
      </c>
      <c r="P1333" s="58">
        <f t="shared" si="113"/>
        <v>2018</v>
      </c>
    </row>
    <row r="1334" spans="1:16" ht="12.75" hidden="1" customHeight="1" x14ac:dyDescent="0.25">
      <c r="A1334" s="36" t="s">
        <v>1345</v>
      </c>
      <c r="B1334" s="28" t="s">
        <v>301</v>
      </c>
      <c r="C1334" s="29" t="s">
        <v>1324</v>
      </c>
      <c r="D1334" s="36">
        <v>1</v>
      </c>
      <c r="E1334" s="92">
        <v>43217</v>
      </c>
      <c r="F1334" s="57">
        <f>VLOOKUP(C1334, Pivot!A$2:C$999, 3, FALSE)</f>
        <v>43053</v>
      </c>
      <c r="G1334" s="30">
        <f t="shared" si="114"/>
        <v>164</v>
      </c>
      <c r="H1334" s="31">
        <f>VLOOKUP(C1334, Pivot!A$2:E$999, 4, FALSE)</f>
        <v>114.2</v>
      </c>
      <c r="I1334" s="31">
        <f>VLOOKUP(C1334, Pivot!A$2:E$999, 5, FALSE)</f>
        <v>86.5</v>
      </c>
      <c r="J1334" s="60">
        <v>92.4</v>
      </c>
      <c r="K1334" s="31">
        <f t="shared" si="112"/>
        <v>0</v>
      </c>
      <c r="L1334" s="58">
        <f>VLOOKUP(C1334, Pivot!A$2:B$999, 2, FALSE)</f>
        <v>48366</v>
      </c>
      <c r="M1334" s="58">
        <f t="shared" si="115"/>
        <v>2018</v>
      </c>
      <c r="N1334" s="27" t="s">
        <v>991</v>
      </c>
      <c r="P1334" s="58">
        <f t="shared" si="113"/>
        <v>2018</v>
      </c>
    </row>
    <row r="1335" spans="1:16" ht="12.75" hidden="1" customHeight="1" x14ac:dyDescent="0.25">
      <c r="A1335" s="36" t="s">
        <v>1345</v>
      </c>
      <c r="B1335" s="28" t="s">
        <v>301</v>
      </c>
      <c r="C1335" s="29" t="s">
        <v>1324</v>
      </c>
      <c r="D1335" s="36">
        <v>1</v>
      </c>
      <c r="E1335" s="92">
        <v>43217</v>
      </c>
      <c r="F1335" s="57">
        <f>VLOOKUP(C1335, Pivot!A$2:C$999, 3, FALSE)</f>
        <v>43053</v>
      </c>
      <c r="G1335" s="30">
        <f t="shared" si="114"/>
        <v>164</v>
      </c>
      <c r="H1335" s="31">
        <f>VLOOKUP(C1335, Pivot!A$2:E$999, 4, FALSE)</f>
        <v>114.2</v>
      </c>
      <c r="I1335" s="31">
        <f>VLOOKUP(C1335, Pivot!A$2:E$999, 5, FALSE)</f>
        <v>86.5</v>
      </c>
      <c r="J1335" s="60">
        <v>92.5</v>
      </c>
      <c r="K1335" s="31">
        <f t="shared" si="112"/>
        <v>0</v>
      </c>
      <c r="L1335" s="58">
        <f>VLOOKUP(C1335, Pivot!A$2:B$999, 2, FALSE)</f>
        <v>48366</v>
      </c>
      <c r="M1335" s="58">
        <f t="shared" si="115"/>
        <v>2018</v>
      </c>
      <c r="N1335" s="27" t="s">
        <v>991</v>
      </c>
      <c r="P1335" s="58">
        <f t="shared" si="113"/>
        <v>2018</v>
      </c>
    </row>
    <row r="1336" spans="1:16" ht="12.75" hidden="1" customHeight="1" x14ac:dyDescent="0.25">
      <c r="A1336" s="36" t="s">
        <v>1345</v>
      </c>
      <c r="B1336" s="28" t="s">
        <v>301</v>
      </c>
      <c r="C1336" s="29" t="s">
        <v>1324</v>
      </c>
      <c r="D1336" s="36">
        <v>1</v>
      </c>
      <c r="E1336" s="92">
        <v>43217</v>
      </c>
      <c r="F1336" s="57">
        <f>VLOOKUP(C1336, Pivot!A$2:C$999, 3, FALSE)</f>
        <v>43053</v>
      </c>
      <c r="G1336" s="30">
        <f t="shared" si="114"/>
        <v>164</v>
      </c>
      <c r="H1336" s="31">
        <f>VLOOKUP(C1336, Pivot!A$2:E$999, 4, FALSE)</f>
        <v>114.2</v>
      </c>
      <c r="I1336" s="31">
        <f>VLOOKUP(C1336, Pivot!A$2:E$999, 5, FALSE)</f>
        <v>86.5</v>
      </c>
      <c r="J1336" s="60">
        <v>92.6</v>
      </c>
      <c r="K1336" s="31">
        <f t="shared" si="112"/>
        <v>0</v>
      </c>
      <c r="L1336" s="58">
        <f>VLOOKUP(C1336, Pivot!A$2:B$999, 2, FALSE)</f>
        <v>48366</v>
      </c>
      <c r="M1336" s="58">
        <f t="shared" si="115"/>
        <v>2018</v>
      </c>
      <c r="N1336" s="27" t="s">
        <v>991</v>
      </c>
      <c r="P1336" s="58">
        <f t="shared" si="113"/>
        <v>2018</v>
      </c>
    </row>
    <row r="1337" spans="1:16" ht="12.75" hidden="1" customHeight="1" x14ac:dyDescent="0.25">
      <c r="A1337" s="36" t="s">
        <v>1345</v>
      </c>
      <c r="B1337" s="28" t="s">
        <v>301</v>
      </c>
      <c r="C1337" s="29" t="s">
        <v>1324</v>
      </c>
      <c r="D1337" s="36">
        <v>1</v>
      </c>
      <c r="E1337" s="92">
        <v>43217</v>
      </c>
      <c r="F1337" s="57">
        <f>VLOOKUP(C1337, Pivot!A$2:C$999, 3, FALSE)</f>
        <v>43053</v>
      </c>
      <c r="G1337" s="30">
        <f t="shared" si="114"/>
        <v>164</v>
      </c>
      <c r="H1337" s="31">
        <f>VLOOKUP(C1337, Pivot!A$2:E$999, 4, FALSE)</f>
        <v>114.2</v>
      </c>
      <c r="I1337" s="31">
        <f>VLOOKUP(C1337, Pivot!A$2:E$999, 5, FALSE)</f>
        <v>86.5</v>
      </c>
      <c r="J1337" s="60">
        <v>92.8</v>
      </c>
      <c r="K1337" s="31">
        <f t="shared" si="112"/>
        <v>0</v>
      </c>
      <c r="L1337" s="58">
        <f>VLOOKUP(C1337, Pivot!A$2:B$999, 2, FALSE)</f>
        <v>48366</v>
      </c>
      <c r="M1337" s="58">
        <f t="shared" si="115"/>
        <v>2018</v>
      </c>
      <c r="N1337" s="27" t="s">
        <v>991</v>
      </c>
      <c r="P1337" s="58">
        <f t="shared" si="113"/>
        <v>2018</v>
      </c>
    </row>
    <row r="1338" spans="1:16" ht="12.75" hidden="1" customHeight="1" x14ac:dyDescent="0.25">
      <c r="A1338" s="36" t="s">
        <v>1346</v>
      </c>
      <c r="B1338" s="28" t="s">
        <v>301</v>
      </c>
      <c r="C1338" s="29" t="s">
        <v>1330</v>
      </c>
      <c r="D1338" s="36">
        <v>1</v>
      </c>
      <c r="E1338" s="92">
        <v>43218</v>
      </c>
      <c r="F1338" s="57">
        <f>VLOOKUP(C1338, Pivot!A$2:C$999, 3, FALSE)</f>
        <v>43146</v>
      </c>
      <c r="G1338" s="30">
        <f t="shared" si="114"/>
        <v>72</v>
      </c>
      <c r="H1338" s="31">
        <f>VLOOKUP(C1338, Pivot!A$2:E$999, 4, FALSE)</f>
        <v>114.2</v>
      </c>
      <c r="I1338" s="31">
        <f>VLOOKUP(C1338, Pivot!A$2:E$999, 5, FALSE)</f>
        <v>86.5</v>
      </c>
      <c r="J1338" s="60">
        <v>93.6</v>
      </c>
      <c r="K1338" s="31">
        <f t="shared" si="112"/>
        <v>0</v>
      </c>
      <c r="L1338" s="58">
        <f>VLOOKUP(C1338, Pivot!A$2:B$999, 2, FALSE)</f>
        <v>14500</v>
      </c>
      <c r="M1338" s="58">
        <f t="shared" si="115"/>
        <v>2018</v>
      </c>
      <c r="N1338" s="27" t="s">
        <v>991</v>
      </c>
      <c r="P1338" s="58">
        <f t="shared" si="113"/>
        <v>2018</v>
      </c>
    </row>
    <row r="1339" spans="1:16" ht="12.75" hidden="1" customHeight="1" x14ac:dyDescent="0.25">
      <c r="A1339" s="36" t="s">
        <v>1346</v>
      </c>
      <c r="B1339" s="28" t="s">
        <v>301</v>
      </c>
      <c r="C1339" s="29" t="s">
        <v>1324</v>
      </c>
      <c r="D1339" s="36">
        <v>1</v>
      </c>
      <c r="E1339" s="92">
        <v>43218</v>
      </c>
      <c r="F1339" s="57">
        <f>VLOOKUP(C1339, Pivot!A$2:C$999, 3, FALSE)</f>
        <v>43053</v>
      </c>
      <c r="G1339" s="30">
        <f t="shared" si="114"/>
        <v>165</v>
      </c>
      <c r="H1339" s="31">
        <f>VLOOKUP(C1339, Pivot!A$2:E$999, 4, FALSE)</f>
        <v>114.2</v>
      </c>
      <c r="I1339" s="31">
        <f>VLOOKUP(C1339, Pivot!A$2:E$999, 5, FALSE)</f>
        <v>86.5</v>
      </c>
      <c r="J1339" s="60">
        <v>93.6</v>
      </c>
      <c r="K1339" s="31">
        <f t="shared" si="112"/>
        <v>0</v>
      </c>
      <c r="L1339" s="58">
        <f>VLOOKUP(C1339, Pivot!A$2:B$999, 2, FALSE)</f>
        <v>48366</v>
      </c>
      <c r="M1339" s="58">
        <f t="shared" si="115"/>
        <v>2018</v>
      </c>
      <c r="N1339" s="27" t="s">
        <v>991</v>
      </c>
      <c r="P1339" s="58">
        <f t="shared" si="113"/>
        <v>2018</v>
      </c>
    </row>
    <row r="1340" spans="1:16" ht="12.75" hidden="1" customHeight="1" x14ac:dyDescent="0.25">
      <c r="A1340" s="36" t="s">
        <v>1346</v>
      </c>
      <c r="B1340" s="28" t="s">
        <v>301</v>
      </c>
      <c r="C1340" s="29" t="s">
        <v>1324</v>
      </c>
      <c r="D1340" s="36">
        <v>2</v>
      </c>
      <c r="E1340" s="92">
        <v>43218</v>
      </c>
      <c r="F1340" s="57">
        <f>VLOOKUP(C1340, Pivot!A$2:C$999, 3, FALSE)</f>
        <v>43053</v>
      </c>
      <c r="G1340" s="30">
        <f t="shared" si="114"/>
        <v>165</v>
      </c>
      <c r="H1340" s="31">
        <f>VLOOKUP(C1340, Pivot!A$2:E$999, 4, FALSE)</f>
        <v>114.2</v>
      </c>
      <c r="I1340" s="31">
        <f>VLOOKUP(C1340, Pivot!A$2:E$999, 5, FALSE)</f>
        <v>86.5</v>
      </c>
      <c r="J1340" s="60">
        <v>93.7</v>
      </c>
      <c r="K1340" s="31">
        <f t="shared" si="112"/>
        <v>0</v>
      </c>
      <c r="L1340" s="58">
        <f>VLOOKUP(C1340, Pivot!A$2:B$999, 2, FALSE)</f>
        <v>48366</v>
      </c>
      <c r="M1340" s="58">
        <f t="shared" si="115"/>
        <v>2018</v>
      </c>
      <c r="N1340" s="27" t="s">
        <v>991</v>
      </c>
      <c r="P1340" s="58">
        <f t="shared" si="113"/>
        <v>2018</v>
      </c>
    </row>
    <row r="1341" spans="1:16" ht="12.75" hidden="1" customHeight="1" x14ac:dyDescent="0.25">
      <c r="A1341" s="36" t="s">
        <v>1347</v>
      </c>
      <c r="B1341" s="28" t="s">
        <v>301</v>
      </c>
      <c r="C1341" s="29" t="s">
        <v>1330</v>
      </c>
      <c r="D1341" s="36">
        <v>1</v>
      </c>
      <c r="E1341" s="92">
        <v>43219</v>
      </c>
      <c r="F1341" s="57">
        <f>VLOOKUP(C1341, Pivot!A$2:C$999, 3, FALSE)</f>
        <v>43146</v>
      </c>
      <c r="G1341" s="30">
        <f t="shared" si="114"/>
        <v>73</v>
      </c>
      <c r="H1341" s="31">
        <f>VLOOKUP(C1341, Pivot!A$2:E$999, 4, FALSE)</f>
        <v>114.2</v>
      </c>
      <c r="I1341" s="31">
        <f>VLOOKUP(C1341, Pivot!A$2:E$999, 5, FALSE)</f>
        <v>86.5</v>
      </c>
      <c r="J1341" s="60">
        <v>94</v>
      </c>
      <c r="K1341" s="31">
        <f t="shared" si="112"/>
        <v>0</v>
      </c>
      <c r="L1341" s="58">
        <f>VLOOKUP(C1341, Pivot!A$2:B$999, 2, FALSE)</f>
        <v>14500</v>
      </c>
      <c r="M1341" s="58">
        <f t="shared" si="115"/>
        <v>2018</v>
      </c>
      <c r="N1341" s="27" t="s">
        <v>991</v>
      </c>
      <c r="P1341" s="58">
        <f t="shared" si="113"/>
        <v>2018</v>
      </c>
    </row>
    <row r="1342" spans="1:16" ht="12.75" hidden="1" customHeight="1" x14ac:dyDescent="0.25">
      <c r="A1342" s="36" t="s">
        <v>1347</v>
      </c>
      <c r="B1342" s="28" t="s">
        <v>301</v>
      </c>
      <c r="C1342" s="29" t="s">
        <v>1330</v>
      </c>
      <c r="D1342" s="36">
        <v>1</v>
      </c>
      <c r="E1342" s="92">
        <v>43219</v>
      </c>
      <c r="F1342" s="57">
        <f>VLOOKUP(C1342, Pivot!A$2:C$999, 3, FALSE)</f>
        <v>43146</v>
      </c>
      <c r="G1342" s="30">
        <f t="shared" si="114"/>
        <v>73</v>
      </c>
      <c r="H1342" s="31">
        <f>VLOOKUP(C1342, Pivot!A$2:E$999, 4, FALSE)</f>
        <v>114.2</v>
      </c>
      <c r="I1342" s="31">
        <f>VLOOKUP(C1342, Pivot!A$2:E$999, 5, FALSE)</f>
        <v>86.5</v>
      </c>
      <c r="J1342" s="60">
        <v>94.1</v>
      </c>
      <c r="K1342" s="31">
        <f t="shared" si="112"/>
        <v>0</v>
      </c>
      <c r="L1342" s="58">
        <f>VLOOKUP(C1342, Pivot!A$2:B$999, 2, FALSE)</f>
        <v>14500</v>
      </c>
      <c r="M1342" s="58">
        <f t="shared" si="115"/>
        <v>2018</v>
      </c>
      <c r="N1342" s="27" t="s">
        <v>991</v>
      </c>
      <c r="P1342" s="58">
        <f t="shared" si="113"/>
        <v>2018</v>
      </c>
    </row>
    <row r="1343" spans="1:16" ht="12.75" hidden="1" customHeight="1" x14ac:dyDescent="0.25">
      <c r="A1343" s="36" t="s">
        <v>1347</v>
      </c>
      <c r="B1343" s="28" t="s">
        <v>301</v>
      </c>
      <c r="C1343" s="29" t="s">
        <v>1324</v>
      </c>
      <c r="D1343" s="36">
        <v>2</v>
      </c>
      <c r="E1343" s="92">
        <v>43219</v>
      </c>
      <c r="F1343" s="57">
        <f>VLOOKUP(C1343, Pivot!A$2:C$999, 3, FALSE)</f>
        <v>43053</v>
      </c>
      <c r="G1343" s="30">
        <f t="shared" si="114"/>
        <v>166</v>
      </c>
      <c r="H1343" s="31">
        <f>VLOOKUP(C1343, Pivot!A$2:E$999, 4, FALSE)</f>
        <v>114.2</v>
      </c>
      <c r="I1343" s="31">
        <f>VLOOKUP(C1343, Pivot!A$2:E$999, 5, FALSE)</f>
        <v>86.5</v>
      </c>
      <c r="J1343" s="60">
        <v>94.4</v>
      </c>
      <c r="K1343" s="31">
        <f t="shared" si="112"/>
        <v>0</v>
      </c>
      <c r="L1343" s="58">
        <f>VLOOKUP(C1343, Pivot!A$2:B$999, 2, FALSE)</f>
        <v>48366</v>
      </c>
      <c r="M1343" s="58">
        <f t="shared" si="115"/>
        <v>2018</v>
      </c>
      <c r="N1343" s="27" t="s">
        <v>991</v>
      </c>
      <c r="P1343" s="58">
        <f t="shared" si="113"/>
        <v>2018</v>
      </c>
    </row>
    <row r="1344" spans="1:16" ht="12.75" hidden="1" customHeight="1" x14ac:dyDescent="0.25">
      <c r="A1344" s="36" t="s">
        <v>1347</v>
      </c>
      <c r="B1344" s="28" t="s">
        <v>301</v>
      </c>
      <c r="C1344" s="29" t="s">
        <v>1326</v>
      </c>
      <c r="D1344" s="36">
        <v>1</v>
      </c>
      <c r="E1344" s="92">
        <v>43219</v>
      </c>
      <c r="F1344" s="57">
        <f>VLOOKUP(C1344, Pivot!A$2:C$999, 3, FALSE)</f>
        <v>43146</v>
      </c>
      <c r="G1344" s="30">
        <f t="shared" si="114"/>
        <v>73</v>
      </c>
      <c r="H1344" s="31">
        <f>VLOOKUP(C1344, Pivot!A$2:E$999, 4, FALSE)</f>
        <v>114.2</v>
      </c>
      <c r="I1344" s="31">
        <f>VLOOKUP(C1344, Pivot!A$2:E$999, 5, FALSE)</f>
        <v>86.5</v>
      </c>
      <c r="J1344" s="60">
        <v>93.7</v>
      </c>
      <c r="K1344" s="31">
        <f t="shared" si="112"/>
        <v>0</v>
      </c>
      <c r="L1344" s="58">
        <f>VLOOKUP(C1344, Pivot!A$2:B$999, 2, FALSE)</f>
        <v>18000</v>
      </c>
      <c r="M1344" s="58">
        <f t="shared" si="115"/>
        <v>2018</v>
      </c>
      <c r="N1344" s="27" t="s">
        <v>991</v>
      </c>
      <c r="P1344" s="58">
        <f t="shared" si="113"/>
        <v>2018</v>
      </c>
    </row>
    <row r="1345" spans="1:16" ht="12.75" hidden="1" customHeight="1" x14ac:dyDescent="0.25">
      <c r="A1345" s="36" t="s">
        <v>1347</v>
      </c>
      <c r="B1345" s="28" t="s">
        <v>301</v>
      </c>
      <c r="C1345" s="29" t="s">
        <v>1326</v>
      </c>
      <c r="D1345" s="36">
        <v>3</v>
      </c>
      <c r="E1345" s="92">
        <v>43219</v>
      </c>
      <c r="F1345" s="57">
        <f>VLOOKUP(C1345, Pivot!A$2:C$999, 3, FALSE)</f>
        <v>43146</v>
      </c>
      <c r="G1345" s="30">
        <f t="shared" si="114"/>
        <v>73</v>
      </c>
      <c r="H1345" s="31">
        <f>VLOOKUP(C1345, Pivot!A$2:E$999, 4, FALSE)</f>
        <v>114.2</v>
      </c>
      <c r="I1345" s="31">
        <f>VLOOKUP(C1345, Pivot!A$2:E$999, 5, FALSE)</f>
        <v>86.5</v>
      </c>
      <c r="J1345" s="60">
        <v>94.4</v>
      </c>
      <c r="K1345" s="31">
        <f t="shared" si="112"/>
        <v>0</v>
      </c>
      <c r="L1345" s="58">
        <f>VLOOKUP(C1345, Pivot!A$2:B$999, 2, FALSE)</f>
        <v>18000</v>
      </c>
      <c r="M1345" s="58">
        <f t="shared" si="115"/>
        <v>2018</v>
      </c>
      <c r="N1345" s="27" t="s">
        <v>991</v>
      </c>
      <c r="P1345" s="58">
        <f t="shared" si="113"/>
        <v>2018</v>
      </c>
    </row>
    <row r="1346" spans="1:16" ht="12.75" hidden="1" customHeight="1" x14ac:dyDescent="0.25">
      <c r="A1346" s="36" t="s">
        <v>1348</v>
      </c>
      <c r="B1346" s="28" t="s">
        <v>301</v>
      </c>
      <c r="C1346" s="29" t="s">
        <v>1324</v>
      </c>
      <c r="D1346" s="36">
        <v>1</v>
      </c>
      <c r="E1346" s="92">
        <v>43220</v>
      </c>
      <c r="F1346" s="57">
        <f>VLOOKUP(C1346, Pivot!A$2:C$999, 3, FALSE)</f>
        <v>43053</v>
      </c>
      <c r="G1346" s="30">
        <f t="shared" si="114"/>
        <v>167</v>
      </c>
      <c r="H1346" s="31">
        <f>VLOOKUP(C1346, Pivot!A$2:E$999, 4, FALSE)</f>
        <v>114.2</v>
      </c>
      <c r="I1346" s="31">
        <f>VLOOKUP(C1346, Pivot!A$2:E$999, 5, FALSE)</f>
        <v>86.5</v>
      </c>
      <c r="J1346" s="60">
        <v>94.5</v>
      </c>
      <c r="K1346" s="31">
        <f t="shared" ref="K1346:K1409" si="116">IF(J1346&gt;H1346, J1346-H1346, IF(J1346&lt;I1346, J1346-I1346, 0))</f>
        <v>0</v>
      </c>
      <c r="L1346" s="58">
        <f>VLOOKUP(C1346, Pivot!A$2:B$999, 2, FALSE)</f>
        <v>48366</v>
      </c>
      <c r="M1346" s="58">
        <f t="shared" si="115"/>
        <v>2018</v>
      </c>
      <c r="N1346" s="27" t="s">
        <v>991</v>
      </c>
      <c r="P1346" s="58">
        <f t="shared" ref="P1346:P1409" si="117">IF(MONTH(E1346) =12, M1346+1, M1346)</f>
        <v>2018</v>
      </c>
    </row>
    <row r="1347" spans="1:16" ht="12.75" hidden="1" customHeight="1" x14ac:dyDescent="0.25">
      <c r="A1347" s="36" t="s">
        <v>1348</v>
      </c>
      <c r="B1347" s="28" t="s">
        <v>301</v>
      </c>
      <c r="C1347" s="29" t="s">
        <v>1324</v>
      </c>
      <c r="D1347" s="36">
        <v>1</v>
      </c>
      <c r="E1347" s="92">
        <v>43220</v>
      </c>
      <c r="F1347" s="57">
        <f>VLOOKUP(C1347, Pivot!A$2:C$999, 3, FALSE)</f>
        <v>43053</v>
      </c>
      <c r="G1347" s="30">
        <f t="shared" si="114"/>
        <v>167</v>
      </c>
      <c r="H1347" s="31">
        <f>VLOOKUP(C1347, Pivot!A$2:E$999, 4, FALSE)</f>
        <v>114.2</v>
      </c>
      <c r="I1347" s="31">
        <f>VLOOKUP(C1347, Pivot!A$2:E$999, 5, FALSE)</f>
        <v>86.5</v>
      </c>
      <c r="J1347" s="60">
        <v>94.6</v>
      </c>
      <c r="K1347" s="31">
        <f t="shared" si="116"/>
        <v>0</v>
      </c>
      <c r="L1347" s="58">
        <f>VLOOKUP(C1347, Pivot!A$2:B$999, 2, FALSE)</f>
        <v>48366</v>
      </c>
      <c r="M1347" s="58">
        <f t="shared" si="115"/>
        <v>2018</v>
      </c>
      <c r="N1347" s="27" t="s">
        <v>991</v>
      </c>
      <c r="P1347" s="58">
        <f t="shared" si="117"/>
        <v>2018</v>
      </c>
    </row>
    <row r="1348" spans="1:16" ht="12.75" hidden="1" customHeight="1" x14ac:dyDescent="0.25">
      <c r="A1348" s="36" t="s">
        <v>1348</v>
      </c>
      <c r="B1348" s="28" t="s">
        <v>301</v>
      </c>
      <c r="C1348" s="29" t="s">
        <v>1328</v>
      </c>
      <c r="D1348" s="36">
        <v>2</v>
      </c>
      <c r="E1348" s="92">
        <v>43220</v>
      </c>
      <c r="F1348" s="57">
        <f>VLOOKUP(C1348, Pivot!A$2:C$999, 3, FALSE)</f>
        <v>43053</v>
      </c>
      <c r="G1348" s="30">
        <f t="shared" si="114"/>
        <v>167</v>
      </c>
      <c r="H1348" s="31">
        <f>VLOOKUP(C1348, Pivot!A$2:E$999, 4, FALSE)</f>
        <v>114.2</v>
      </c>
      <c r="I1348" s="31">
        <f>VLOOKUP(C1348, Pivot!A$2:E$999, 5, FALSE)</f>
        <v>86.5</v>
      </c>
      <c r="J1348" s="60">
        <v>94.5</v>
      </c>
      <c r="K1348" s="31">
        <f t="shared" si="116"/>
        <v>0</v>
      </c>
      <c r="L1348" s="58">
        <f>VLOOKUP(C1348, Pivot!A$2:B$999, 2, FALSE)</f>
        <v>12000</v>
      </c>
      <c r="M1348" s="58">
        <f t="shared" si="115"/>
        <v>2018</v>
      </c>
      <c r="N1348" s="27" t="s">
        <v>991</v>
      </c>
      <c r="P1348" s="58">
        <f t="shared" si="117"/>
        <v>2018</v>
      </c>
    </row>
    <row r="1349" spans="1:16" ht="12.75" hidden="1" customHeight="1" x14ac:dyDescent="0.25">
      <c r="A1349" s="36" t="s">
        <v>1348</v>
      </c>
      <c r="B1349" s="28" t="s">
        <v>301</v>
      </c>
      <c r="C1349" s="29" t="s">
        <v>1328</v>
      </c>
      <c r="D1349" s="36">
        <v>1</v>
      </c>
      <c r="E1349" s="92">
        <v>43220</v>
      </c>
      <c r="F1349" s="57">
        <f>VLOOKUP(C1349, Pivot!A$2:C$999, 3, FALSE)</f>
        <v>43053</v>
      </c>
      <c r="G1349" s="30">
        <f t="shared" si="114"/>
        <v>167</v>
      </c>
      <c r="H1349" s="31">
        <f>VLOOKUP(C1349, Pivot!A$2:E$999, 4, FALSE)</f>
        <v>114.2</v>
      </c>
      <c r="I1349" s="31">
        <f>VLOOKUP(C1349, Pivot!A$2:E$999, 5, FALSE)</f>
        <v>86.5</v>
      </c>
      <c r="J1349" s="60">
        <v>94.6</v>
      </c>
      <c r="K1349" s="31">
        <f t="shared" si="116"/>
        <v>0</v>
      </c>
      <c r="L1349" s="58">
        <f>VLOOKUP(C1349, Pivot!A$2:B$999, 2, FALSE)</f>
        <v>12000</v>
      </c>
      <c r="M1349" s="58">
        <f t="shared" si="115"/>
        <v>2018</v>
      </c>
      <c r="N1349" s="27" t="s">
        <v>991</v>
      </c>
      <c r="P1349" s="58">
        <f t="shared" si="117"/>
        <v>2018</v>
      </c>
    </row>
    <row r="1350" spans="1:16" ht="12.75" hidden="1" customHeight="1" x14ac:dyDescent="0.25">
      <c r="A1350" s="36" t="s">
        <v>1348</v>
      </c>
      <c r="B1350" s="28" t="s">
        <v>301</v>
      </c>
      <c r="C1350" s="29" t="s">
        <v>1328</v>
      </c>
      <c r="D1350" s="36">
        <v>1</v>
      </c>
      <c r="E1350" s="92">
        <v>43220</v>
      </c>
      <c r="F1350" s="57">
        <f>VLOOKUP(C1350, Pivot!A$2:C$999, 3, FALSE)</f>
        <v>43053</v>
      </c>
      <c r="G1350" s="30">
        <f t="shared" si="114"/>
        <v>167</v>
      </c>
      <c r="H1350" s="31">
        <f>VLOOKUP(C1350, Pivot!A$2:E$999, 4, FALSE)</f>
        <v>114.2</v>
      </c>
      <c r="I1350" s="31">
        <f>VLOOKUP(C1350, Pivot!A$2:E$999, 5, FALSE)</f>
        <v>86.5</v>
      </c>
      <c r="J1350" s="60">
        <v>94.5</v>
      </c>
      <c r="K1350" s="31">
        <f t="shared" si="116"/>
        <v>0</v>
      </c>
      <c r="L1350" s="58">
        <f>VLOOKUP(C1350, Pivot!A$2:B$999, 2, FALSE)</f>
        <v>12000</v>
      </c>
      <c r="M1350" s="58">
        <f t="shared" si="115"/>
        <v>2018</v>
      </c>
      <c r="N1350" s="27" t="s">
        <v>991</v>
      </c>
      <c r="P1350" s="58">
        <f t="shared" si="117"/>
        <v>2018</v>
      </c>
    </row>
    <row r="1351" spans="1:16" ht="12.75" hidden="1" customHeight="1" x14ac:dyDescent="0.25">
      <c r="A1351" s="46" t="s">
        <v>1349</v>
      </c>
      <c r="B1351" s="28" t="s">
        <v>338</v>
      </c>
      <c r="C1351" s="73" t="s">
        <v>1324</v>
      </c>
      <c r="D1351" s="74">
        <v>2</v>
      </c>
      <c r="E1351" s="93">
        <v>43222</v>
      </c>
      <c r="F1351" s="57">
        <f>VLOOKUP(C1351, Pivot!A$2:C$999, 3, FALSE)</f>
        <v>43053</v>
      </c>
      <c r="G1351" s="30">
        <f t="shared" si="114"/>
        <v>169</v>
      </c>
      <c r="H1351" s="31">
        <f>VLOOKUP(C1351, Pivot!A$2:E$999, 4, FALSE)</f>
        <v>114.2</v>
      </c>
      <c r="I1351" s="31">
        <f>VLOOKUP(C1351, Pivot!A$2:E$999, 5, FALSE)</f>
        <v>86.5</v>
      </c>
      <c r="J1351" s="72">
        <v>114.6</v>
      </c>
      <c r="K1351" s="31">
        <f t="shared" si="116"/>
        <v>0.39999999999999147</v>
      </c>
      <c r="L1351" s="58">
        <f>VLOOKUP(C1351, Pivot!A$2:B$999, 2, FALSE)</f>
        <v>48366</v>
      </c>
      <c r="M1351" s="58">
        <f t="shared" si="115"/>
        <v>2018</v>
      </c>
      <c r="P1351" s="58">
        <f t="shared" si="117"/>
        <v>2018</v>
      </c>
    </row>
    <row r="1352" spans="1:16" ht="12.75" hidden="1" customHeight="1" x14ac:dyDescent="0.25">
      <c r="A1352" s="46" t="s">
        <v>1349</v>
      </c>
      <c r="B1352" s="28" t="s">
        <v>338</v>
      </c>
      <c r="C1352" s="73" t="s">
        <v>1326</v>
      </c>
      <c r="D1352" s="74">
        <v>2</v>
      </c>
      <c r="E1352" s="93">
        <v>43222</v>
      </c>
      <c r="F1352" s="57">
        <f>VLOOKUP(C1352, Pivot!A$2:C$999, 3, FALSE)</f>
        <v>43146</v>
      </c>
      <c r="G1352" s="30">
        <f t="shared" si="114"/>
        <v>76</v>
      </c>
      <c r="H1352" s="31">
        <f>VLOOKUP(C1352, Pivot!A$2:E$999, 4, FALSE)</f>
        <v>114.2</v>
      </c>
      <c r="I1352" s="31">
        <f>VLOOKUP(C1352, Pivot!A$2:E$999, 5, FALSE)</f>
        <v>86.5</v>
      </c>
      <c r="J1352" s="72">
        <v>114.6</v>
      </c>
      <c r="K1352" s="31">
        <f t="shared" si="116"/>
        <v>0.39999999999999147</v>
      </c>
      <c r="L1352" s="58">
        <f>VLOOKUP(C1352, Pivot!A$2:B$999, 2, FALSE)</f>
        <v>18000</v>
      </c>
      <c r="M1352" s="58">
        <f t="shared" si="115"/>
        <v>2018</v>
      </c>
      <c r="P1352" s="58">
        <f t="shared" si="117"/>
        <v>2018</v>
      </c>
    </row>
    <row r="1353" spans="1:16" ht="12.75" hidden="1" customHeight="1" x14ac:dyDescent="0.25">
      <c r="A1353" s="36" t="s">
        <v>1350</v>
      </c>
      <c r="B1353" s="28" t="s">
        <v>301</v>
      </c>
      <c r="C1353" s="29" t="s">
        <v>1330</v>
      </c>
      <c r="D1353" s="36">
        <v>1</v>
      </c>
      <c r="E1353" s="92">
        <v>43231</v>
      </c>
      <c r="F1353" s="57">
        <f>VLOOKUP(C1353, Pivot!A$2:C$999, 3, FALSE)</f>
        <v>43146</v>
      </c>
      <c r="G1353" s="30">
        <f t="shared" si="114"/>
        <v>85</v>
      </c>
      <c r="H1353" s="31">
        <f>VLOOKUP(C1353, Pivot!A$2:E$999, 4, FALSE)</f>
        <v>114.2</v>
      </c>
      <c r="I1353" s="31">
        <f>VLOOKUP(C1353, Pivot!A$2:E$999, 5, FALSE)</f>
        <v>86.5</v>
      </c>
      <c r="J1353" s="60">
        <v>95.5</v>
      </c>
      <c r="K1353" s="31">
        <f t="shared" si="116"/>
        <v>0</v>
      </c>
      <c r="L1353" s="58">
        <f>VLOOKUP(C1353, Pivot!A$2:B$999, 2, FALSE)</f>
        <v>14500</v>
      </c>
      <c r="M1353" s="58">
        <f t="shared" si="115"/>
        <v>2018</v>
      </c>
      <c r="N1353" s="27" t="s">
        <v>991</v>
      </c>
      <c r="P1353" s="58">
        <f t="shared" si="117"/>
        <v>2018</v>
      </c>
    </row>
    <row r="1354" spans="1:16" ht="12.75" hidden="1" customHeight="1" x14ac:dyDescent="0.25">
      <c r="A1354" s="36" t="s">
        <v>1350</v>
      </c>
      <c r="B1354" s="28" t="s">
        <v>301</v>
      </c>
      <c r="C1354" s="29" t="s">
        <v>1324</v>
      </c>
      <c r="D1354" s="36">
        <v>3</v>
      </c>
      <c r="E1354" s="92">
        <v>43231</v>
      </c>
      <c r="F1354" s="57">
        <f>VLOOKUP(C1354, Pivot!A$2:C$999, 3, FALSE)</f>
        <v>43053</v>
      </c>
      <c r="G1354" s="30">
        <f t="shared" si="114"/>
        <v>178</v>
      </c>
      <c r="H1354" s="31">
        <f>VLOOKUP(C1354, Pivot!A$2:E$999, 4, FALSE)</f>
        <v>114.2</v>
      </c>
      <c r="I1354" s="31">
        <f>VLOOKUP(C1354, Pivot!A$2:E$999, 5, FALSE)</f>
        <v>86.5</v>
      </c>
      <c r="J1354" s="60">
        <v>95.1</v>
      </c>
      <c r="K1354" s="31">
        <f t="shared" si="116"/>
        <v>0</v>
      </c>
      <c r="L1354" s="58">
        <f>VLOOKUP(C1354, Pivot!A$2:B$999, 2, FALSE)</f>
        <v>48366</v>
      </c>
      <c r="M1354" s="58">
        <f t="shared" si="115"/>
        <v>2018</v>
      </c>
      <c r="N1354" s="27" t="s">
        <v>991</v>
      </c>
      <c r="P1354" s="58">
        <f t="shared" si="117"/>
        <v>2018</v>
      </c>
    </row>
    <row r="1355" spans="1:16" ht="12.75" hidden="1" customHeight="1" x14ac:dyDescent="0.25">
      <c r="A1355" s="36" t="s">
        <v>1350</v>
      </c>
      <c r="B1355" s="28" t="s">
        <v>301</v>
      </c>
      <c r="C1355" s="29" t="s">
        <v>1324</v>
      </c>
      <c r="D1355" s="36">
        <v>2</v>
      </c>
      <c r="E1355" s="92">
        <v>43231</v>
      </c>
      <c r="F1355" s="57">
        <f>VLOOKUP(C1355, Pivot!A$2:C$999, 3, FALSE)</f>
        <v>43053</v>
      </c>
      <c r="G1355" s="30">
        <f t="shared" si="114"/>
        <v>178</v>
      </c>
      <c r="H1355" s="31">
        <f>VLOOKUP(C1355, Pivot!A$2:E$999, 4, FALSE)</f>
        <v>114.2</v>
      </c>
      <c r="I1355" s="31">
        <f>VLOOKUP(C1355, Pivot!A$2:E$999, 5, FALSE)</f>
        <v>86.5</v>
      </c>
      <c r="J1355" s="60">
        <v>95.3</v>
      </c>
      <c r="K1355" s="31">
        <f t="shared" si="116"/>
        <v>0</v>
      </c>
      <c r="L1355" s="58">
        <f>VLOOKUP(C1355, Pivot!A$2:B$999, 2, FALSE)</f>
        <v>48366</v>
      </c>
      <c r="M1355" s="58">
        <f t="shared" si="115"/>
        <v>2018</v>
      </c>
      <c r="N1355" s="27" t="s">
        <v>991</v>
      </c>
      <c r="P1355" s="58">
        <f t="shared" si="117"/>
        <v>2018</v>
      </c>
    </row>
    <row r="1356" spans="1:16" ht="12.75" hidden="1" customHeight="1" x14ac:dyDescent="0.25">
      <c r="A1356" s="36" t="s">
        <v>1350</v>
      </c>
      <c r="B1356" s="28" t="s">
        <v>301</v>
      </c>
      <c r="C1356" s="29" t="s">
        <v>1326</v>
      </c>
      <c r="D1356" s="36">
        <v>1</v>
      </c>
      <c r="E1356" s="92">
        <v>43231</v>
      </c>
      <c r="F1356" s="57">
        <f>VLOOKUP(C1356, Pivot!A$2:C$999, 3, FALSE)</f>
        <v>43146</v>
      </c>
      <c r="G1356" s="30">
        <f t="shared" si="114"/>
        <v>85</v>
      </c>
      <c r="H1356" s="31">
        <f>VLOOKUP(C1356, Pivot!A$2:E$999, 4, FALSE)</f>
        <v>114.2</v>
      </c>
      <c r="I1356" s="31">
        <f>VLOOKUP(C1356, Pivot!A$2:E$999, 5, FALSE)</f>
        <v>86.5</v>
      </c>
      <c r="J1356" s="60">
        <v>95.1</v>
      </c>
      <c r="K1356" s="31">
        <f t="shared" si="116"/>
        <v>0</v>
      </c>
      <c r="L1356" s="58">
        <f>VLOOKUP(C1356, Pivot!A$2:B$999, 2, FALSE)</f>
        <v>18000</v>
      </c>
      <c r="M1356" s="58">
        <f t="shared" si="115"/>
        <v>2018</v>
      </c>
      <c r="N1356" s="27" t="s">
        <v>991</v>
      </c>
      <c r="P1356" s="58">
        <f t="shared" si="117"/>
        <v>2018</v>
      </c>
    </row>
    <row r="1357" spans="1:16" ht="12.75" hidden="1" customHeight="1" x14ac:dyDescent="0.25">
      <c r="A1357" s="36" t="s">
        <v>1350</v>
      </c>
      <c r="B1357" s="28" t="s">
        <v>301</v>
      </c>
      <c r="C1357" s="29" t="s">
        <v>1326</v>
      </c>
      <c r="D1357" s="36">
        <v>1</v>
      </c>
      <c r="E1357" s="92">
        <v>43231</v>
      </c>
      <c r="F1357" s="57">
        <f>VLOOKUP(C1357, Pivot!A$2:C$999, 3, FALSE)</f>
        <v>43146</v>
      </c>
      <c r="G1357" s="30">
        <f t="shared" si="114"/>
        <v>85</v>
      </c>
      <c r="H1357" s="31">
        <f>VLOOKUP(C1357, Pivot!A$2:E$999, 4, FALSE)</f>
        <v>114.2</v>
      </c>
      <c r="I1357" s="31">
        <f>VLOOKUP(C1357, Pivot!A$2:E$999, 5, FALSE)</f>
        <v>86.5</v>
      </c>
      <c r="J1357" s="60">
        <v>95.2</v>
      </c>
      <c r="K1357" s="31">
        <f t="shared" si="116"/>
        <v>0</v>
      </c>
      <c r="L1357" s="58">
        <f>VLOOKUP(C1357, Pivot!A$2:B$999, 2, FALSE)</f>
        <v>18000</v>
      </c>
      <c r="M1357" s="58">
        <f t="shared" si="115"/>
        <v>2018</v>
      </c>
      <c r="N1357" s="27" t="s">
        <v>991</v>
      </c>
      <c r="P1357" s="58">
        <f t="shared" si="117"/>
        <v>2018</v>
      </c>
    </row>
    <row r="1358" spans="1:16" ht="12.75" hidden="1" customHeight="1" x14ac:dyDescent="0.25">
      <c r="A1358" s="36" t="s">
        <v>1351</v>
      </c>
      <c r="B1358" s="28" t="s">
        <v>301</v>
      </c>
      <c r="C1358" s="29" t="s">
        <v>1330</v>
      </c>
      <c r="D1358" s="36">
        <v>1</v>
      </c>
      <c r="E1358" s="92">
        <v>43237</v>
      </c>
      <c r="F1358" s="57">
        <f>VLOOKUP(C1358, Pivot!A$2:C$999, 3, FALSE)</f>
        <v>43146</v>
      </c>
      <c r="G1358" s="30">
        <f t="shared" si="114"/>
        <v>91</v>
      </c>
      <c r="H1358" s="31">
        <f>VLOOKUP(C1358, Pivot!A$2:E$999, 4, FALSE)</f>
        <v>114.2</v>
      </c>
      <c r="I1358" s="31">
        <f>VLOOKUP(C1358, Pivot!A$2:E$999, 5, FALSE)</f>
        <v>86.5</v>
      </c>
      <c r="J1358" s="60">
        <v>95.7</v>
      </c>
      <c r="K1358" s="31">
        <f t="shared" si="116"/>
        <v>0</v>
      </c>
      <c r="L1358" s="58">
        <f>VLOOKUP(C1358, Pivot!A$2:B$999, 2, FALSE)</f>
        <v>14500</v>
      </c>
      <c r="M1358" s="58">
        <f t="shared" si="115"/>
        <v>2018</v>
      </c>
      <c r="N1358" s="27" t="s">
        <v>991</v>
      </c>
      <c r="P1358" s="58">
        <f t="shared" si="117"/>
        <v>2018</v>
      </c>
    </row>
    <row r="1359" spans="1:16" ht="12.75" hidden="1" customHeight="1" x14ac:dyDescent="0.25">
      <c r="A1359" s="36" t="s">
        <v>1351</v>
      </c>
      <c r="B1359" s="28" t="s">
        <v>301</v>
      </c>
      <c r="C1359" s="29" t="s">
        <v>1324</v>
      </c>
      <c r="D1359" s="36">
        <v>2</v>
      </c>
      <c r="E1359" s="92">
        <v>43237</v>
      </c>
      <c r="F1359" s="57">
        <f>VLOOKUP(C1359, Pivot!A$2:C$999, 3, FALSE)</f>
        <v>43053</v>
      </c>
      <c r="G1359" s="30">
        <f t="shared" si="114"/>
        <v>184</v>
      </c>
      <c r="H1359" s="31">
        <f>VLOOKUP(C1359, Pivot!A$2:E$999, 4, FALSE)</f>
        <v>114.2</v>
      </c>
      <c r="I1359" s="31">
        <f>VLOOKUP(C1359, Pivot!A$2:E$999, 5, FALSE)</f>
        <v>86.5</v>
      </c>
      <c r="J1359" s="60">
        <v>95.9</v>
      </c>
      <c r="K1359" s="31">
        <f t="shared" si="116"/>
        <v>0</v>
      </c>
      <c r="L1359" s="58">
        <f>VLOOKUP(C1359, Pivot!A$2:B$999, 2, FALSE)</f>
        <v>48366</v>
      </c>
      <c r="M1359" s="58">
        <f t="shared" si="115"/>
        <v>2018</v>
      </c>
      <c r="N1359" s="27" t="s">
        <v>991</v>
      </c>
      <c r="P1359" s="58">
        <f t="shared" si="117"/>
        <v>2018</v>
      </c>
    </row>
    <row r="1360" spans="1:16" ht="12.75" hidden="1" customHeight="1" x14ac:dyDescent="0.25">
      <c r="A1360" s="36" t="s">
        <v>1351</v>
      </c>
      <c r="B1360" s="28" t="s">
        <v>301</v>
      </c>
      <c r="C1360" s="29" t="s">
        <v>1324</v>
      </c>
      <c r="D1360" s="36">
        <v>6</v>
      </c>
      <c r="E1360" s="92">
        <v>43237</v>
      </c>
      <c r="F1360" s="57">
        <f>VLOOKUP(C1360, Pivot!A$2:C$999, 3, FALSE)</f>
        <v>43053</v>
      </c>
      <c r="G1360" s="30">
        <f t="shared" si="114"/>
        <v>184</v>
      </c>
      <c r="H1360" s="31">
        <f>VLOOKUP(C1360, Pivot!A$2:E$999, 4, FALSE)</f>
        <v>114.2</v>
      </c>
      <c r="I1360" s="31">
        <f>VLOOKUP(C1360, Pivot!A$2:E$999, 5, FALSE)</f>
        <v>86.5</v>
      </c>
      <c r="J1360" s="60">
        <v>95.7</v>
      </c>
      <c r="K1360" s="31">
        <f t="shared" si="116"/>
        <v>0</v>
      </c>
      <c r="L1360" s="58">
        <f>VLOOKUP(C1360, Pivot!A$2:B$999, 2, FALSE)</f>
        <v>48366</v>
      </c>
      <c r="M1360" s="58">
        <f t="shared" si="115"/>
        <v>2018</v>
      </c>
      <c r="N1360" s="27" t="s">
        <v>991</v>
      </c>
      <c r="P1360" s="58">
        <f t="shared" si="117"/>
        <v>2018</v>
      </c>
    </row>
    <row r="1361" spans="1:16" ht="12.75" hidden="1" customHeight="1" x14ac:dyDescent="0.25">
      <c r="A1361" s="36" t="s">
        <v>1351</v>
      </c>
      <c r="B1361" s="28" t="s">
        <v>301</v>
      </c>
      <c r="C1361" s="29" t="s">
        <v>1326</v>
      </c>
      <c r="D1361" s="36">
        <v>1</v>
      </c>
      <c r="E1361" s="92">
        <v>43237</v>
      </c>
      <c r="F1361" s="57">
        <f>VLOOKUP(C1361, Pivot!A$2:C$999, 3, FALSE)</f>
        <v>43146</v>
      </c>
      <c r="G1361" s="30">
        <f t="shared" si="114"/>
        <v>91</v>
      </c>
      <c r="H1361" s="31">
        <f>VLOOKUP(C1361, Pivot!A$2:E$999, 4, FALSE)</f>
        <v>114.2</v>
      </c>
      <c r="I1361" s="31">
        <f>VLOOKUP(C1361, Pivot!A$2:E$999, 5, FALSE)</f>
        <v>86.5</v>
      </c>
      <c r="J1361" s="60">
        <v>95.7</v>
      </c>
      <c r="K1361" s="31">
        <f t="shared" si="116"/>
        <v>0</v>
      </c>
      <c r="L1361" s="58">
        <f>VLOOKUP(C1361, Pivot!A$2:B$999, 2, FALSE)</f>
        <v>18000</v>
      </c>
      <c r="M1361" s="58">
        <f t="shared" si="115"/>
        <v>2018</v>
      </c>
      <c r="N1361" s="27" t="s">
        <v>991</v>
      </c>
      <c r="P1361" s="58">
        <f t="shared" si="117"/>
        <v>2018</v>
      </c>
    </row>
    <row r="1362" spans="1:16" ht="12.75" hidden="1" customHeight="1" x14ac:dyDescent="0.25">
      <c r="A1362" s="36" t="s">
        <v>1352</v>
      </c>
      <c r="B1362" s="28" t="s">
        <v>301</v>
      </c>
      <c r="C1362" s="29" t="s">
        <v>1324</v>
      </c>
      <c r="D1362" s="36">
        <v>1</v>
      </c>
      <c r="E1362" s="92">
        <v>43243</v>
      </c>
      <c r="F1362" s="57">
        <f>VLOOKUP(C1362, Pivot!A$2:C$999, 3, FALSE)</f>
        <v>43053</v>
      </c>
      <c r="G1362" s="30">
        <f t="shared" si="114"/>
        <v>190</v>
      </c>
      <c r="H1362" s="31">
        <f>VLOOKUP(C1362, Pivot!A$2:E$999, 4, FALSE)</f>
        <v>114.2</v>
      </c>
      <c r="I1362" s="31">
        <f>VLOOKUP(C1362, Pivot!A$2:E$999, 5, FALSE)</f>
        <v>86.5</v>
      </c>
      <c r="J1362" s="60">
        <v>90.6</v>
      </c>
      <c r="K1362" s="31">
        <f t="shared" si="116"/>
        <v>0</v>
      </c>
      <c r="L1362" s="58">
        <f>VLOOKUP(C1362, Pivot!A$2:B$999, 2, FALSE)</f>
        <v>48366</v>
      </c>
      <c r="M1362" s="58">
        <f t="shared" si="115"/>
        <v>2018</v>
      </c>
      <c r="N1362" s="27" t="s">
        <v>991</v>
      </c>
      <c r="P1362" s="58">
        <f t="shared" si="117"/>
        <v>2018</v>
      </c>
    </row>
    <row r="1363" spans="1:16" ht="12.75" hidden="1" customHeight="1" x14ac:dyDescent="0.25">
      <c r="A1363" s="36" t="s">
        <v>1352</v>
      </c>
      <c r="B1363" s="28" t="s">
        <v>301</v>
      </c>
      <c r="C1363" s="29" t="s">
        <v>1326</v>
      </c>
      <c r="D1363" s="36">
        <v>1</v>
      </c>
      <c r="E1363" s="92">
        <v>43243</v>
      </c>
      <c r="F1363" s="57">
        <f>VLOOKUP(C1363, Pivot!A$2:C$999, 3, FALSE)</f>
        <v>43146</v>
      </c>
      <c r="G1363" s="30">
        <f t="shared" si="114"/>
        <v>97</v>
      </c>
      <c r="H1363" s="31">
        <f>VLOOKUP(C1363, Pivot!A$2:E$999, 4, FALSE)</f>
        <v>114.2</v>
      </c>
      <c r="I1363" s="31">
        <f>VLOOKUP(C1363, Pivot!A$2:E$999, 5, FALSE)</f>
        <v>86.5</v>
      </c>
      <c r="J1363" s="60">
        <v>90.6</v>
      </c>
      <c r="K1363" s="31">
        <f t="shared" si="116"/>
        <v>0</v>
      </c>
      <c r="L1363" s="58">
        <f>VLOOKUP(C1363, Pivot!A$2:B$999, 2, FALSE)</f>
        <v>18000</v>
      </c>
      <c r="M1363" s="58">
        <f t="shared" si="115"/>
        <v>2018</v>
      </c>
      <c r="N1363" s="27" t="s">
        <v>991</v>
      </c>
      <c r="P1363" s="58">
        <f t="shared" si="117"/>
        <v>2018</v>
      </c>
    </row>
    <row r="1364" spans="1:16" ht="12.75" hidden="1" customHeight="1" x14ac:dyDescent="0.25">
      <c r="A1364" s="36" t="s">
        <v>1352</v>
      </c>
      <c r="B1364" s="28" t="s">
        <v>301</v>
      </c>
      <c r="C1364" s="29" t="s">
        <v>1326</v>
      </c>
      <c r="D1364" s="36">
        <v>1</v>
      </c>
      <c r="E1364" s="92">
        <v>43243</v>
      </c>
      <c r="F1364" s="57">
        <f>VLOOKUP(C1364, Pivot!A$2:C$999, 3, FALSE)</f>
        <v>43146</v>
      </c>
      <c r="G1364" s="30">
        <f t="shared" si="114"/>
        <v>97</v>
      </c>
      <c r="H1364" s="31">
        <f>VLOOKUP(C1364, Pivot!A$2:E$999, 4, FALSE)</f>
        <v>114.2</v>
      </c>
      <c r="I1364" s="31">
        <f>VLOOKUP(C1364, Pivot!A$2:E$999, 5, FALSE)</f>
        <v>86.5</v>
      </c>
      <c r="J1364" s="60">
        <v>93</v>
      </c>
      <c r="K1364" s="31">
        <f t="shared" si="116"/>
        <v>0</v>
      </c>
      <c r="L1364" s="58">
        <f>VLOOKUP(C1364, Pivot!A$2:B$999, 2, FALSE)</f>
        <v>18000</v>
      </c>
      <c r="M1364" s="58">
        <f t="shared" si="115"/>
        <v>2018</v>
      </c>
      <c r="N1364" s="27" t="s">
        <v>991</v>
      </c>
      <c r="P1364" s="58">
        <f t="shared" si="117"/>
        <v>2018</v>
      </c>
    </row>
    <row r="1365" spans="1:16" ht="12.75" hidden="1" customHeight="1" x14ac:dyDescent="0.25">
      <c r="A1365" s="36" t="s">
        <v>1352</v>
      </c>
      <c r="B1365" s="28" t="s">
        <v>301</v>
      </c>
      <c r="C1365" s="29" t="s">
        <v>1328</v>
      </c>
      <c r="D1365" s="36">
        <v>2</v>
      </c>
      <c r="E1365" s="92">
        <v>43243</v>
      </c>
      <c r="F1365" s="57">
        <f>VLOOKUP(C1365, Pivot!A$2:C$999, 3, FALSE)</f>
        <v>43053</v>
      </c>
      <c r="G1365" s="30">
        <f t="shared" si="114"/>
        <v>190</v>
      </c>
      <c r="H1365" s="31">
        <f>VLOOKUP(C1365, Pivot!A$2:E$999, 4, FALSE)</f>
        <v>114.2</v>
      </c>
      <c r="I1365" s="31">
        <f>VLOOKUP(C1365, Pivot!A$2:E$999, 5, FALSE)</f>
        <v>86.5</v>
      </c>
      <c r="J1365" s="60">
        <v>90.6</v>
      </c>
      <c r="K1365" s="31">
        <f t="shared" si="116"/>
        <v>0</v>
      </c>
      <c r="L1365" s="58">
        <f>VLOOKUP(C1365, Pivot!A$2:B$999, 2, FALSE)</f>
        <v>12000</v>
      </c>
      <c r="M1365" s="58">
        <f t="shared" si="115"/>
        <v>2018</v>
      </c>
      <c r="N1365" s="27" t="s">
        <v>991</v>
      </c>
      <c r="P1365" s="58">
        <f t="shared" si="117"/>
        <v>2018</v>
      </c>
    </row>
    <row r="1366" spans="1:16" ht="12.75" hidden="1" customHeight="1" x14ac:dyDescent="0.25">
      <c r="A1366" s="46" t="s">
        <v>1353</v>
      </c>
      <c r="B1366" s="28" t="s">
        <v>338</v>
      </c>
      <c r="C1366" s="73" t="s">
        <v>1324</v>
      </c>
      <c r="D1366" s="74">
        <v>1</v>
      </c>
      <c r="E1366" s="93">
        <v>43255</v>
      </c>
      <c r="F1366" s="57">
        <f>VLOOKUP(C1366, Pivot!A$2:C$999, 3, FALSE)</f>
        <v>43053</v>
      </c>
      <c r="G1366" s="30">
        <f t="shared" si="114"/>
        <v>202</v>
      </c>
      <c r="H1366" s="31">
        <f>VLOOKUP(C1366, Pivot!A$2:E$999, 4, FALSE)</f>
        <v>114.2</v>
      </c>
      <c r="I1366" s="31">
        <f>VLOOKUP(C1366, Pivot!A$2:E$999, 5, FALSE)</f>
        <v>86.5</v>
      </c>
      <c r="J1366" s="72">
        <v>99.5</v>
      </c>
      <c r="K1366" s="31">
        <f t="shared" si="116"/>
        <v>0</v>
      </c>
      <c r="L1366" s="58">
        <f>VLOOKUP(C1366, Pivot!A$2:B$999, 2, FALSE)</f>
        <v>48366</v>
      </c>
      <c r="M1366" s="58">
        <f t="shared" si="115"/>
        <v>2018</v>
      </c>
      <c r="P1366" s="58">
        <f t="shared" si="117"/>
        <v>2018</v>
      </c>
    </row>
    <row r="1367" spans="1:16" ht="12.75" hidden="1" customHeight="1" x14ac:dyDescent="0.25">
      <c r="A1367" s="46" t="s">
        <v>1353</v>
      </c>
      <c r="B1367" s="28" t="s">
        <v>338</v>
      </c>
      <c r="C1367" s="73" t="s">
        <v>1326</v>
      </c>
      <c r="D1367" s="74">
        <v>1</v>
      </c>
      <c r="E1367" s="93">
        <v>43255</v>
      </c>
      <c r="F1367" s="57">
        <f>VLOOKUP(C1367, Pivot!A$2:C$999, 3, FALSE)</f>
        <v>43146</v>
      </c>
      <c r="G1367" s="30">
        <f t="shared" si="114"/>
        <v>109</v>
      </c>
      <c r="H1367" s="31">
        <f>VLOOKUP(C1367, Pivot!A$2:E$999, 4, FALSE)</f>
        <v>114.2</v>
      </c>
      <c r="I1367" s="31">
        <f>VLOOKUP(C1367, Pivot!A$2:E$999, 5, FALSE)</f>
        <v>86.5</v>
      </c>
      <c r="J1367" s="72">
        <v>99.5</v>
      </c>
      <c r="K1367" s="31">
        <f t="shared" si="116"/>
        <v>0</v>
      </c>
      <c r="L1367" s="58">
        <f>VLOOKUP(C1367, Pivot!A$2:B$999, 2, FALSE)</f>
        <v>18000</v>
      </c>
      <c r="M1367" s="58">
        <f t="shared" si="115"/>
        <v>2018</v>
      </c>
      <c r="P1367" s="58">
        <f t="shared" si="117"/>
        <v>2018</v>
      </c>
    </row>
    <row r="1368" spans="1:16" ht="12.75" hidden="1" customHeight="1" x14ac:dyDescent="0.25">
      <c r="A1368" s="46" t="s">
        <v>1354</v>
      </c>
      <c r="B1368" s="28" t="s">
        <v>338</v>
      </c>
      <c r="C1368" s="73" t="s">
        <v>1324</v>
      </c>
      <c r="D1368" s="74">
        <v>1</v>
      </c>
      <c r="E1368" s="93">
        <v>43255</v>
      </c>
      <c r="F1368" s="57">
        <f>VLOOKUP(C1368, Pivot!A$2:C$999, 3, FALSE)</f>
        <v>43053</v>
      </c>
      <c r="G1368" s="30">
        <f t="shared" si="114"/>
        <v>202</v>
      </c>
      <c r="H1368" s="31">
        <f>VLOOKUP(C1368, Pivot!A$2:E$999, 4, FALSE)</f>
        <v>114.2</v>
      </c>
      <c r="I1368" s="31">
        <f>VLOOKUP(C1368, Pivot!A$2:E$999, 5, FALSE)</f>
        <v>86.5</v>
      </c>
      <c r="J1368" s="72">
        <v>114.6</v>
      </c>
      <c r="K1368" s="31">
        <f t="shared" si="116"/>
        <v>0.39999999999999147</v>
      </c>
      <c r="L1368" s="58">
        <f>VLOOKUP(C1368, Pivot!A$2:B$999, 2, FALSE)</f>
        <v>48366</v>
      </c>
      <c r="M1368" s="58">
        <f t="shared" si="115"/>
        <v>2018</v>
      </c>
      <c r="P1368" s="58">
        <f t="shared" si="117"/>
        <v>2018</v>
      </c>
    </row>
    <row r="1369" spans="1:16" ht="12.75" hidden="1" customHeight="1" x14ac:dyDescent="0.25">
      <c r="A1369" s="36" t="s">
        <v>1355</v>
      </c>
      <c r="B1369" s="28" t="s">
        <v>301</v>
      </c>
      <c r="C1369" s="29" t="s">
        <v>1324</v>
      </c>
      <c r="D1369" s="36">
        <v>1</v>
      </c>
      <c r="E1369" s="92">
        <v>43256</v>
      </c>
      <c r="F1369" s="57">
        <f>VLOOKUP(C1369, Pivot!A$2:C$999, 3, FALSE)</f>
        <v>43053</v>
      </c>
      <c r="G1369" s="30">
        <f t="shared" si="114"/>
        <v>203</v>
      </c>
      <c r="H1369" s="31">
        <f>VLOOKUP(C1369, Pivot!A$2:E$999, 4, FALSE)</f>
        <v>114.2</v>
      </c>
      <c r="I1369" s="31">
        <f>VLOOKUP(C1369, Pivot!A$2:E$999, 5, FALSE)</f>
        <v>86.5</v>
      </c>
      <c r="J1369" s="60">
        <v>94.8</v>
      </c>
      <c r="K1369" s="31">
        <f t="shared" si="116"/>
        <v>0</v>
      </c>
      <c r="L1369" s="58">
        <f>VLOOKUP(C1369, Pivot!A$2:B$999, 2, FALSE)</f>
        <v>48366</v>
      </c>
      <c r="M1369" s="58">
        <f t="shared" si="115"/>
        <v>2018</v>
      </c>
      <c r="N1369" s="27" t="s">
        <v>991</v>
      </c>
      <c r="P1369" s="58">
        <f t="shared" si="117"/>
        <v>2018</v>
      </c>
    </row>
    <row r="1370" spans="1:16" ht="12.75" hidden="1" customHeight="1" x14ac:dyDescent="0.25">
      <c r="A1370" s="36" t="s">
        <v>1356</v>
      </c>
      <c r="B1370" s="28" t="s">
        <v>301</v>
      </c>
      <c r="C1370" s="29" t="s">
        <v>1324</v>
      </c>
      <c r="D1370" s="36">
        <v>1</v>
      </c>
      <c r="E1370" s="92">
        <v>43273</v>
      </c>
      <c r="F1370" s="57">
        <f>VLOOKUP(C1370, Pivot!A$2:C$999, 3, FALSE)</f>
        <v>43053</v>
      </c>
      <c r="G1370" s="30">
        <f t="shared" ref="G1370:G1433" si="118">IFERROR(E1370-F1370, "")</f>
        <v>220</v>
      </c>
      <c r="H1370" s="31">
        <f>VLOOKUP(C1370, Pivot!A$2:E$999, 4, FALSE)</f>
        <v>114.2</v>
      </c>
      <c r="I1370" s="31">
        <f>VLOOKUP(C1370, Pivot!A$2:E$999, 5, FALSE)</f>
        <v>86.5</v>
      </c>
      <c r="J1370" s="60">
        <v>95.1</v>
      </c>
      <c r="K1370" s="31">
        <f t="shared" si="116"/>
        <v>0</v>
      </c>
      <c r="L1370" s="58">
        <f>VLOOKUP(C1370, Pivot!A$2:B$999, 2, FALSE)</f>
        <v>48366</v>
      </c>
      <c r="M1370" s="58">
        <f t="shared" ref="M1370:M1433" si="119">IF(ISBLANK(E1370), "", YEAR(E1370))</f>
        <v>2018</v>
      </c>
      <c r="N1370" s="27" t="s">
        <v>991</v>
      </c>
      <c r="P1370" s="58">
        <f t="shared" si="117"/>
        <v>2018</v>
      </c>
    </row>
    <row r="1371" spans="1:16" ht="12.75" hidden="1" customHeight="1" x14ac:dyDescent="0.25">
      <c r="A1371" s="36" t="s">
        <v>1356</v>
      </c>
      <c r="B1371" s="28" t="s">
        <v>301</v>
      </c>
      <c r="C1371" s="29" t="s">
        <v>1328</v>
      </c>
      <c r="D1371" s="36">
        <v>1</v>
      </c>
      <c r="E1371" s="92">
        <v>43273</v>
      </c>
      <c r="F1371" s="57">
        <f>VLOOKUP(C1371, Pivot!A$2:C$999, 3, FALSE)</f>
        <v>43053</v>
      </c>
      <c r="G1371" s="30">
        <f t="shared" si="118"/>
        <v>220</v>
      </c>
      <c r="H1371" s="31">
        <f>VLOOKUP(C1371, Pivot!A$2:E$999, 4, FALSE)</f>
        <v>114.2</v>
      </c>
      <c r="I1371" s="31">
        <f>VLOOKUP(C1371, Pivot!A$2:E$999, 5, FALSE)</f>
        <v>86.5</v>
      </c>
      <c r="J1371" s="60">
        <v>95.1</v>
      </c>
      <c r="K1371" s="31">
        <f t="shared" si="116"/>
        <v>0</v>
      </c>
      <c r="L1371" s="58">
        <f>VLOOKUP(C1371, Pivot!A$2:B$999, 2, FALSE)</f>
        <v>12000</v>
      </c>
      <c r="M1371" s="58">
        <f t="shared" si="119"/>
        <v>2018</v>
      </c>
      <c r="N1371" s="27" t="s">
        <v>991</v>
      </c>
      <c r="P1371" s="58">
        <f t="shared" si="117"/>
        <v>2018</v>
      </c>
    </row>
    <row r="1372" spans="1:16" ht="12.75" hidden="1" customHeight="1" x14ac:dyDescent="0.25">
      <c r="A1372" s="36" t="s">
        <v>1357</v>
      </c>
      <c r="B1372" s="28" t="s">
        <v>301</v>
      </c>
      <c r="C1372" s="29" t="s">
        <v>1330</v>
      </c>
      <c r="D1372" s="36">
        <v>1</v>
      </c>
      <c r="E1372" s="92">
        <v>43276</v>
      </c>
      <c r="F1372" s="57">
        <f>VLOOKUP(C1372, Pivot!A$2:C$999, 3, FALSE)</f>
        <v>43146</v>
      </c>
      <c r="G1372" s="30">
        <f t="shared" si="118"/>
        <v>130</v>
      </c>
      <c r="H1372" s="31">
        <f>VLOOKUP(C1372, Pivot!A$2:E$999, 4, FALSE)</f>
        <v>114.2</v>
      </c>
      <c r="I1372" s="31">
        <f>VLOOKUP(C1372, Pivot!A$2:E$999, 5, FALSE)</f>
        <v>86.5</v>
      </c>
      <c r="J1372" s="60">
        <v>97.6</v>
      </c>
      <c r="K1372" s="31">
        <f t="shared" si="116"/>
        <v>0</v>
      </c>
      <c r="L1372" s="58">
        <f>VLOOKUP(C1372, Pivot!A$2:B$999, 2, FALSE)</f>
        <v>14500</v>
      </c>
      <c r="M1372" s="58">
        <f t="shared" si="119"/>
        <v>2018</v>
      </c>
      <c r="N1372" s="27" t="s">
        <v>991</v>
      </c>
      <c r="P1372" s="58">
        <f t="shared" si="117"/>
        <v>2018</v>
      </c>
    </row>
    <row r="1373" spans="1:16" ht="12.75" hidden="1" customHeight="1" x14ac:dyDescent="0.25">
      <c r="A1373" s="36" t="s">
        <v>1357</v>
      </c>
      <c r="B1373" s="28" t="s">
        <v>301</v>
      </c>
      <c r="C1373" s="29" t="s">
        <v>1330</v>
      </c>
      <c r="D1373" s="36">
        <v>1</v>
      </c>
      <c r="E1373" s="92">
        <v>43276</v>
      </c>
      <c r="F1373" s="57">
        <f>VLOOKUP(C1373, Pivot!A$2:C$999, 3, FALSE)</f>
        <v>43146</v>
      </c>
      <c r="G1373" s="30">
        <f t="shared" si="118"/>
        <v>130</v>
      </c>
      <c r="H1373" s="31">
        <f>VLOOKUP(C1373, Pivot!A$2:E$999, 4, FALSE)</f>
        <v>114.2</v>
      </c>
      <c r="I1373" s="31">
        <f>VLOOKUP(C1373, Pivot!A$2:E$999, 5, FALSE)</f>
        <v>86.5</v>
      </c>
      <c r="J1373" s="60">
        <v>97.3</v>
      </c>
      <c r="K1373" s="31">
        <f t="shared" si="116"/>
        <v>0</v>
      </c>
      <c r="L1373" s="58">
        <f>VLOOKUP(C1373, Pivot!A$2:B$999, 2, FALSE)</f>
        <v>14500</v>
      </c>
      <c r="M1373" s="58">
        <f t="shared" si="119"/>
        <v>2018</v>
      </c>
      <c r="N1373" s="27" t="s">
        <v>991</v>
      </c>
      <c r="P1373" s="58">
        <f t="shared" si="117"/>
        <v>2018</v>
      </c>
    </row>
    <row r="1374" spans="1:16" ht="12.75" hidden="1" customHeight="1" x14ac:dyDescent="0.25">
      <c r="A1374" s="36" t="s">
        <v>1357</v>
      </c>
      <c r="B1374" s="28" t="s">
        <v>301</v>
      </c>
      <c r="C1374" s="29" t="s">
        <v>1324</v>
      </c>
      <c r="D1374" s="36">
        <v>1</v>
      </c>
      <c r="E1374" s="92">
        <v>43276</v>
      </c>
      <c r="F1374" s="57">
        <f>VLOOKUP(C1374, Pivot!A$2:C$999, 3, FALSE)</f>
        <v>43053</v>
      </c>
      <c r="G1374" s="30">
        <f t="shared" si="118"/>
        <v>223</v>
      </c>
      <c r="H1374" s="31">
        <f>VLOOKUP(C1374, Pivot!A$2:E$999, 4, FALSE)</f>
        <v>114.2</v>
      </c>
      <c r="I1374" s="31">
        <f>VLOOKUP(C1374, Pivot!A$2:E$999, 5, FALSE)</f>
        <v>86.5</v>
      </c>
      <c r="J1374" s="60">
        <v>95.4</v>
      </c>
      <c r="K1374" s="31">
        <f t="shared" si="116"/>
        <v>0</v>
      </c>
      <c r="L1374" s="58">
        <f>VLOOKUP(C1374, Pivot!A$2:B$999, 2, FALSE)</f>
        <v>48366</v>
      </c>
      <c r="M1374" s="58">
        <f t="shared" si="119"/>
        <v>2018</v>
      </c>
      <c r="N1374" s="27" t="s">
        <v>991</v>
      </c>
      <c r="P1374" s="58">
        <f t="shared" si="117"/>
        <v>2018</v>
      </c>
    </row>
    <row r="1375" spans="1:16" ht="12.75" hidden="1" customHeight="1" x14ac:dyDescent="0.25">
      <c r="A1375" s="36" t="s">
        <v>1357</v>
      </c>
      <c r="B1375" s="28" t="s">
        <v>301</v>
      </c>
      <c r="C1375" s="29" t="s">
        <v>1324</v>
      </c>
      <c r="D1375" s="36">
        <v>2</v>
      </c>
      <c r="E1375" s="92">
        <v>43276</v>
      </c>
      <c r="F1375" s="57">
        <f>VLOOKUP(C1375, Pivot!A$2:C$999, 3, FALSE)</f>
        <v>43053</v>
      </c>
      <c r="G1375" s="30">
        <f t="shared" si="118"/>
        <v>223</v>
      </c>
      <c r="H1375" s="31">
        <f>VLOOKUP(C1375, Pivot!A$2:E$999, 4, FALSE)</f>
        <v>114.2</v>
      </c>
      <c r="I1375" s="31">
        <f>VLOOKUP(C1375, Pivot!A$2:E$999, 5, FALSE)</f>
        <v>86.5</v>
      </c>
      <c r="J1375" s="60">
        <v>97.6</v>
      </c>
      <c r="K1375" s="31">
        <f t="shared" si="116"/>
        <v>0</v>
      </c>
      <c r="L1375" s="58">
        <f>VLOOKUP(C1375, Pivot!A$2:B$999, 2, FALSE)</f>
        <v>48366</v>
      </c>
      <c r="M1375" s="58">
        <f t="shared" si="119"/>
        <v>2018</v>
      </c>
      <c r="N1375" s="27" t="s">
        <v>991</v>
      </c>
      <c r="P1375" s="58">
        <f t="shared" si="117"/>
        <v>2018</v>
      </c>
    </row>
    <row r="1376" spans="1:16" ht="12.75" hidden="1" customHeight="1" x14ac:dyDescent="0.25">
      <c r="A1376" s="36" t="s">
        <v>1357</v>
      </c>
      <c r="B1376" s="28" t="s">
        <v>301</v>
      </c>
      <c r="C1376" s="29" t="s">
        <v>1326</v>
      </c>
      <c r="D1376" s="36">
        <v>1</v>
      </c>
      <c r="E1376" s="92">
        <v>43276</v>
      </c>
      <c r="F1376" s="57">
        <f>VLOOKUP(C1376, Pivot!A$2:C$999, 3, FALSE)</f>
        <v>43146</v>
      </c>
      <c r="G1376" s="30">
        <f t="shared" si="118"/>
        <v>130</v>
      </c>
      <c r="H1376" s="31">
        <f>VLOOKUP(C1376, Pivot!A$2:E$999, 4, FALSE)</f>
        <v>114.2</v>
      </c>
      <c r="I1376" s="31">
        <f>VLOOKUP(C1376, Pivot!A$2:E$999, 5, FALSE)</f>
        <v>86.5</v>
      </c>
      <c r="J1376" s="60">
        <v>95.6</v>
      </c>
      <c r="K1376" s="31">
        <f t="shared" si="116"/>
        <v>0</v>
      </c>
      <c r="L1376" s="58">
        <f>VLOOKUP(C1376, Pivot!A$2:B$999, 2, FALSE)</f>
        <v>18000</v>
      </c>
      <c r="M1376" s="58">
        <f t="shared" si="119"/>
        <v>2018</v>
      </c>
      <c r="N1376" s="27" t="s">
        <v>991</v>
      </c>
      <c r="P1376" s="58">
        <f t="shared" si="117"/>
        <v>2018</v>
      </c>
    </row>
    <row r="1377" spans="1:16" ht="12.75" hidden="1" customHeight="1" x14ac:dyDescent="0.25">
      <c r="A1377" s="46" t="s">
        <v>1358</v>
      </c>
      <c r="B1377" s="28" t="s">
        <v>338</v>
      </c>
      <c r="C1377" s="73" t="s">
        <v>1324</v>
      </c>
      <c r="D1377" s="74">
        <v>1</v>
      </c>
      <c r="E1377" s="93">
        <v>43284</v>
      </c>
      <c r="F1377" s="57">
        <f>VLOOKUP(C1377, Pivot!A$2:C$999, 3, FALSE)</f>
        <v>43053</v>
      </c>
      <c r="G1377" s="30">
        <f t="shared" si="118"/>
        <v>231</v>
      </c>
      <c r="H1377" s="31">
        <f>VLOOKUP(C1377, Pivot!A$2:E$999, 4, FALSE)</f>
        <v>114.2</v>
      </c>
      <c r="I1377" s="31">
        <f>VLOOKUP(C1377, Pivot!A$2:E$999, 5, FALSE)</f>
        <v>86.5</v>
      </c>
      <c r="J1377" s="72">
        <v>114.6</v>
      </c>
      <c r="K1377" s="31">
        <f t="shared" si="116"/>
        <v>0.39999999999999147</v>
      </c>
      <c r="L1377" s="58">
        <f>VLOOKUP(C1377, Pivot!A$2:B$999, 2, FALSE)</f>
        <v>48366</v>
      </c>
      <c r="M1377" s="58">
        <f t="shared" si="119"/>
        <v>2018</v>
      </c>
      <c r="P1377" s="58">
        <f t="shared" si="117"/>
        <v>2018</v>
      </c>
    </row>
    <row r="1378" spans="1:16" ht="12.75" hidden="1" customHeight="1" x14ac:dyDescent="0.25">
      <c r="A1378" s="36" t="s">
        <v>1359</v>
      </c>
      <c r="B1378" s="28" t="s">
        <v>301</v>
      </c>
      <c r="C1378" s="29" t="s">
        <v>1324</v>
      </c>
      <c r="D1378" s="36">
        <v>1</v>
      </c>
      <c r="E1378" s="92">
        <v>43284</v>
      </c>
      <c r="F1378" s="57">
        <f>VLOOKUP(C1378, Pivot!A$2:C$999, 3, FALSE)</f>
        <v>43053</v>
      </c>
      <c r="G1378" s="30">
        <f t="shared" si="118"/>
        <v>231</v>
      </c>
      <c r="H1378" s="31">
        <f>VLOOKUP(C1378, Pivot!A$2:E$999, 4, FALSE)</f>
        <v>114.2</v>
      </c>
      <c r="I1378" s="31">
        <f>VLOOKUP(C1378, Pivot!A$2:E$999, 5, FALSE)</f>
        <v>86.5</v>
      </c>
      <c r="J1378" s="60">
        <v>97.8</v>
      </c>
      <c r="K1378" s="31">
        <f t="shared" si="116"/>
        <v>0</v>
      </c>
      <c r="L1378" s="58">
        <f>VLOOKUP(C1378, Pivot!A$2:B$999, 2, FALSE)</f>
        <v>48366</v>
      </c>
      <c r="M1378" s="58">
        <f t="shared" si="119"/>
        <v>2018</v>
      </c>
      <c r="N1378" s="27" t="s">
        <v>991</v>
      </c>
      <c r="P1378" s="58">
        <f t="shared" si="117"/>
        <v>2018</v>
      </c>
    </row>
    <row r="1379" spans="1:16" ht="12.75" hidden="1" customHeight="1" x14ac:dyDescent="0.25">
      <c r="A1379" s="36" t="s">
        <v>1359</v>
      </c>
      <c r="B1379" s="28" t="s">
        <v>301</v>
      </c>
      <c r="C1379" s="29" t="s">
        <v>1326</v>
      </c>
      <c r="D1379" s="36">
        <v>1</v>
      </c>
      <c r="E1379" s="92">
        <v>43284</v>
      </c>
      <c r="F1379" s="57">
        <f>VLOOKUP(C1379, Pivot!A$2:C$999, 3, FALSE)</f>
        <v>43146</v>
      </c>
      <c r="G1379" s="30">
        <f t="shared" si="118"/>
        <v>138</v>
      </c>
      <c r="H1379" s="31">
        <f>VLOOKUP(C1379, Pivot!A$2:E$999, 4, FALSE)</f>
        <v>114.2</v>
      </c>
      <c r="I1379" s="31">
        <f>VLOOKUP(C1379, Pivot!A$2:E$999, 5, FALSE)</f>
        <v>86.5</v>
      </c>
      <c r="J1379" s="60">
        <v>98.2</v>
      </c>
      <c r="K1379" s="31">
        <f t="shared" si="116"/>
        <v>0</v>
      </c>
      <c r="L1379" s="58">
        <f>VLOOKUP(C1379, Pivot!A$2:B$999, 2, FALSE)</f>
        <v>18000</v>
      </c>
      <c r="M1379" s="58">
        <f t="shared" si="119"/>
        <v>2018</v>
      </c>
      <c r="N1379" s="27" t="s">
        <v>991</v>
      </c>
      <c r="P1379" s="58">
        <f t="shared" si="117"/>
        <v>2018</v>
      </c>
    </row>
    <row r="1380" spans="1:16" ht="12.75" hidden="1" customHeight="1" x14ac:dyDescent="0.25">
      <c r="A1380" s="36" t="s">
        <v>1359</v>
      </c>
      <c r="B1380" s="28" t="s">
        <v>301</v>
      </c>
      <c r="C1380" s="29" t="s">
        <v>1328</v>
      </c>
      <c r="D1380" s="36">
        <v>1</v>
      </c>
      <c r="E1380" s="92">
        <v>43284</v>
      </c>
      <c r="F1380" s="57">
        <f>VLOOKUP(C1380, Pivot!A$2:C$999, 3, FALSE)</f>
        <v>43053</v>
      </c>
      <c r="G1380" s="30">
        <f t="shared" si="118"/>
        <v>231</v>
      </c>
      <c r="H1380" s="31">
        <f>VLOOKUP(C1380, Pivot!A$2:E$999, 4, FALSE)</f>
        <v>114.2</v>
      </c>
      <c r="I1380" s="31">
        <f>VLOOKUP(C1380, Pivot!A$2:E$999, 5, FALSE)</f>
        <v>86.5</v>
      </c>
      <c r="J1380" s="60">
        <v>97.9</v>
      </c>
      <c r="K1380" s="31">
        <f t="shared" si="116"/>
        <v>0</v>
      </c>
      <c r="L1380" s="58">
        <f>VLOOKUP(C1380, Pivot!A$2:B$999, 2, FALSE)</f>
        <v>12000</v>
      </c>
      <c r="M1380" s="58">
        <f t="shared" si="119"/>
        <v>2018</v>
      </c>
      <c r="N1380" s="27" t="s">
        <v>991</v>
      </c>
      <c r="P1380" s="58">
        <f t="shared" si="117"/>
        <v>2018</v>
      </c>
    </row>
    <row r="1381" spans="1:16" ht="12.75" hidden="1" customHeight="1" x14ac:dyDescent="0.25">
      <c r="A1381" s="36" t="s">
        <v>1360</v>
      </c>
      <c r="B1381" s="28" t="s">
        <v>301</v>
      </c>
      <c r="C1381" s="29" t="s">
        <v>1326</v>
      </c>
      <c r="D1381" s="36">
        <v>1</v>
      </c>
      <c r="E1381" s="92">
        <v>43288</v>
      </c>
      <c r="F1381" s="57">
        <f>VLOOKUP(C1381, Pivot!A$2:C$999, 3, FALSE)</f>
        <v>43146</v>
      </c>
      <c r="G1381" s="30">
        <f t="shared" si="118"/>
        <v>142</v>
      </c>
      <c r="H1381" s="31">
        <f>VLOOKUP(C1381, Pivot!A$2:E$999, 4, FALSE)</f>
        <v>114.2</v>
      </c>
      <c r="I1381" s="31">
        <f>VLOOKUP(C1381, Pivot!A$2:E$999, 5, FALSE)</f>
        <v>86.5</v>
      </c>
      <c r="J1381" s="60">
        <v>64</v>
      </c>
      <c r="K1381" s="31">
        <f t="shared" si="116"/>
        <v>-22.5</v>
      </c>
      <c r="L1381" s="58">
        <f>VLOOKUP(C1381, Pivot!A$2:B$999, 2, FALSE)</f>
        <v>18000</v>
      </c>
      <c r="M1381" s="58">
        <f t="shared" si="119"/>
        <v>2018</v>
      </c>
      <c r="N1381" s="27" t="s">
        <v>991</v>
      </c>
      <c r="P1381" s="58">
        <f t="shared" si="117"/>
        <v>2018</v>
      </c>
    </row>
    <row r="1382" spans="1:16" ht="12.75" hidden="1" customHeight="1" x14ac:dyDescent="0.25">
      <c r="A1382" s="36" t="s">
        <v>1360</v>
      </c>
      <c r="B1382" s="28" t="s">
        <v>301</v>
      </c>
      <c r="C1382" s="29" t="s">
        <v>1328</v>
      </c>
      <c r="D1382" s="36">
        <v>1</v>
      </c>
      <c r="E1382" s="92">
        <v>43288</v>
      </c>
      <c r="F1382" s="57">
        <f>VLOOKUP(C1382, Pivot!A$2:C$999, 3, FALSE)</f>
        <v>43053</v>
      </c>
      <c r="G1382" s="30">
        <f t="shared" si="118"/>
        <v>235</v>
      </c>
      <c r="H1382" s="31">
        <f>VLOOKUP(C1382, Pivot!A$2:E$999, 4, FALSE)</f>
        <v>114.2</v>
      </c>
      <c r="I1382" s="31">
        <f>VLOOKUP(C1382, Pivot!A$2:E$999, 5, FALSE)</f>
        <v>86.5</v>
      </c>
      <c r="J1382" s="60">
        <v>64</v>
      </c>
      <c r="K1382" s="31">
        <f t="shared" si="116"/>
        <v>-22.5</v>
      </c>
      <c r="L1382" s="58">
        <f>VLOOKUP(C1382, Pivot!A$2:B$999, 2, FALSE)</f>
        <v>12000</v>
      </c>
      <c r="M1382" s="58">
        <f t="shared" si="119"/>
        <v>2018</v>
      </c>
      <c r="N1382" s="27" t="s">
        <v>991</v>
      </c>
      <c r="P1382" s="58">
        <f t="shared" si="117"/>
        <v>2018</v>
      </c>
    </row>
    <row r="1383" spans="1:16" ht="12.75" hidden="1" customHeight="1" x14ac:dyDescent="0.25">
      <c r="A1383" s="36" t="s">
        <v>1361</v>
      </c>
      <c r="B1383" s="28" t="s">
        <v>301</v>
      </c>
      <c r="C1383" s="29" t="s">
        <v>1324</v>
      </c>
      <c r="D1383" s="36">
        <v>1</v>
      </c>
      <c r="E1383" s="92">
        <v>43289</v>
      </c>
      <c r="F1383" s="57">
        <f>VLOOKUP(C1383, Pivot!A$2:C$999, 3, FALSE)</f>
        <v>43053</v>
      </c>
      <c r="G1383" s="30">
        <f t="shared" si="118"/>
        <v>236</v>
      </c>
      <c r="H1383" s="31">
        <f>VLOOKUP(C1383, Pivot!A$2:E$999, 4, FALSE)</f>
        <v>114.2</v>
      </c>
      <c r="I1383" s="31">
        <f>VLOOKUP(C1383, Pivot!A$2:E$999, 5, FALSE)</f>
        <v>86.5</v>
      </c>
      <c r="J1383" s="60">
        <v>66.400000000000006</v>
      </c>
      <c r="K1383" s="31">
        <f t="shared" si="116"/>
        <v>-20.099999999999994</v>
      </c>
      <c r="L1383" s="58">
        <f>VLOOKUP(C1383, Pivot!A$2:B$999, 2, FALSE)</f>
        <v>48366</v>
      </c>
      <c r="M1383" s="58">
        <f t="shared" si="119"/>
        <v>2018</v>
      </c>
      <c r="N1383" s="27" t="s">
        <v>991</v>
      </c>
      <c r="P1383" s="58">
        <f t="shared" si="117"/>
        <v>2018</v>
      </c>
    </row>
    <row r="1384" spans="1:16" ht="12.75" hidden="1" customHeight="1" x14ac:dyDescent="0.25">
      <c r="A1384" s="36" t="s">
        <v>1362</v>
      </c>
      <c r="B1384" s="28" t="s">
        <v>301</v>
      </c>
      <c r="C1384" s="29" t="s">
        <v>1330</v>
      </c>
      <c r="D1384" s="36">
        <v>1</v>
      </c>
      <c r="E1384" s="92">
        <v>43301</v>
      </c>
      <c r="F1384" s="57">
        <f>VLOOKUP(C1384, Pivot!A$2:C$999, 3, FALSE)</f>
        <v>43146</v>
      </c>
      <c r="G1384" s="30">
        <f t="shared" si="118"/>
        <v>155</v>
      </c>
      <c r="H1384" s="31">
        <f>VLOOKUP(C1384, Pivot!A$2:E$999, 4, FALSE)</f>
        <v>114.2</v>
      </c>
      <c r="I1384" s="31">
        <f>VLOOKUP(C1384, Pivot!A$2:E$999, 5, FALSE)</f>
        <v>86.5</v>
      </c>
      <c r="J1384" s="60">
        <v>85.5</v>
      </c>
      <c r="K1384" s="31">
        <f t="shared" si="116"/>
        <v>-1</v>
      </c>
      <c r="L1384" s="58">
        <f>VLOOKUP(C1384, Pivot!A$2:B$999, 2, FALSE)</f>
        <v>14500</v>
      </c>
      <c r="M1384" s="58">
        <f t="shared" si="119"/>
        <v>2018</v>
      </c>
      <c r="N1384" s="27" t="s">
        <v>991</v>
      </c>
      <c r="P1384" s="58">
        <f t="shared" si="117"/>
        <v>2018</v>
      </c>
    </row>
    <row r="1385" spans="1:16" ht="12.75" hidden="1" customHeight="1" x14ac:dyDescent="0.25">
      <c r="A1385" s="36" t="s">
        <v>1362</v>
      </c>
      <c r="B1385" s="28" t="s">
        <v>301</v>
      </c>
      <c r="C1385" s="29" t="s">
        <v>1330</v>
      </c>
      <c r="D1385" s="36">
        <v>1</v>
      </c>
      <c r="E1385" s="92">
        <v>43301</v>
      </c>
      <c r="F1385" s="57">
        <f>VLOOKUP(C1385, Pivot!A$2:C$999, 3, FALSE)</f>
        <v>43146</v>
      </c>
      <c r="G1385" s="30">
        <f t="shared" si="118"/>
        <v>155</v>
      </c>
      <c r="H1385" s="31">
        <f>VLOOKUP(C1385, Pivot!A$2:E$999, 4, FALSE)</f>
        <v>114.2</v>
      </c>
      <c r="I1385" s="31">
        <f>VLOOKUP(C1385, Pivot!A$2:E$999, 5, FALSE)</f>
        <v>86.5</v>
      </c>
      <c r="J1385" s="60">
        <v>85.4</v>
      </c>
      <c r="K1385" s="31">
        <f t="shared" si="116"/>
        <v>-1.0999999999999943</v>
      </c>
      <c r="L1385" s="58">
        <f>VLOOKUP(C1385, Pivot!A$2:B$999, 2, FALSE)</f>
        <v>14500</v>
      </c>
      <c r="M1385" s="58">
        <f t="shared" si="119"/>
        <v>2018</v>
      </c>
      <c r="N1385" s="27" t="s">
        <v>991</v>
      </c>
      <c r="P1385" s="58">
        <f t="shared" si="117"/>
        <v>2018</v>
      </c>
    </row>
    <row r="1386" spans="1:16" ht="12.75" hidden="1" customHeight="1" x14ac:dyDescent="0.25">
      <c r="A1386" s="36" t="s">
        <v>1362</v>
      </c>
      <c r="B1386" s="28" t="s">
        <v>301</v>
      </c>
      <c r="C1386" s="29" t="s">
        <v>1326</v>
      </c>
      <c r="D1386" s="36">
        <v>1</v>
      </c>
      <c r="E1386" s="92">
        <v>43301</v>
      </c>
      <c r="F1386" s="57">
        <f>VLOOKUP(C1386, Pivot!A$2:C$999, 3, FALSE)</f>
        <v>43146</v>
      </c>
      <c r="G1386" s="30">
        <f t="shared" si="118"/>
        <v>155</v>
      </c>
      <c r="H1386" s="31">
        <f>VLOOKUP(C1386, Pivot!A$2:E$999, 4, FALSE)</f>
        <v>114.2</v>
      </c>
      <c r="I1386" s="31">
        <f>VLOOKUP(C1386, Pivot!A$2:E$999, 5, FALSE)</f>
        <v>86.5</v>
      </c>
      <c r="J1386" s="60">
        <v>86.5</v>
      </c>
      <c r="K1386" s="31">
        <f t="shared" si="116"/>
        <v>0</v>
      </c>
      <c r="L1386" s="58">
        <f>VLOOKUP(C1386, Pivot!A$2:B$999, 2, FALSE)</f>
        <v>18000</v>
      </c>
      <c r="M1386" s="58">
        <f t="shared" si="119"/>
        <v>2018</v>
      </c>
      <c r="N1386" s="27" t="s">
        <v>991</v>
      </c>
      <c r="P1386" s="58">
        <f t="shared" si="117"/>
        <v>2018</v>
      </c>
    </row>
    <row r="1387" spans="1:16" ht="12.75" hidden="1" customHeight="1" x14ac:dyDescent="0.25">
      <c r="A1387" s="36" t="s">
        <v>1362</v>
      </c>
      <c r="B1387" s="28" t="s">
        <v>301</v>
      </c>
      <c r="C1387" s="29" t="s">
        <v>1326</v>
      </c>
      <c r="D1387" s="36">
        <v>1</v>
      </c>
      <c r="E1387" s="92">
        <v>43301</v>
      </c>
      <c r="F1387" s="57">
        <f>VLOOKUP(C1387, Pivot!A$2:C$999, 3, FALSE)</f>
        <v>43146</v>
      </c>
      <c r="G1387" s="30">
        <f t="shared" si="118"/>
        <v>155</v>
      </c>
      <c r="H1387" s="31">
        <f>VLOOKUP(C1387, Pivot!A$2:E$999, 4, FALSE)</f>
        <v>114.2</v>
      </c>
      <c r="I1387" s="31">
        <f>VLOOKUP(C1387, Pivot!A$2:E$999, 5, FALSE)</f>
        <v>86.5</v>
      </c>
      <c r="J1387" s="60">
        <v>84.2</v>
      </c>
      <c r="K1387" s="31">
        <f t="shared" si="116"/>
        <v>-2.2999999999999972</v>
      </c>
      <c r="L1387" s="58">
        <f>VLOOKUP(C1387, Pivot!A$2:B$999, 2, FALSE)</f>
        <v>18000</v>
      </c>
      <c r="M1387" s="58">
        <f t="shared" si="119"/>
        <v>2018</v>
      </c>
      <c r="N1387" s="27" t="s">
        <v>991</v>
      </c>
      <c r="P1387" s="58">
        <f t="shared" si="117"/>
        <v>2018</v>
      </c>
    </row>
    <row r="1388" spans="1:16" ht="12.75" hidden="1" customHeight="1" x14ac:dyDescent="0.25">
      <c r="A1388" s="36" t="s">
        <v>1362</v>
      </c>
      <c r="B1388" s="28" t="s">
        <v>301</v>
      </c>
      <c r="C1388" s="29" t="s">
        <v>1326</v>
      </c>
      <c r="D1388" s="36">
        <v>1</v>
      </c>
      <c r="E1388" s="92">
        <v>43301</v>
      </c>
      <c r="F1388" s="57">
        <f>VLOOKUP(C1388, Pivot!A$2:C$999, 3, FALSE)</f>
        <v>43146</v>
      </c>
      <c r="G1388" s="30">
        <f t="shared" si="118"/>
        <v>155</v>
      </c>
      <c r="H1388" s="31">
        <f>VLOOKUP(C1388, Pivot!A$2:E$999, 4, FALSE)</f>
        <v>114.2</v>
      </c>
      <c r="I1388" s="31">
        <f>VLOOKUP(C1388, Pivot!A$2:E$999, 5, FALSE)</f>
        <v>86.5</v>
      </c>
      <c r="J1388" s="60">
        <v>77.8</v>
      </c>
      <c r="K1388" s="31">
        <f t="shared" si="116"/>
        <v>-8.7000000000000028</v>
      </c>
      <c r="L1388" s="58">
        <f>VLOOKUP(C1388, Pivot!A$2:B$999, 2, FALSE)</f>
        <v>18000</v>
      </c>
      <c r="M1388" s="58">
        <f t="shared" si="119"/>
        <v>2018</v>
      </c>
      <c r="N1388" s="27" t="s">
        <v>991</v>
      </c>
      <c r="P1388" s="58">
        <f t="shared" si="117"/>
        <v>2018</v>
      </c>
    </row>
    <row r="1389" spans="1:16" ht="12.75" hidden="1" customHeight="1" x14ac:dyDescent="0.25">
      <c r="A1389" s="36" t="s">
        <v>1363</v>
      </c>
      <c r="B1389" s="28" t="s">
        <v>301</v>
      </c>
      <c r="C1389" s="29" t="s">
        <v>1330</v>
      </c>
      <c r="D1389" s="36">
        <v>1</v>
      </c>
      <c r="E1389" s="92">
        <v>43304</v>
      </c>
      <c r="F1389" s="57">
        <f>VLOOKUP(C1389, Pivot!A$2:C$999, 3, FALSE)</f>
        <v>43146</v>
      </c>
      <c r="G1389" s="30">
        <f t="shared" si="118"/>
        <v>158</v>
      </c>
      <c r="H1389" s="31">
        <f>VLOOKUP(C1389, Pivot!A$2:E$999, 4, FALSE)</f>
        <v>114.2</v>
      </c>
      <c r="I1389" s="31">
        <f>VLOOKUP(C1389, Pivot!A$2:E$999, 5, FALSE)</f>
        <v>86.5</v>
      </c>
      <c r="J1389" s="60">
        <v>93</v>
      </c>
      <c r="K1389" s="31">
        <f t="shared" si="116"/>
        <v>0</v>
      </c>
      <c r="L1389" s="58">
        <f>VLOOKUP(C1389, Pivot!A$2:B$999, 2, FALSE)</f>
        <v>14500</v>
      </c>
      <c r="M1389" s="58">
        <f t="shared" si="119"/>
        <v>2018</v>
      </c>
      <c r="N1389" s="27" t="s">
        <v>991</v>
      </c>
      <c r="P1389" s="58">
        <f t="shared" si="117"/>
        <v>2018</v>
      </c>
    </row>
    <row r="1390" spans="1:16" ht="12.75" hidden="1" customHeight="1" x14ac:dyDescent="0.25">
      <c r="A1390" s="36" t="s">
        <v>1363</v>
      </c>
      <c r="B1390" s="28" t="s">
        <v>301</v>
      </c>
      <c r="C1390" s="29" t="s">
        <v>1330</v>
      </c>
      <c r="D1390" s="36">
        <v>1</v>
      </c>
      <c r="E1390" s="92">
        <v>43304</v>
      </c>
      <c r="F1390" s="57">
        <f>VLOOKUP(C1390, Pivot!A$2:C$999, 3, FALSE)</f>
        <v>43146</v>
      </c>
      <c r="G1390" s="30">
        <f t="shared" si="118"/>
        <v>158</v>
      </c>
      <c r="H1390" s="31">
        <f>VLOOKUP(C1390, Pivot!A$2:E$999, 4, FALSE)</f>
        <v>114.2</v>
      </c>
      <c r="I1390" s="31">
        <f>VLOOKUP(C1390, Pivot!A$2:E$999, 5, FALSE)</f>
        <v>86.5</v>
      </c>
      <c r="J1390" s="60">
        <v>91.2</v>
      </c>
      <c r="K1390" s="31">
        <f t="shared" si="116"/>
        <v>0</v>
      </c>
      <c r="L1390" s="58">
        <f>VLOOKUP(C1390, Pivot!A$2:B$999, 2, FALSE)</f>
        <v>14500</v>
      </c>
      <c r="M1390" s="58">
        <f t="shared" si="119"/>
        <v>2018</v>
      </c>
      <c r="N1390" s="27" t="s">
        <v>991</v>
      </c>
      <c r="P1390" s="58">
        <f t="shared" si="117"/>
        <v>2018</v>
      </c>
    </row>
    <row r="1391" spans="1:16" ht="12.75" hidden="1" customHeight="1" x14ac:dyDescent="0.25">
      <c r="A1391" s="36" t="s">
        <v>1363</v>
      </c>
      <c r="B1391" s="28" t="s">
        <v>301</v>
      </c>
      <c r="C1391" s="29" t="s">
        <v>1324</v>
      </c>
      <c r="D1391" s="36">
        <v>1</v>
      </c>
      <c r="E1391" s="92">
        <v>43304</v>
      </c>
      <c r="F1391" s="57">
        <f>VLOOKUP(C1391, Pivot!A$2:C$999, 3, FALSE)</f>
        <v>43053</v>
      </c>
      <c r="G1391" s="30">
        <f t="shared" si="118"/>
        <v>251</v>
      </c>
      <c r="H1391" s="31">
        <f>VLOOKUP(C1391, Pivot!A$2:E$999, 4, FALSE)</f>
        <v>114.2</v>
      </c>
      <c r="I1391" s="31">
        <f>VLOOKUP(C1391, Pivot!A$2:E$999, 5, FALSE)</f>
        <v>86.5</v>
      </c>
      <c r="J1391" s="60">
        <v>93.2</v>
      </c>
      <c r="K1391" s="31">
        <f t="shared" si="116"/>
        <v>0</v>
      </c>
      <c r="L1391" s="58">
        <f>VLOOKUP(C1391, Pivot!A$2:B$999, 2, FALSE)</f>
        <v>48366</v>
      </c>
      <c r="M1391" s="58">
        <f t="shared" si="119"/>
        <v>2018</v>
      </c>
      <c r="N1391" s="27" t="s">
        <v>991</v>
      </c>
      <c r="P1391" s="58">
        <f t="shared" si="117"/>
        <v>2018</v>
      </c>
    </row>
    <row r="1392" spans="1:16" ht="12.75" hidden="1" customHeight="1" x14ac:dyDescent="0.25">
      <c r="A1392" s="36" t="s">
        <v>1363</v>
      </c>
      <c r="B1392" s="28" t="s">
        <v>301</v>
      </c>
      <c r="C1392" s="29" t="s">
        <v>1324</v>
      </c>
      <c r="D1392" s="36">
        <v>1</v>
      </c>
      <c r="E1392" s="92">
        <v>43304</v>
      </c>
      <c r="F1392" s="57">
        <f>VLOOKUP(C1392, Pivot!A$2:C$999, 3, FALSE)</f>
        <v>43053</v>
      </c>
      <c r="G1392" s="30">
        <f t="shared" si="118"/>
        <v>251</v>
      </c>
      <c r="H1392" s="31">
        <f>VLOOKUP(C1392, Pivot!A$2:E$999, 4, FALSE)</f>
        <v>114.2</v>
      </c>
      <c r="I1392" s="31">
        <f>VLOOKUP(C1392, Pivot!A$2:E$999, 5, FALSE)</f>
        <v>86.5</v>
      </c>
      <c r="J1392" s="60">
        <v>92</v>
      </c>
      <c r="K1392" s="31">
        <f t="shared" si="116"/>
        <v>0</v>
      </c>
      <c r="L1392" s="58">
        <f>VLOOKUP(C1392, Pivot!A$2:B$999, 2, FALSE)</f>
        <v>48366</v>
      </c>
      <c r="M1392" s="58">
        <f t="shared" si="119"/>
        <v>2018</v>
      </c>
      <c r="N1392" s="27" t="s">
        <v>991</v>
      </c>
      <c r="P1392" s="58">
        <f t="shared" si="117"/>
        <v>2018</v>
      </c>
    </row>
    <row r="1393" spans="1:16" ht="12.75" hidden="1" customHeight="1" x14ac:dyDescent="0.25">
      <c r="A1393" s="36" t="s">
        <v>1363</v>
      </c>
      <c r="B1393" s="28" t="s">
        <v>301</v>
      </c>
      <c r="C1393" s="29" t="s">
        <v>1326</v>
      </c>
      <c r="D1393" s="36">
        <v>1</v>
      </c>
      <c r="E1393" s="92">
        <v>43304</v>
      </c>
      <c r="F1393" s="57">
        <f>VLOOKUP(C1393, Pivot!A$2:C$999, 3, FALSE)</f>
        <v>43146</v>
      </c>
      <c r="G1393" s="30">
        <f t="shared" si="118"/>
        <v>158</v>
      </c>
      <c r="H1393" s="31">
        <f>VLOOKUP(C1393, Pivot!A$2:E$999, 4, FALSE)</f>
        <v>114.2</v>
      </c>
      <c r="I1393" s="31">
        <f>VLOOKUP(C1393, Pivot!A$2:E$999, 5, FALSE)</f>
        <v>86.5</v>
      </c>
      <c r="J1393" s="60">
        <v>92.3</v>
      </c>
      <c r="K1393" s="31">
        <f t="shared" si="116"/>
        <v>0</v>
      </c>
      <c r="L1393" s="58">
        <f>VLOOKUP(C1393, Pivot!A$2:B$999, 2, FALSE)</f>
        <v>18000</v>
      </c>
      <c r="M1393" s="58">
        <f t="shared" si="119"/>
        <v>2018</v>
      </c>
      <c r="N1393" s="27" t="s">
        <v>991</v>
      </c>
      <c r="P1393" s="58">
        <f t="shared" si="117"/>
        <v>2018</v>
      </c>
    </row>
    <row r="1394" spans="1:16" ht="12.75" hidden="1" customHeight="1" x14ac:dyDescent="0.25">
      <c r="A1394" s="36" t="s">
        <v>1363</v>
      </c>
      <c r="B1394" s="28" t="s">
        <v>301</v>
      </c>
      <c r="C1394" s="29" t="s">
        <v>1326</v>
      </c>
      <c r="D1394" s="36">
        <v>2</v>
      </c>
      <c r="E1394" s="92">
        <v>43304</v>
      </c>
      <c r="F1394" s="57">
        <f>VLOOKUP(C1394, Pivot!A$2:C$999, 3, FALSE)</f>
        <v>43146</v>
      </c>
      <c r="G1394" s="30">
        <f t="shared" si="118"/>
        <v>158</v>
      </c>
      <c r="H1394" s="31">
        <f>VLOOKUP(C1394, Pivot!A$2:E$999, 4, FALSE)</f>
        <v>114.2</v>
      </c>
      <c r="I1394" s="31">
        <f>VLOOKUP(C1394, Pivot!A$2:E$999, 5, FALSE)</f>
        <v>86.5</v>
      </c>
      <c r="J1394" s="60">
        <v>92</v>
      </c>
      <c r="K1394" s="31">
        <f t="shared" si="116"/>
        <v>0</v>
      </c>
      <c r="L1394" s="58">
        <f>VLOOKUP(C1394, Pivot!A$2:B$999, 2, FALSE)</f>
        <v>18000</v>
      </c>
      <c r="M1394" s="58">
        <f t="shared" si="119"/>
        <v>2018</v>
      </c>
      <c r="N1394" s="27" t="s">
        <v>991</v>
      </c>
      <c r="P1394" s="58">
        <f t="shared" si="117"/>
        <v>2018</v>
      </c>
    </row>
    <row r="1395" spans="1:16" ht="12.75" hidden="1" customHeight="1" x14ac:dyDescent="0.25">
      <c r="A1395" s="36" t="s">
        <v>1363</v>
      </c>
      <c r="B1395" s="28" t="s">
        <v>301</v>
      </c>
      <c r="C1395" s="29" t="s">
        <v>1328</v>
      </c>
      <c r="D1395" s="36">
        <v>1</v>
      </c>
      <c r="E1395" s="92">
        <v>43304</v>
      </c>
      <c r="F1395" s="57">
        <f>VLOOKUP(C1395, Pivot!A$2:C$999, 3, FALSE)</f>
        <v>43053</v>
      </c>
      <c r="G1395" s="30">
        <f t="shared" si="118"/>
        <v>251</v>
      </c>
      <c r="H1395" s="31">
        <f>VLOOKUP(C1395, Pivot!A$2:E$999, 4, FALSE)</f>
        <v>114.2</v>
      </c>
      <c r="I1395" s="31">
        <f>VLOOKUP(C1395, Pivot!A$2:E$999, 5, FALSE)</f>
        <v>86.5</v>
      </c>
      <c r="J1395" s="60">
        <v>93</v>
      </c>
      <c r="K1395" s="31">
        <f t="shared" si="116"/>
        <v>0</v>
      </c>
      <c r="L1395" s="58">
        <f>VLOOKUP(C1395, Pivot!A$2:B$999, 2, FALSE)</f>
        <v>12000</v>
      </c>
      <c r="M1395" s="58">
        <f t="shared" si="119"/>
        <v>2018</v>
      </c>
      <c r="N1395" s="27" t="s">
        <v>991</v>
      </c>
      <c r="P1395" s="58">
        <f t="shared" si="117"/>
        <v>2018</v>
      </c>
    </row>
    <row r="1396" spans="1:16" ht="12.75" hidden="1" customHeight="1" x14ac:dyDescent="0.25">
      <c r="A1396" s="36" t="s">
        <v>1363</v>
      </c>
      <c r="B1396" s="28" t="s">
        <v>301</v>
      </c>
      <c r="C1396" s="29" t="s">
        <v>1328</v>
      </c>
      <c r="D1396" s="36">
        <v>1</v>
      </c>
      <c r="E1396" s="92">
        <v>43304</v>
      </c>
      <c r="F1396" s="57">
        <f>VLOOKUP(C1396, Pivot!A$2:C$999, 3, FALSE)</f>
        <v>43053</v>
      </c>
      <c r="G1396" s="30">
        <f t="shared" si="118"/>
        <v>251</v>
      </c>
      <c r="H1396" s="31">
        <f>VLOOKUP(C1396, Pivot!A$2:E$999, 4, FALSE)</f>
        <v>114.2</v>
      </c>
      <c r="I1396" s="31">
        <f>VLOOKUP(C1396, Pivot!A$2:E$999, 5, FALSE)</f>
        <v>86.5</v>
      </c>
      <c r="J1396" s="60">
        <v>92</v>
      </c>
      <c r="K1396" s="31">
        <f t="shared" si="116"/>
        <v>0</v>
      </c>
      <c r="L1396" s="58">
        <f>VLOOKUP(C1396, Pivot!A$2:B$999, 2, FALSE)</f>
        <v>12000</v>
      </c>
      <c r="M1396" s="58">
        <f t="shared" si="119"/>
        <v>2018</v>
      </c>
      <c r="N1396" s="27" t="s">
        <v>991</v>
      </c>
      <c r="P1396" s="58">
        <f t="shared" si="117"/>
        <v>2018</v>
      </c>
    </row>
    <row r="1397" spans="1:16" ht="12.75" hidden="1" customHeight="1" x14ac:dyDescent="0.25">
      <c r="A1397" s="36" t="s">
        <v>1364</v>
      </c>
      <c r="B1397" s="28" t="s">
        <v>301</v>
      </c>
      <c r="C1397" s="29" t="s">
        <v>1330</v>
      </c>
      <c r="D1397" s="36">
        <v>1</v>
      </c>
      <c r="E1397" s="92">
        <v>43316</v>
      </c>
      <c r="F1397" s="57">
        <f>VLOOKUP(C1397, Pivot!A$2:C$999, 3, FALSE)</f>
        <v>43146</v>
      </c>
      <c r="G1397" s="30">
        <f t="shared" si="118"/>
        <v>170</v>
      </c>
      <c r="H1397" s="31">
        <f>VLOOKUP(C1397, Pivot!A$2:E$999, 4, FALSE)</f>
        <v>114.2</v>
      </c>
      <c r="I1397" s="31">
        <f>VLOOKUP(C1397, Pivot!A$2:E$999, 5, FALSE)</f>
        <v>86.5</v>
      </c>
      <c r="J1397" s="60">
        <v>83</v>
      </c>
      <c r="K1397" s="31">
        <f t="shared" si="116"/>
        <v>-3.5</v>
      </c>
      <c r="L1397" s="58">
        <f>VLOOKUP(C1397, Pivot!A$2:B$999, 2, FALSE)</f>
        <v>14500</v>
      </c>
      <c r="M1397" s="58">
        <f t="shared" si="119"/>
        <v>2018</v>
      </c>
      <c r="N1397" s="27" t="s">
        <v>991</v>
      </c>
      <c r="P1397" s="58">
        <f t="shared" si="117"/>
        <v>2018</v>
      </c>
    </row>
    <row r="1398" spans="1:16" ht="12.75" hidden="1" customHeight="1" x14ac:dyDescent="0.25">
      <c r="A1398" s="36" t="s">
        <v>1364</v>
      </c>
      <c r="B1398" s="28" t="s">
        <v>301</v>
      </c>
      <c r="C1398" s="29" t="s">
        <v>1324</v>
      </c>
      <c r="D1398" s="36">
        <v>1</v>
      </c>
      <c r="E1398" s="92">
        <v>43316</v>
      </c>
      <c r="F1398" s="57">
        <f>VLOOKUP(C1398, Pivot!A$2:C$999, 3, FALSE)</f>
        <v>43053</v>
      </c>
      <c r="G1398" s="30">
        <f t="shared" si="118"/>
        <v>263</v>
      </c>
      <c r="H1398" s="31">
        <f>VLOOKUP(C1398, Pivot!A$2:E$999, 4, FALSE)</f>
        <v>114.2</v>
      </c>
      <c r="I1398" s="31">
        <f>VLOOKUP(C1398, Pivot!A$2:E$999, 5, FALSE)</f>
        <v>86.5</v>
      </c>
      <c r="J1398" s="60">
        <v>85.8</v>
      </c>
      <c r="K1398" s="31">
        <f t="shared" si="116"/>
        <v>-0.70000000000000284</v>
      </c>
      <c r="L1398" s="58">
        <f>VLOOKUP(C1398, Pivot!A$2:B$999, 2, FALSE)</f>
        <v>48366</v>
      </c>
      <c r="M1398" s="58">
        <f t="shared" si="119"/>
        <v>2018</v>
      </c>
      <c r="N1398" s="27" t="s">
        <v>991</v>
      </c>
      <c r="P1398" s="58">
        <f t="shared" si="117"/>
        <v>2018</v>
      </c>
    </row>
    <row r="1399" spans="1:16" ht="12.75" hidden="1" customHeight="1" x14ac:dyDescent="0.25">
      <c r="A1399" s="36" t="s">
        <v>1364</v>
      </c>
      <c r="B1399" s="28" t="s">
        <v>301</v>
      </c>
      <c r="C1399" s="29" t="s">
        <v>1324</v>
      </c>
      <c r="D1399" s="36">
        <v>1</v>
      </c>
      <c r="E1399" s="92">
        <v>43316</v>
      </c>
      <c r="F1399" s="57">
        <f>VLOOKUP(C1399, Pivot!A$2:C$999, 3, FALSE)</f>
        <v>43053</v>
      </c>
      <c r="G1399" s="30">
        <f t="shared" si="118"/>
        <v>263</v>
      </c>
      <c r="H1399" s="31">
        <f>VLOOKUP(C1399, Pivot!A$2:E$999, 4, FALSE)</f>
        <v>114.2</v>
      </c>
      <c r="I1399" s="31">
        <f>VLOOKUP(C1399, Pivot!A$2:E$999, 5, FALSE)</f>
        <v>86.5</v>
      </c>
      <c r="J1399" s="60">
        <v>84.6</v>
      </c>
      <c r="K1399" s="31">
        <f t="shared" si="116"/>
        <v>-1.9000000000000057</v>
      </c>
      <c r="L1399" s="58">
        <f>VLOOKUP(C1399, Pivot!A$2:B$999, 2, FALSE)</f>
        <v>48366</v>
      </c>
      <c r="M1399" s="58">
        <f t="shared" si="119"/>
        <v>2018</v>
      </c>
      <c r="N1399" s="27" t="s">
        <v>991</v>
      </c>
      <c r="P1399" s="58">
        <f t="shared" si="117"/>
        <v>2018</v>
      </c>
    </row>
    <row r="1400" spans="1:16" ht="12.75" hidden="1" customHeight="1" x14ac:dyDescent="0.25">
      <c r="A1400" s="36" t="s">
        <v>1364</v>
      </c>
      <c r="B1400" s="28" t="s">
        <v>301</v>
      </c>
      <c r="C1400" s="29" t="s">
        <v>1324</v>
      </c>
      <c r="D1400" s="36">
        <v>1</v>
      </c>
      <c r="E1400" s="92">
        <v>43316</v>
      </c>
      <c r="F1400" s="57">
        <f>VLOOKUP(C1400, Pivot!A$2:C$999, 3, FALSE)</f>
        <v>43053</v>
      </c>
      <c r="G1400" s="30">
        <f t="shared" si="118"/>
        <v>263</v>
      </c>
      <c r="H1400" s="31">
        <f>VLOOKUP(C1400, Pivot!A$2:E$999, 4, FALSE)</f>
        <v>114.2</v>
      </c>
      <c r="I1400" s="31">
        <f>VLOOKUP(C1400, Pivot!A$2:E$999, 5, FALSE)</f>
        <v>86.5</v>
      </c>
      <c r="J1400" s="60">
        <v>82.3</v>
      </c>
      <c r="K1400" s="31">
        <f t="shared" si="116"/>
        <v>-4.2000000000000028</v>
      </c>
      <c r="L1400" s="58">
        <f>VLOOKUP(C1400, Pivot!A$2:B$999, 2, FALSE)</f>
        <v>48366</v>
      </c>
      <c r="M1400" s="58">
        <f t="shared" si="119"/>
        <v>2018</v>
      </c>
      <c r="N1400" s="27" t="s">
        <v>991</v>
      </c>
      <c r="P1400" s="58">
        <f t="shared" si="117"/>
        <v>2018</v>
      </c>
    </row>
    <row r="1401" spans="1:16" ht="12.75" hidden="1" customHeight="1" x14ac:dyDescent="0.25">
      <c r="A1401" s="36" t="s">
        <v>1364</v>
      </c>
      <c r="B1401" s="28" t="s">
        <v>301</v>
      </c>
      <c r="C1401" s="29" t="s">
        <v>1324</v>
      </c>
      <c r="D1401" s="36">
        <v>1</v>
      </c>
      <c r="E1401" s="92">
        <v>43316</v>
      </c>
      <c r="F1401" s="57">
        <f>VLOOKUP(C1401, Pivot!A$2:C$999, 3, FALSE)</f>
        <v>43053</v>
      </c>
      <c r="G1401" s="30">
        <f t="shared" si="118"/>
        <v>263</v>
      </c>
      <c r="H1401" s="31">
        <f>VLOOKUP(C1401, Pivot!A$2:E$999, 4, FALSE)</f>
        <v>114.2</v>
      </c>
      <c r="I1401" s="31">
        <f>VLOOKUP(C1401, Pivot!A$2:E$999, 5, FALSE)</f>
        <v>86.5</v>
      </c>
      <c r="J1401" s="60">
        <v>81.5</v>
      </c>
      <c r="K1401" s="31">
        <f t="shared" si="116"/>
        <v>-5</v>
      </c>
      <c r="L1401" s="58">
        <f>VLOOKUP(C1401, Pivot!A$2:B$999, 2, FALSE)</f>
        <v>48366</v>
      </c>
      <c r="M1401" s="58">
        <f t="shared" si="119"/>
        <v>2018</v>
      </c>
      <c r="N1401" s="27" t="s">
        <v>991</v>
      </c>
      <c r="P1401" s="58">
        <f t="shared" si="117"/>
        <v>2018</v>
      </c>
    </row>
    <row r="1402" spans="1:16" ht="12.75" hidden="1" customHeight="1" x14ac:dyDescent="0.25">
      <c r="A1402" s="36" t="s">
        <v>1364</v>
      </c>
      <c r="B1402" s="28" t="s">
        <v>301</v>
      </c>
      <c r="C1402" s="29" t="s">
        <v>1326</v>
      </c>
      <c r="D1402" s="36">
        <v>1</v>
      </c>
      <c r="E1402" s="92">
        <v>43316</v>
      </c>
      <c r="F1402" s="57">
        <f>VLOOKUP(C1402, Pivot!A$2:C$999, 3, FALSE)</f>
        <v>43146</v>
      </c>
      <c r="G1402" s="30">
        <f t="shared" si="118"/>
        <v>170</v>
      </c>
      <c r="H1402" s="31">
        <f>VLOOKUP(C1402, Pivot!A$2:E$999, 4, FALSE)</f>
        <v>114.2</v>
      </c>
      <c r="I1402" s="31">
        <f>VLOOKUP(C1402, Pivot!A$2:E$999, 5, FALSE)</f>
        <v>86.5</v>
      </c>
      <c r="J1402" s="60">
        <v>84.7</v>
      </c>
      <c r="K1402" s="31">
        <f t="shared" si="116"/>
        <v>-1.7999999999999972</v>
      </c>
      <c r="L1402" s="58">
        <f>VLOOKUP(C1402, Pivot!A$2:B$999, 2, FALSE)</f>
        <v>18000</v>
      </c>
      <c r="M1402" s="58">
        <f t="shared" si="119"/>
        <v>2018</v>
      </c>
      <c r="N1402" s="27" t="s">
        <v>991</v>
      </c>
      <c r="P1402" s="58">
        <f t="shared" si="117"/>
        <v>2018</v>
      </c>
    </row>
    <row r="1403" spans="1:16" ht="12.75" hidden="1" customHeight="1" x14ac:dyDescent="0.25">
      <c r="A1403" s="36" t="s">
        <v>1364</v>
      </c>
      <c r="B1403" s="28" t="s">
        <v>301</v>
      </c>
      <c r="C1403" s="29" t="s">
        <v>1326</v>
      </c>
      <c r="D1403" s="36">
        <v>1</v>
      </c>
      <c r="E1403" s="92">
        <v>43316</v>
      </c>
      <c r="F1403" s="57">
        <f>VLOOKUP(C1403, Pivot!A$2:C$999, 3, FALSE)</f>
        <v>43146</v>
      </c>
      <c r="G1403" s="30">
        <f t="shared" si="118"/>
        <v>170</v>
      </c>
      <c r="H1403" s="31">
        <f>VLOOKUP(C1403, Pivot!A$2:E$999, 4, FALSE)</f>
        <v>114.2</v>
      </c>
      <c r="I1403" s="31">
        <f>VLOOKUP(C1403, Pivot!A$2:E$999, 5, FALSE)</f>
        <v>86.5</v>
      </c>
      <c r="J1403" s="60">
        <v>83.4</v>
      </c>
      <c r="K1403" s="31">
        <f t="shared" si="116"/>
        <v>-3.0999999999999943</v>
      </c>
      <c r="L1403" s="58">
        <f>VLOOKUP(C1403, Pivot!A$2:B$999, 2, FALSE)</f>
        <v>18000</v>
      </c>
      <c r="M1403" s="58">
        <f t="shared" si="119"/>
        <v>2018</v>
      </c>
      <c r="N1403" s="27" t="s">
        <v>991</v>
      </c>
      <c r="P1403" s="58">
        <f t="shared" si="117"/>
        <v>2018</v>
      </c>
    </row>
    <row r="1404" spans="1:16" ht="12.75" hidden="1" customHeight="1" x14ac:dyDescent="0.25">
      <c r="A1404" s="36" t="s">
        <v>1364</v>
      </c>
      <c r="B1404" s="28" t="s">
        <v>301</v>
      </c>
      <c r="C1404" s="29" t="s">
        <v>1326</v>
      </c>
      <c r="D1404" s="36">
        <v>1</v>
      </c>
      <c r="E1404" s="92">
        <v>43316</v>
      </c>
      <c r="F1404" s="57">
        <f>VLOOKUP(C1404, Pivot!A$2:C$999, 3, FALSE)</f>
        <v>43146</v>
      </c>
      <c r="G1404" s="30">
        <f t="shared" si="118"/>
        <v>170</v>
      </c>
      <c r="H1404" s="31">
        <f>VLOOKUP(C1404, Pivot!A$2:E$999, 4, FALSE)</f>
        <v>114.2</v>
      </c>
      <c r="I1404" s="31">
        <f>VLOOKUP(C1404, Pivot!A$2:E$999, 5, FALSE)</f>
        <v>86.5</v>
      </c>
      <c r="J1404" s="60">
        <v>83.2</v>
      </c>
      <c r="K1404" s="31">
        <f t="shared" si="116"/>
        <v>-3.2999999999999972</v>
      </c>
      <c r="L1404" s="58">
        <f>VLOOKUP(C1404, Pivot!A$2:B$999, 2, FALSE)</f>
        <v>18000</v>
      </c>
      <c r="M1404" s="58">
        <f t="shared" si="119"/>
        <v>2018</v>
      </c>
      <c r="N1404" s="27" t="s">
        <v>991</v>
      </c>
      <c r="P1404" s="58">
        <f t="shared" si="117"/>
        <v>2018</v>
      </c>
    </row>
    <row r="1405" spans="1:16" ht="12.75" hidden="1" customHeight="1" x14ac:dyDescent="0.25">
      <c r="A1405" s="36" t="s">
        <v>1364</v>
      </c>
      <c r="B1405" s="28" t="s">
        <v>301</v>
      </c>
      <c r="C1405" s="29" t="s">
        <v>1328</v>
      </c>
      <c r="D1405" s="36">
        <v>1</v>
      </c>
      <c r="E1405" s="92">
        <v>43316</v>
      </c>
      <c r="F1405" s="57">
        <f>VLOOKUP(C1405, Pivot!A$2:C$999, 3, FALSE)</f>
        <v>43053</v>
      </c>
      <c r="G1405" s="30">
        <f t="shared" si="118"/>
        <v>263</v>
      </c>
      <c r="H1405" s="31">
        <f>VLOOKUP(C1405, Pivot!A$2:E$999, 4, FALSE)</f>
        <v>114.2</v>
      </c>
      <c r="I1405" s="31">
        <f>VLOOKUP(C1405, Pivot!A$2:E$999, 5, FALSE)</f>
        <v>86.5</v>
      </c>
      <c r="J1405" s="60">
        <v>83.2</v>
      </c>
      <c r="K1405" s="31">
        <f t="shared" si="116"/>
        <v>-3.2999999999999972</v>
      </c>
      <c r="L1405" s="58">
        <f>VLOOKUP(C1405, Pivot!A$2:B$999, 2, FALSE)</f>
        <v>12000</v>
      </c>
      <c r="M1405" s="58">
        <f t="shared" si="119"/>
        <v>2018</v>
      </c>
      <c r="N1405" s="27" t="s">
        <v>991</v>
      </c>
      <c r="P1405" s="58">
        <f t="shared" si="117"/>
        <v>2018</v>
      </c>
    </row>
    <row r="1406" spans="1:16" ht="12.75" hidden="1" customHeight="1" x14ac:dyDescent="0.25">
      <c r="A1406" s="36" t="s">
        <v>1365</v>
      </c>
      <c r="B1406" s="28" t="s">
        <v>301</v>
      </c>
      <c r="C1406" s="29" t="s">
        <v>1324</v>
      </c>
      <c r="D1406" s="36">
        <v>1</v>
      </c>
      <c r="E1406" s="92">
        <v>43318</v>
      </c>
      <c r="F1406" s="57">
        <f>VLOOKUP(C1406, Pivot!A$2:C$999, 3, FALSE)</f>
        <v>43053</v>
      </c>
      <c r="G1406" s="30">
        <f t="shared" si="118"/>
        <v>265</v>
      </c>
      <c r="H1406" s="31">
        <f>VLOOKUP(C1406, Pivot!A$2:E$999, 4, FALSE)</f>
        <v>114.2</v>
      </c>
      <c r="I1406" s="31">
        <f>VLOOKUP(C1406, Pivot!A$2:E$999, 5, FALSE)</f>
        <v>86.5</v>
      </c>
      <c r="J1406" s="60">
        <v>87.2</v>
      </c>
      <c r="K1406" s="31">
        <f t="shared" si="116"/>
        <v>0</v>
      </c>
      <c r="L1406" s="58">
        <f>VLOOKUP(C1406, Pivot!A$2:B$999, 2, FALSE)</f>
        <v>48366</v>
      </c>
      <c r="M1406" s="58">
        <f t="shared" si="119"/>
        <v>2018</v>
      </c>
      <c r="N1406" s="27" t="s">
        <v>991</v>
      </c>
      <c r="P1406" s="58">
        <f t="shared" si="117"/>
        <v>2018</v>
      </c>
    </row>
    <row r="1407" spans="1:16" ht="12.75" hidden="1" customHeight="1" x14ac:dyDescent="0.25">
      <c r="A1407" s="36" t="s">
        <v>1365</v>
      </c>
      <c r="B1407" s="28" t="s">
        <v>301</v>
      </c>
      <c r="C1407" s="29" t="s">
        <v>1326</v>
      </c>
      <c r="D1407" s="36">
        <v>1</v>
      </c>
      <c r="E1407" s="92">
        <v>43318</v>
      </c>
      <c r="F1407" s="57">
        <f>VLOOKUP(C1407, Pivot!A$2:C$999, 3, FALSE)</f>
        <v>43146</v>
      </c>
      <c r="G1407" s="30">
        <f t="shared" si="118"/>
        <v>172</v>
      </c>
      <c r="H1407" s="31">
        <f>VLOOKUP(C1407, Pivot!A$2:E$999, 4, FALSE)</f>
        <v>114.2</v>
      </c>
      <c r="I1407" s="31">
        <f>VLOOKUP(C1407, Pivot!A$2:E$999, 5, FALSE)</f>
        <v>86.5</v>
      </c>
      <c r="J1407" s="60">
        <v>86.9</v>
      </c>
      <c r="K1407" s="31">
        <f t="shared" si="116"/>
        <v>0</v>
      </c>
      <c r="L1407" s="58">
        <f>VLOOKUP(C1407, Pivot!A$2:B$999, 2, FALSE)</f>
        <v>18000</v>
      </c>
      <c r="M1407" s="58">
        <f t="shared" si="119"/>
        <v>2018</v>
      </c>
      <c r="N1407" s="27" t="s">
        <v>991</v>
      </c>
      <c r="P1407" s="58">
        <f t="shared" si="117"/>
        <v>2018</v>
      </c>
    </row>
    <row r="1408" spans="1:16" ht="12.75" hidden="1" customHeight="1" x14ac:dyDescent="0.25">
      <c r="A1408" s="36" t="s">
        <v>1365</v>
      </c>
      <c r="B1408" s="28" t="s">
        <v>301</v>
      </c>
      <c r="C1408" s="29" t="s">
        <v>1326</v>
      </c>
      <c r="D1408" s="36">
        <v>1</v>
      </c>
      <c r="E1408" s="92">
        <v>43318</v>
      </c>
      <c r="F1408" s="57">
        <f>VLOOKUP(C1408, Pivot!A$2:C$999, 3, FALSE)</f>
        <v>43146</v>
      </c>
      <c r="G1408" s="30">
        <f t="shared" si="118"/>
        <v>172</v>
      </c>
      <c r="H1408" s="31">
        <f>VLOOKUP(C1408, Pivot!A$2:E$999, 4, FALSE)</f>
        <v>114.2</v>
      </c>
      <c r="I1408" s="31">
        <f>VLOOKUP(C1408, Pivot!A$2:E$999, 5, FALSE)</f>
        <v>86.5</v>
      </c>
      <c r="J1408" s="60">
        <v>85.9</v>
      </c>
      <c r="K1408" s="31">
        <f t="shared" si="116"/>
        <v>-0.59999999999999432</v>
      </c>
      <c r="L1408" s="58">
        <f>VLOOKUP(C1408, Pivot!A$2:B$999, 2, FALSE)</f>
        <v>18000</v>
      </c>
      <c r="M1408" s="58">
        <f t="shared" si="119"/>
        <v>2018</v>
      </c>
      <c r="N1408" s="27" t="s">
        <v>991</v>
      </c>
      <c r="P1408" s="58">
        <f t="shared" si="117"/>
        <v>2018</v>
      </c>
    </row>
    <row r="1409" spans="1:16" ht="12.75" hidden="1" customHeight="1" x14ac:dyDescent="0.25">
      <c r="A1409" s="36" t="s">
        <v>1365</v>
      </c>
      <c r="B1409" s="28" t="s">
        <v>301</v>
      </c>
      <c r="C1409" s="29" t="s">
        <v>1328</v>
      </c>
      <c r="D1409" s="36">
        <v>1</v>
      </c>
      <c r="E1409" s="92">
        <v>43318</v>
      </c>
      <c r="F1409" s="57">
        <f>VLOOKUP(C1409, Pivot!A$2:C$999, 3, FALSE)</f>
        <v>43053</v>
      </c>
      <c r="G1409" s="30">
        <f t="shared" si="118"/>
        <v>265</v>
      </c>
      <c r="H1409" s="31">
        <f>VLOOKUP(C1409, Pivot!A$2:E$999, 4, FALSE)</f>
        <v>114.2</v>
      </c>
      <c r="I1409" s="31">
        <f>VLOOKUP(C1409, Pivot!A$2:E$999, 5, FALSE)</f>
        <v>86.5</v>
      </c>
      <c r="J1409" s="60">
        <v>87.6</v>
      </c>
      <c r="K1409" s="31">
        <f t="shared" si="116"/>
        <v>0</v>
      </c>
      <c r="L1409" s="58">
        <f>VLOOKUP(C1409, Pivot!A$2:B$999, 2, FALSE)</f>
        <v>12000</v>
      </c>
      <c r="M1409" s="58">
        <f t="shared" si="119"/>
        <v>2018</v>
      </c>
      <c r="N1409" s="27" t="s">
        <v>991</v>
      </c>
      <c r="P1409" s="58">
        <f t="shared" si="117"/>
        <v>2018</v>
      </c>
    </row>
    <row r="1410" spans="1:16" ht="12.75" hidden="1" customHeight="1" x14ac:dyDescent="0.25">
      <c r="A1410" s="36" t="s">
        <v>1366</v>
      </c>
      <c r="B1410" s="28" t="s">
        <v>301</v>
      </c>
      <c r="C1410" s="29" t="s">
        <v>1324</v>
      </c>
      <c r="D1410" s="36">
        <v>1</v>
      </c>
      <c r="E1410" s="92">
        <v>43319</v>
      </c>
      <c r="F1410" s="57">
        <f>VLOOKUP(C1410, Pivot!A$2:C$999, 3, FALSE)</f>
        <v>43053</v>
      </c>
      <c r="G1410" s="30">
        <f t="shared" si="118"/>
        <v>266</v>
      </c>
      <c r="H1410" s="31">
        <f>VLOOKUP(C1410, Pivot!A$2:E$999, 4, FALSE)</f>
        <v>114.2</v>
      </c>
      <c r="I1410" s="31">
        <f>VLOOKUP(C1410, Pivot!A$2:E$999, 5, FALSE)</f>
        <v>86.5</v>
      </c>
      <c r="J1410" s="60">
        <v>90.2</v>
      </c>
      <c r="K1410" s="31">
        <f t="shared" ref="K1410:K1473" si="120">IF(J1410&gt;H1410, J1410-H1410, IF(J1410&lt;I1410, J1410-I1410, 0))</f>
        <v>0</v>
      </c>
      <c r="L1410" s="58">
        <f>VLOOKUP(C1410, Pivot!A$2:B$999, 2, FALSE)</f>
        <v>48366</v>
      </c>
      <c r="M1410" s="58">
        <f t="shared" si="119"/>
        <v>2018</v>
      </c>
      <c r="N1410" s="27" t="s">
        <v>991</v>
      </c>
      <c r="P1410" s="58">
        <f t="shared" ref="P1410:P1444" si="121">IF(MONTH(E1410) =12, M1410+1, M1410)</f>
        <v>2018</v>
      </c>
    </row>
    <row r="1411" spans="1:16" ht="12.75" hidden="1" customHeight="1" x14ac:dyDescent="0.25">
      <c r="A1411" s="36" t="s">
        <v>1366</v>
      </c>
      <c r="B1411" s="28" t="s">
        <v>301</v>
      </c>
      <c r="C1411" s="29" t="s">
        <v>1328</v>
      </c>
      <c r="D1411" s="36">
        <v>1</v>
      </c>
      <c r="E1411" s="92">
        <v>43319</v>
      </c>
      <c r="F1411" s="57">
        <f>VLOOKUP(C1411, Pivot!A$2:C$999, 3, FALSE)</f>
        <v>43053</v>
      </c>
      <c r="G1411" s="30">
        <f t="shared" si="118"/>
        <v>266</v>
      </c>
      <c r="H1411" s="31">
        <f>VLOOKUP(C1411, Pivot!A$2:E$999, 4, FALSE)</f>
        <v>114.2</v>
      </c>
      <c r="I1411" s="31">
        <f>VLOOKUP(C1411, Pivot!A$2:E$999, 5, FALSE)</f>
        <v>86.5</v>
      </c>
      <c r="J1411" s="60">
        <v>90.6</v>
      </c>
      <c r="K1411" s="31">
        <f t="shared" si="120"/>
        <v>0</v>
      </c>
      <c r="L1411" s="58">
        <f>VLOOKUP(C1411, Pivot!A$2:B$999, 2, FALSE)</f>
        <v>12000</v>
      </c>
      <c r="M1411" s="58">
        <f t="shared" si="119"/>
        <v>2018</v>
      </c>
      <c r="N1411" s="27" t="s">
        <v>991</v>
      </c>
      <c r="P1411" s="58">
        <f t="shared" si="121"/>
        <v>2018</v>
      </c>
    </row>
    <row r="1412" spans="1:16" ht="12.75" hidden="1" customHeight="1" x14ac:dyDescent="0.25">
      <c r="A1412" s="36" t="s">
        <v>1367</v>
      </c>
      <c r="B1412" s="28" t="s">
        <v>301</v>
      </c>
      <c r="C1412" s="29" t="s">
        <v>1330</v>
      </c>
      <c r="D1412" s="36">
        <v>1</v>
      </c>
      <c r="E1412" s="92">
        <v>43320</v>
      </c>
      <c r="F1412" s="57">
        <f>VLOOKUP(C1412, Pivot!A$2:C$999, 3, FALSE)</f>
        <v>43146</v>
      </c>
      <c r="G1412" s="30">
        <f t="shared" si="118"/>
        <v>174</v>
      </c>
      <c r="H1412" s="31">
        <f>VLOOKUP(C1412, Pivot!A$2:E$999, 4, FALSE)</f>
        <v>114.2</v>
      </c>
      <c r="I1412" s="31">
        <f>VLOOKUP(C1412, Pivot!A$2:E$999, 5, FALSE)</f>
        <v>86.5</v>
      </c>
      <c r="J1412" s="60">
        <v>93</v>
      </c>
      <c r="K1412" s="31">
        <f t="shared" si="120"/>
        <v>0</v>
      </c>
      <c r="L1412" s="58">
        <f>VLOOKUP(C1412, Pivot!A$2:B$999, 2, FALSE)</f>
        <v>14500</v>
      </c>
      <c r="M1412" s="58">
        <f t="shared" si="119"/>
        <v>2018</v>
      </c>
      <c r="N1412" s="27" t="s">
        <v>991</v>
      </c>
      <c r="P1412" s="58">
        <f t="shared" si="121"/>
        <v>2018</v>
      </c>
    </row>
    <row r="1413" spans="1:16" ht="12.75" hidden="1" customHeight="1" x14ac:dyDescent="0.25">
      <c r="A1413" s="36" t="s">
        <v>1367</v>
      </c>
      <c r="B1413" s="28" t="s">
        <v>301</v>
      </c>
      <c r="C1413" s="29" t="s">
        <v>1324</v>
      </c>
      <c r="D1413" s="36">
        <v>1</v>
      </c>
      <c r="E1413" s="92">
        <v>43320</v>
      </c>
      <c r="F1413" s="57">
        <f>VLOOKUP(C1413, Pivot!A$2:C$999, 3, FALSE)</f>
        <v>43053</v>
      </c>
      <c r="G1413" s="30">
        <f t="shared" si="118"/>
        <v>267</v>
      </c>
      <c r="H1413" s="31">
        <f>VLOOKUP(C1413, Pivot!A$2:E$999, 4, FALSE)</f>
        <v>114.2</v>
      </c>
      <c r="I1413" s="31">
        <f>VLOOKUP(C1413, Pivot!A$2:E$999, 5, FALSE)</f>
        <v>86.5</v>
      </c>
      <c r="J1413" s="60">
        <v>92.8</v>
      </c>
      <c r="K1413" s="31">
        <f t="shared" si="120"/>
        <v>0</v>
      </c>
      <c r="L1413" s="58">
        <f>VLOOKUP(C1413, Pivot!A$2:B$999, 2, FALSE)</f>
        <v>48366</v>
      </c>
      <c r="M1413" s="58">
        <f t="shared" si="119"/>
        <v>2018</v>
      </c>
      <c r="N1413" s="27" t="s">
        <v>991</v>
      </c>
      <c r="P1413" s="58">
        <f t="shared" si="121"/>
        <v>2018</v>
      </c>
    </row>
    <row r="1414" spans="1:16" ht="12.75" hidden="1" customHeight="1" x14ac:dyDescent="0.25">
      <c r="A1414" s="36" t="s">
        <v>1367</v>
      </c>
      <c r="B1414" s="28" t="s">
        <v>301</v>
      </c>
      <c r="C1414" s="29" t="s">
        <v>1324</v>
      </c>
      <c r="D1414" s="36">
        <v>1</v>
      </c>
      <c r="E1414" s="92">
        <v>43320</v>
      </c>
      <c r="F1414" s="57">
        <f>VLOOKUP(C1414, Pivot!A$2:C$999, 3, FALSE)</f>
        <v>43053</v>
      </c>
      <c r="G1414" s="30">
        <f t="shared" si="118"/>
        <v>267</v>
      </c>
      <c r="H1414" s="31">
        <f>VLOOKUP(C1414, Pivot!A$2:E$999, 4, FALSE)</f>
        <v>114.2</v>
      </c>
      <c r="I1414" s="31">
        <f>VLOOKUP(C1414, Pivot!A$2:E$999, 5, FALSE)</f>
        <v>86.5</v>
      </c>
      <c r="J1414" s="60">
        <v>93.1</v>
      </c>
      <c r="K1414" s="31">
        <f t="shared" si="120"/>
        <v>0</v>
      </c>
      <c r="L1414" s="58">
        <f>VLOOKUP(C1414, Pivot!A$2:B$999, 2, FALSE)</f>
        <v>48366</v>
      </c>
      <c r="M1414" s="58">
        <f t="shared" si="119"/>
        <v>2018</v>
      </c>
      <c r="N1414" s="27" t="s">
        <v>991</v>
      </c>
      <c r="P1414" s="58">
        <f t="shared" si="121"/>
        <v>2018</v>
      </c>
    </row>
    <row r="1415" spans="1:16" ht="12.75" hidden="1" customHeight="1" x14ac:dyDescent="0.25">
      <c r="A1415" s="36" t="s">
        <v>1367</v>
      </c>
      <c r="B1415" s="28" t="s">
        <v>301</v>
      </c>
      <c r="C1415" s="29" t="s">
        <v>1326</v>
      </c>
      <c r="D1415" s="36">
        <v>2</v>
      </c>
      <c r="E1415" s="92">
        <v>43320</v>
      </c>
      <c r="F1415" s="57">
        <f>VLOOKUP(C1415, Pivot!A$2:C$999, 3, FALSE)</f>
        <v>43146</v>
      </c>
      <c r="G1415" s="30">
        <f t="shared" si="118"/>
        <v>174</v>
      </c>
      <c r="H1415" s="31">
        <f>VLOOKUP(C1415, Pivot!A$2:E$999, 4, FALSE)</f>
        <v>114.2</v>
      </c>
      <c r="I1415" s="31">
        <f>VLOOKUP(C1415, Pivot!A$2:E$999, 5, FALSE)</f>
        <v>86.5</v>
      </c>
      <c r="J1415" s="60">
        <v>92.1</v>
      </c>
      <c r="K1415" s="31">
        <f t="shared" si="120"/>
        <v>0</v>
      </c>
      <c r="L1415" s="58">
        <f>VLOOKUP(C1415, Pivot!A$2:B$999, 2, FALSE)</f>
        <v>18000</v>
      </c>
      <c r="M1415" s="58">
        <f t="shared" si="119"/>
        <v>2018</v>
      </c>
      <c r="N1415" s="27" t="s">
        <v>991</v>
      </c>
      <c r="P1415" s="58">
        <f t="shared" si="121"/>
        <v>2018</v>
      </c>
    </row>
    <row r="1416" spans="1:16" ht="12.75" hidden="1" customHeight="1" x14ac:dyDescent="0.25">
      <c r="A1416" s="36" t="s">
        <v>1367</v>
      </c>
      <c r="B1416" s="28" t="s">
        <v>301</v>
      </c>
      <c r="C1416" s="29" t="s">
        <v>1326</v>
      </c>
      <c r="D1416" s="36">
        <v>2</v>
      </c>
      <c r="E1416" s="92">
        <v>43320</v>
      </c>
      <c r="F1416" s="57">
        <f>VLOOKUP(C1416, Pivot!A$2:C$999, 3, FALSE)</f>
        <v>43146</v>
      </c>
      <c r="G1416" s="30">
        <f t="shared" si="118"/>
        <v>174</v>
      </c>
      <c r="H1416" s="31">
        <f>VLOOKUP(C1416, Pivot!A$2:E$999, 4, FALSE)</f>
        <v>114.2</v>
      </c>
      <c r="I1416" s="31">
        <f>VLOOKUP(C1416, Pivot!A$2:E$999, 5, FALSE)</f>
        <v>86.5</v>
      </c>
      <c r="J1416" s="60">
        <v>93.1</v>
      </c>
      <c r="K1416" s="31">
        <f t="shared" si="120"/>
        <v>0</v>
      </c>
      <c r="L1416" s="58">
        <f>VLOOKUP(C1416, Pivot!A$2:B$999, 2, FALSE)</f>
        <v>18000</v>
      </c>
      <c r="M1416" s="58">
        <f t="shared" si="119"/>
        <v>2018</v>
      </c>
      <c r="N1416" s="27" t="s">
        <v>991</v>
      </c>
      <c r="P1416" s="58">
        <f t="shared" si="121"/>
        <v>2018</v>
      </c>
    </row>
    <row r="1417" spans="1:16" ht="12.75" hidden="1" customHeight="1" x14ac:dyDescent="0.25">
      <c r="A1417" s="36" t="s">
        <v>1367</v>
      </c>
      <c r="B1417" s="28" t="s">
        <v>301</v>
      </c>
      <c r="C1417" s="29" t="s">
        <v>1328</v>
      </c>
      <c r="D1417" s="36">
        <v>1</v>
      </c>
      <c r="E1417" s="92">
        <v>43320</v>
      </c>
      <c r="F1417" s="57">
        <f>VLOOKUP(C1417, Pivot!A$2:C$999, 3, FALSE)</f>
        <v>43053</v>
      </c>
      <c r="G1417" s="30">
        <f t="shared" si="118"/>
        <v>267</v>
      </c>
      <c r="H1417" s="31">
        <f>VLOOKUP(C1417, Pivot!A$2:E$999, 4, FALSE)</f>
        <v>114.2</v>
      </c>
      <c r="I1417" s="31">
        <f>VLOOKUP(C1417, Pivot!A$2:E$999, 5, FALSE)</f>
        <v>86.5</v>
      </c>
      <c r="J1417" s="60">
        <v>93.1</v>
      </c>
      <c r="K1417" s="31">
        <f t="shared" si="120"/>
        <v>0</v>
      </c>
      <c r="L1417" s="58">
        <f>VLOOKUP(C1417, Pivot!A$2:B$999, 2, FALSE)</f>
        <v>12000</v>
      </c>
      <c r="M1417" s="58">
        <f t="shared" si="119"/>
        <v>2018</v>
      </c>
      <c r="N1417" s="27" t="s">
        <v>991</v>
      </c>
      <c r="P1417" s="58">
        <f t="shared" si="121"/>
        <v>2018</v>
      </c>
    </row>
    <row r="1418" spans="1:16" ht="12.75" hidden="1" customHeight="1" x14ac:dyDescent="0.25">
      <c r="A1418" s="36" t="s">
        <v>1367</v>
      </c>
      <c r="B1418" s="28" t="s">
        <v>301</v>
      </c>
      <c r="C1418" s="29" t="s">
        <v>1328</v>
      </c>
      <c r="D1418" s="36">
        <v>1</v>
      </c>
      <c r="E1418" s="92">
        <v>43320</v>
      </c>
      <c r="F1418" s="57">
        <f>VLOOKUP(C1418, Pivot!A$2:C$999, 3, FALSE)</f>
        <v>43053</v>
      </c>
      <c r="G1418" s="30">
        <f t="shared" si="118"/>
        <v>267</v>
      </c>
      <c r="H1418" s="31">
        <f>VLOOKUP(C1418, Pivot!A$2:E$999, 4, FALSE)</f>
        <v>114.2</v>
      </c>
      <c r="I1418" s="31">
        <f>VLOOKUP(C1418, Pivot!A$2:E$999, 5, FALSE)</f>
        <v>86.5</v>
      </c>
      <c r="J1418" s="60">
        <v>93.1</v>
      </c>
      <c r="K1418" s="31">
        <f t="shared" si="120"/>
        <v>0</v>
      </c>
      <c r="L1418" s="58">
        <f>VLOOKUP(C1418, Pivot!A$2:B$999, 2, FALSE)</f>
        <v>12000</v>
      </c>
      <c r="M1418" s="58">
        <f t="shared" si="119"/>
        <v>2018</v>
      </c>
      <c r="N1418" s="27" t="s">
        <v>991</v>
      </c>
      <c r="P1418" s="58">
        <f t="shared" si="121"/>
        <v>2018</v>
      </c>
    </row>
    <row r="1419" spans="1:16" ht="12.75" hidden="1" customHeight="1" x14ac:dyDescent="0.25">
      <c r="A1419" s="36" t="s">
        <v>1367</v>
      </c>
      <c r="B1419" s="28" t="s">
        <v>301</v>
      </c>
      <c r="C1419" s="29" t="s">
        <v>1328</v>
      </c>
      <c r="D1419" s="36">
        <v>1</v>
      </c>
      <c r="E1419" s="92">
        <v>43320</v>
      </c>
      <c r="F1419" s="57">
        <f>VLOOKUP(C1419, Pivot!A$2:C$999, 3, FALSE)</f>
        <v>43053</v>
      </c>
      <c r="G1419" s="30">
        <f t="shared" si="118"/>
        <v>267</v>
      </c>
      <c r="H1419" s="31">
        <f>VLOOKUP(C1419, Pivot!A$2:E$999, 4, FALSE)</f>
        <v>114.2</v>
      </c>
      <c r="I1419" s="31">
        <f>VLOOKUP(C1419, Pivot!A$2:E$999, 5, FALSE)</f>
        <v>86.5</v>
      </c>
      <c r="J1419" s="60">
        <v>93.4</v>
      </c>
      <c r="K1419" s="31">
        <f t="shared" si="120"/>
        <v>0</v>
      </c>
      <c r="L1419" s="58">
        <f>VLOOKUP(C1419, Pivot!A$2:B$999, 2, FALSE)</f>
        <v>12000</v>
      </c>
      <c r="M1419" s="58">
        <f t="shared" si="119"/>
        <v>2018</v>
      </c>
      <c r="N1419" s="27" t="s">
        <v>991</v>
      </c>
      <c r="P1419" s="58">
        <f t="shared" si="121"/>
        <v>2018</v>
      </c>
    </row>
    <row r="1420" spans="1:16" ht="12.75" hidden="1" customHeight="1" x14ac:dyDescent="0.25">
      <c r="A1420" s="36" t="s">
        <v>1368</v>
      </c>
      <c r="B1420" s="28" t="s">
        <v>301</v>
      </c>
      <c r="C1420" s="29" t="s">
        <v>1326</v>
      </c>
      <c r="D1420" s="36">
        <v>1</v>
      </c>
      <c r="E1420" s="92">
        <v>43321</v>
      </c>
      <c r="F1420" s="57">
        <f>VLOOKUP(C1420, Pivot!A$2:C$999, 3, FALSE)</f>
        <v>43146</v>
      </c>
      <c r="G1420" s="30">
        <f t="shared" si="118"/>
        <v>175</v>
      </c>
      <c r="H1420" s="31">
        <f>VLOOKUP(C1420, Pivot!A$2:E$999, 4, FALSE)</f>
        <v>114.2</v>
      </c>
      <c r="I1420" s="31">
        <f>VLOOKUP(C1420, Pivot!A$2:E$999, 5, FALSE)</f>
        <v>86.5</v>
      </c>
      <c r="J1420" s="60">
        <v>94.6</v>
      </c>
      <c r="K1420" s="31">
        <f t="shared" si="120"/>
        <v>0</v>
      </c>
      <c r="L1420" s="58">
        <f>VLOOKUP(C1420, Pivot!A$2:B$999, 2, FALSE)</f>
        <v>18000</v>
      </c>
      <c r="M1420" s="58">
        <f t="shared" si="119"/>
        <v>2018</v>
      </c>
      <c r="N1420" s="27" t="s">
        <v>991</v>
      </c>
      <c r="P1420" s="58">
        <f t="shared" si="121"/>
        <v>2018</v>
      </c>
    </row>
    <row r="1421" spans="1:16" ht="12.75" hidden="1" customHeight="1" x14ac:dyDescent="0.25">
      <c r="A1421" s="36" t="s">
        <v>1368</v>
      </c>
      <c r="B1421" s="28" t="s">
        <v>301</v>
      </c>
      <c r="C1421" s="29" t="s">
        <v>1328</v>
      </c>
      <c r="D1421" s="36">
        <v>1</v>
      </c>
      <c r="E1421" s="92">
        <v>43321</v>
      </c>
      <c r="F1421" s="57">
        <f>VLOOKUP(C1421, Pivot!A$2:C$999, 3, FALSE)</f>
        <v>43053</v>
      </c>
      <c r="G1421" s="30">
        <f t="shared" si="118"/>
        <v>268</v>
      </c>
      <c r="H1421" s="31">
        <f>VLOOKUP(C1421, Pivot!A$2:E$999, 4, FALSE)</f>
        <v>114.2</v>
      </c>
      <c r="I1421" s="31">
        <f>VLOOKUP(C1421, Pivot!A$2:E$999, 5, FALSE)</f>
        <v>86.5</v>
      </c>
      <c r="J1421" s="60">
        <v>94.6</v>
      </c>
      <c r="K1421" s="31">
        <f t="shared" si="120"/>
        <v>0</v>
      </c>
      <c r="L1421" s="58">
        <f>VLOOKUP(C1421, Pivot!A$2:B$999, 2, FALSE)</f>
        <v>12000</v>
      </c>
      <c r="M1421" s="58">
        <f t="shared" si="119"/>
        <v>2018</v>
      </c>
      <c r="N1421" s="27" t="s">
        <v>991</v>
      </c>
      <c r="P1421" s="58">
        <f t="shared" si="121"/>
        <v>2018</v>
      </c>
    </row>
    <row r="1422" spans="1:16" ht="12.75" hidden="1" customHeight="1" x14ac:dyDescent="0.25">
      <c r="A1422" s="36" t="s">
        <v>1369</v>
      </c>
      <c r="B1422" s="28" t="s">
        <v>301</v>
      </c>
      <c r="C1422" s="29" t="s">
        <v>1324</v>
      </c>
      <c r="D1422" s="36">
        <v>1</v>
      </c>
      <c r="E1422" s="92">
        <v>43325</v>
      </c>
      <c r="F1422" s="57">
        <f>VLOOKUP(C1422, Pivot!A$2:C$999, 3, FALSE)</f>
        <v>43053</v>
      </c>
      <c r="G1422" s="30">
        <f t="shared" si="118"/>
        <v>272</v>
      </c>
      <c r="H1422" s="31">
        <f>VLOOKUP(C1422, Pivot!A$2:E$999, 4, FALSE)</f>
        <v>114.2</v>
      </c>
      <c r="I1422" s="31">
        <f>VLOOKUP(C1422, Pivot!A$2:E$999, 5, FALSE)</f>
        <v>86.5</v>
      </c>
      <c r="J1422" s="60">
        <v>91.9</v>
      </c>
      <c r="K1422" s="31">
        <f t="shared" si="120"/>
        <v>0</v>
      </c>
      <c r="L1422" s="58">
        <f>VLOOKUP(C1422, Pivot!A$2:B$999, 2, FALSE)</f>
        <v>48366</v>
      </c>
      <c r="M1422" s="58">
        <f t="shared" si="119"/>
        <v>2018</v>
      </c>
      <c r="N1422" s="27" t="s">
        <v>991</v>
      </c>
      <c r="P1422" s="58">
        <f t="shared" si="121"/>
        <v>2018</v>
      </c>
    </row>
    <row r="1423" spans="1:16" ht="12.75" hidden="1" customHeight="1" x14ac:dyDescent="0.25">
      <c r="A1423" s="36" t="s">
        <v>1369</v>
      </c>
      <c r="B1423" s="28" t="s">
        <v>301</v>
      </c>
      <c r="C1423" s="29" t="s">
        <v>1328</v>
      </c>
      <c r="D1423" s="36">
        <v>1</v>
      </c>
      <c r="E1423" s="92">
        <v>43325</v>
      </c>
      <c r="F1423" s="57">
        <f>VLOOKUP(C1423, Pivot!A$2:C$999, 3, FALSE)</f>
        <v>43053</v>
      </c>
      <c r="G1423" s="30">
        <f t="shared" si="118"/>
        <v>272</v>
      </c>
      <c r="H1423" s="31">
        <f>VLOOKUP(C1423, Pivot!A$2:E$999, 4, FALSE)</f>
        <v>114.2</v>
      </c>
      <c r="I1423" s="31">
        <f>VLOOKUP(C1423, Pivot!A$2:E$999, 5, FALSE)</f>
        <v>86.5</v>
      </c>
      <c r="J1423" s="60">
        <v>91.9</v>
      </c>
      <c r="K1423" s="31">
        <f t="shared" si="120"/>
        <v>0</v>
      </c>
      <c r="L1423" s="58">
        <f>VLOOKUP(C1423, Pivot!A$2:B$999, 2, FALSE)</f>
        <v>12000</v>
      </c>
      <c r="M1423" s="58">
        <f t="shared" si="119"/>
        <v>2018</v>
      </c>
      <c r="N1423" s="27" t="s">
        <v>991</v>
      </c>
      <c r="P1423" s="58">
        <f t="shared" si="121"/>
        <v>2018</v>
      </c>
    </row>
    <row r="1424" spans="1:16" ht="12.75" hidden="1" customHeight="1" x14ac:dyDescent="0.25">
      <c r="A1424" s="36" t="s">
        <v>1370</v>
      </c>
      <c r="B1424" s="28" t="s">
        <v>301</v>
      </c>
      <c r="C1424" s="29" t="s">
        <v>1326</v>
      </c>
      <c r="D1424" s="36">
        <v>1</v>
      </c>
      <c r="E1424" s="92">
        <v>43329</v>
      </c>
      <c r="F1424" s="57">
        <f>VLOOKUP(C1424, Pivot!A$2:C$999, 3, FALSE)</f>
        <v>43146</v>
      </c>
      <c r="G1424" s="30">
        <f t="shared" si="118"/>
        <v>183</v>
      </c>
      <c r="H1424" s="31">
        <f>VLOOKUP(C1424, Pivot!A$2:E$999, 4, FALSE)</f>
        <v>114.2</v>
      </c>
      <c r="I1424" s="31">
        <f>VLOOKUP(C1424, Pivot!A$2:E$999, 5, FALSE)</f>
        <v>86.5</v>
      </c>
      <c r="J1424" s="60">
        <v>86.6</v>
      </c>
      <c r="K1424" s="31">
        <f t="shared" si="120"/>
        <v>0</v>
      </c>
      <c r="L1424" s="58">
        <f>VLOOKUP(C1424, Pivot!A$2:B$999, 2, FALSE)</f>
        <v>18000</v>
      </c>
      <c r="M1424" s="58">
        <f t="shared" si="119"/>
        <v>2018</v>
      </c>
      <c r="N1424" s="27" t="s">
        <v>991</v>
      </c>
      <c r="P1424" s="58">
        <f t="shared" si="121"/>
        <v>2018</v>
      </c>
    </row>
    <row r="1425" spans="1:16" ht="12.75" hidden="1" customHeight="1" x14ac:dyDescent="0.25">
      <c r="A1425" s="36" t="s">
        <v>1370</v>
      </c>
      <c r="B1425" s="28" t="s">
        <v>301</v>
      </c>
      <c r="C1425" s="29" t="s">
        <v>1326</v>
      </c>
      <c r="D1425" s="36">
        <v>1</v>
      </c>
      <c r="E1425" s="92">
        <v>43329</v>
      </c>
      <c r="F1425" s="57">
        <f>VLOOKUP(C1425, Pivot!A$2:C$999, 3, FALSE)</f>
        <v>43146</v>
      </c>
      <c r="G1425" s="30">
        <f t="shared" si="118"/>
        <v>183</v>
      </c>
      <c r="H1425" s="31">
        <f>VLOOKUP(C1425, Pivot!A$2:E$999, 4, FALSE)</f>
        <v>114.2</v>
      </c>
      <c r="I1425" s="31">
        <f>VLOOKUP(C1425, Pivot!A$2:E$999, 5, FALSE)</f>
        <v>86.5</v>
      </c>
      <c r="J1425" s="60">
        <v>87.2</v>
      </c>
      <c r="K1425" s="31">
        <f t="shared" si="120"/>
        <v>0</v>
      </c>
      <c r="L1425" s="58">
        <f>VLOOKUP(C1425, Pivot!A$2:B$999, 2, FALSE)</f>
        <v>18000</v>
      </c>
      <c r="M1425" s="58">
        <f t="shared" si="119"/>
        <v>2018</v>
      </c>
      <c r="N1425" s="27" t="s">
        <v>991</v>
      </c>
      <c r="P1425" s="58">
        <f t="shared" si="121"/>
        <v>2018</v>
      </c>
    </row>
    <row r="1426" spans="1:16" ht="12.75" hidden="1" customHeight="1" x14ac:dyDescent="0.25">
      <c r="A1426" s="36" t="s">
        <v>1371</v>
      </c>
      <c r="B1426" s="28" t="s">
        <v>301</v>
      </c>
      <c r="C1426" s="29" t="s">
        <v>1330</v>
      </c>
      <c r="D1426" s="36">
        <v>1</v>
      </c>
      <c r="E1426" s="92">
        <v>43330</v>
      </c>
      <c r="F1426" s="57">
        <f>VLOOKUP(C1426, Pivot!A$2:C$999, 3, FALSE)</f>
        <v>43146</v>
      </c>
      <c r="G1426" s="30">
        <f t="shared" si="118"/>
        <v>184</v>
      </c>
      <c r="H1426" s="31">
        <f>VLOOKUP(C1426, Pivot!A$2:E$999, 4, FALSE)</f>
        <v>114.2</v>
      </c>
      <c r="I1426" s="31">
        <f>VLOOKUP(C1426, Pivot!A$2:E$999, 5, FALSE)</f>
        <v>86.5</v>
      </c>
      <c r="J1426" s="60">
        <v>91.3</v>
      </c>
      <c r="K1426" s="31">
        <f t="shared" si="120"/>
        <v>0</v>
      </c>
      <c r="L1426" s="58">
        <f>VLOOKUP(C1426, Pivot!A$2:B$999, 2, FALSE)</f>
        <v>14500</v>
      </c>
      <c r="M1426" s="58">
        <f t="shared" si="119"/>
        <v>2018</v>
      </c>
      <c r="N1426" s="27" t="s">
        <v>991</v>
      </c>
      <c r="P1426" s="58">
        <f t="shared" si="121"/>
        <v>2018</v>
      </c>
    </row>
    <row r="1427" spans="1:16" ht="12.75" hidden="1" customHeight="1" x14ac:dyDescent="0.25">
      <c r="A1427" s="36" t="s">
        <v>1371</v>
      </c>
      <c r="B1427" s="28" t="s">
        <v>301</v>
      </c>
      <c r="C1427" s="29" t="s">
        <v>1330</v>
      </c>
      <c r="D1427" s="36">
        <v>1</v>
      </c>
      <c r="E1427" s="92">
        <v>43330</v>
      </c>
      <c r="F1427" s="57">
        <f>VLOOKUP(C1427, Pivot!A$2:C$999, 3, FALSE)</f>
        <v>43146</v>
      </c>
      <c r="G1427" s="30">
        <f t="shared" si="118"/>
        <v>184</v>
      </c>
      <c r="H1427" s="31">
        <f>VLOOKUP(C1427, Pivot!A$2:E$999, 4, FALSE)</f>
        <v>114.2</v>
      </c>
      <c r="I1427" s="31">
        <f>VLOOKUP(C1427, Pivot!A$2:E$999, 5, FALSE)</f>
        <v>86.5</v>
      </c>
      <c r="J1427" s="60">
        <v>92.5</v>
      </c>
      <c r="K1427" s="31">
        <f t="shared" si="120"/>
        <v>0</v>
      </c>
      <c r="L1427" s="58">
        <f>VLOOKUP(C1427, Pivot!A$2:B$999, 2, FALSE)</f>
        <v>14500</v>
      </c>
      <c r="M1427" s="58">
        <f t="shared" si="119"/>
        <v>2018</v>
      </c>
      <c r="N1427" s="27" t="s">
        <v>991</v>
      </c>
      <c r="P1427" s="58">
        <f t="shared" si="121"/>
        <v>2018</v>
      </c>
    </row>
    <row r="1428" spans="1:16" ht="12.75" hidden="1" customHeight="1" x14ac:dyDescent="0.25">
      <c r="A1428" s="36" t="s">
        <v>1371</v>
      </c>
      <c r="B1428" s="28" t="s">
        <v>301</v>
      </c>
      <c r="C1428" s="29" t="s">
        <v>1324</v>
      </c>
      <c r="D1428" s="36">
        <v>1</v>
      </c>
      <c r="E1428" s="92">
        <v>43330</v>
      </c>
      <c r="F1428" s="57">
        <f>VLOOKUP(C1428, Pivot!A$2:C$999, 3, FALSE)</f>
        <v>43053</v>
      </c>
      <c r="G1428" s="30">
        <f t="shared" si="118"/>
        <v>277</v>
      </c>
      <c r="H1428" s="31">
        <f>VLOOKUP(C1428, Pivot!A$2:E$999, 4, FALSE)</f>
        <v>114.2</v>
      </c>
      <c r="I1428" s="31">
        <f>VLOOKUP(C1428, Pivot!A$2:E$999, 5, FALSE)</f>
        <v>86.5</v>
      </c>
      <c r="J1428" s="60">
        <v>91.3</v>
      </c>
      <c r="K1428" s="31">
        <f t="shared" si="120"/>
        <v>0</v>
      </c>
      <c r="L1428" s="58">
        <f>VLOOKUP(C1428, Pivot!A$2:B$999, 2, FALSE)</f>
        <v>48366</v>
      </c>
      <c r="M1428" s="58">
        <f t="shared" si="119"/>
        <v>2018</v>
      </c>
      <c r="N1428" s="27" t="s">
        <v>991</v>
      </c>
      <c r="P1428" s="58">
        <f t="shared" si="121"/>
        <v>2018</v>
      </c>
    </row>
    <row r="1429" spans="1:16" ht="12.75" hidden="1" customHeight="1" x14ac:dyDescent="0.25">
      <c r="A1429" s="36" t="s">
        <v>1371</v>
      </c>
      <c r="B1429" s="28" t="s">
        <v>301</v>
      </c>
      <c r="C1429" s="29" t="s">
        <v>1326</v>
      </c>
      <c r="D1429" s="36">
        <v>1</v>
      </c>
      <c r="E1429" s="92">
        <v>43330</v>
      </c>
      <c r="F1429" s="57">
        <f>VLOOKUP(C1429, Pivot!A$2:C$999, 3, FALSE)</f>
        <v>43146</v>
      </c>
      <c r="G1429" s="30">
        <f t="shared" si="118"/>
        <v>184</v>
      </c>
      <c r="H1429" s="31">
        <f>VLOOKUP(C1429, Pivot!A$2:E$999, 4, FALSE)</f>
        <v>114.2</v>
      </c>
      <c r="I1429" s="31">
        <f>VLOOKUP(C1429, Pivot!A$2:E$999, 5, FALSE)</f>
        <v>86.5</v>
      </c>
      <c r="J1429" s="60">
        <v>90.4</v>
      </c>
      <c r="K1429" s="31">
        <f t="shared" si="120"/>
        <v>0</v>
      </c>
      <c r="L1429" s="58">
        <f>VLOOKUP(C1429, Pivot!A$2:B$999, 2, FALSE)</f>
        <v>18000</v>
      </c>
      <c r="M1429" s="58">
        <f t="shared" si="119"/>
        <v>2018</v>
      </c>
      <c r="N1429" s="27" t="s">
        <v>991</v>
      </c>
      <c r="P1429" s="58">
        <f t="shared" si="121"/>
        <v>2018</v>
      </c>
    </row>
    <row r="1430" spans="1:16" ht="12.75" hidden="1" customHeight="1" x14ac:dyDescent="0.25">
      <c r="A1430" s="36" t="s">
        <v>1372</v>
      </c>
      <c r="B1430" s="28" t="s">
        <v>301</v>
      </c>
      <c r="C1430" s="29" t="s">
        <v>1324</v>
      </c>
      <c r="D1430" s="36">
        <v>1</v>
      </c>
      <c r="E1430" s="92">
        <v>43333</v>
      </c>
      <c r="F1430" s="57">
        <f>VLOOKUP(C1430, Pivot!A$2:C$999, 3, FALSE)</f>
        <v>43053</v>
      </c>
      <c r="G1430" s="30">
        <f t="shared" si="118"/>
        <v>280</v>
      </c>
      <c r="H1430" s="31">
        <f>VLOOKUP(C1430, Pivot!A$2:E$999, 4, FALSE)</f>
        <v>114.2</v>
      </c>
      <c r="I1430" s="31">
        <f>VLOOKUP(C1430, Pivot!A$2:E$999, 5, FALSE)</f>
        <v>86.5</v>
      </c>
      <c r="J1430" s="60">
        <v>95.8</v>
      </c>
      <c r="K1430" s="31">
        <f t="shared" si="120"/>
        <v>0</v>
      </c>
      <c r="L1430" s="58">
        <f>VLOOKUP(C1430, Pivot!A$2:B$999, 2, FALSE)</f>
        <v>48366</v>
      </c>
      <c r="M1430" s="58">
        <f t="shared" si="119"/>
        <v>2018</v>
      </c>
      <c r="N1430" s="27" t="s">
        <v>991</v>
      </c>
      <c r="P1430" s="58">
        <f t="shared" si="121"/>
        <v>2018</v>
      </c>
    </row>
    <row r="1431" spans="1:16" ht="12.75" hidden="1" customHeight="1" x14ac:dyDescent="0.25">
      <c r="A1431" s="36" t="s">
        <v>1372</v>
      </c>
      <c r="B1431" s="28" t="s">
        <v>301</v>
      </c>
      <c r="C1431" s="29" t="s">
        <v>1326</v>
      </c>
      <c r="D1431" s="36">
        <v>1</v>
      </c>
      <c r="E1431" s="92">
        <v>43333</v>
      </c>
      <c r="F1431" s="57">
        <f>VLOOKUP(C1431, Pivot!A$2:C$999, 3, FALSE)</f>
        <v>43146</v>
      </c>
      <c r="G1431" s="30">
        <f t="shared" si="118"/>
        <v>187</v>
      </c>
      <c r="H1431" s="31">
        <f>VLOOKUP(C1431, Pivot!A$2:E$999, 4, FALSE)</f>
        <v>114.2</v>
      </c>
      <c r="I1431" s="31">
        <f>VLOOKUP(C1431, Pivot!A$2:E$999, 5, FALSE)</f>
        <v>86.5</v>
      </c>
      <c r="J1431" s="60">
        <v>95.6</v>
      </c>
      <c r="K1431" s="31">
        <f t="shared" si="120"/>
        <v>0</v>
      </c>
      <c r="L1431" s="58">
        <f>VLOOKUP(C1431, Pivot!A$2:B$999, 2, FALSE)</f>
        <v>18000</v>
      </c>
      <c r="M1431" s="58">
        <f t="shared" si="119"/>
        <v>2018</v>
      </c>
      <c r="N1431" s="27" t="s">
        <v>991</v>
      </c>
      <c r="P1431" s="58">
        <f t="shared" si="121"/>
        <v>2018</v>
      </c>
    </row>
    <row r="1432" spans="1:16" ht="12.75" hidden="1" customHeight="1" x14ac:dyDescent="0.25">
      <c r="A1432" s="27" t="s">
        <v>1373</v>
      </c>
      <c r="B1432" s="28" t="s">
        <v>301</v>
      </c>
      <c r="C1432" s="29" t="s">
        <v>1374</v>
      </c>
      <c r="D1432" s="29">
        <v>2</v>
      </c>
      <c r="E1432" s="90">
        <v>43411</v>
      </c>
      <c r="F1432" s="57">
        <f>VLOOKUP(C1432, Pivot!A$2:C$999, 3, FALSE)</f>
        <v>43410.333333333336</v>
      </c>
      <c r="G1432" s="30">
        <f t="shared" si="118"/>
        <v>0.66666666666424135</v>
      </c>
      <c r="H1432" s="31">
        <f>VLOOKUP(C1432, Pivot!A$2:E$999, 4, FALSE)</f>
        <v>207.3</v>
      </c>
      <c r="I1432" s="31">
        <f>VLOOKUP(C1432, Pivot!A$2:E$999, 5, FALSE)</f>
        <v>86.5</v>
      </c>
      <c r="J1432" s="55">
        <v>195.2</v>
      </c>
      <c r="K1432" s="31">
        <f t="shared" si="120"/>
        <v>0</v>
      </c>
      <c r="L1432" s="58">
        <f>VLOOKUP(C1432, Pivot!A$2:B$999, 2, FALSE)</f>
        <v>114000</v>
      </c>
      <c r="M1432" s="58">
        <f t="shared" si="119"/>
        <v>2018</v>
      </c>
      <c r="P1432" s="58">
        <f t="shared" si="121"/>
        <v>2018</v>
      </c>
    </row>
    <row r="1433" spans="1:16" ht="12.75" hidden="1" customHeight="1" x14ac:dyDescent="0.25">
      <c r="A1433" s="27" t="s">
        <v>1375</v>
      </c>
      <c r="B1433" s="28" t="s">
        <v>301</v>
      </c>
      <c r="C1433" s="29" t="s">
        <v>1374</v>
      </c>
      <c r="D1433" s="29">
        <v>7</v>
      </c>
      <c r="E1433" s="90">
        <v>43411</v>
      </c>
      <c r="F1433" s="57">
        <f>VLOOKUP(C1433, Pivot!A$2:C$999, 3, FALSE)</f>
        <v>43410.333333333336</v>
      </c>
      <c r="G1433" s="30">
        <f t="shared" si="118"/>
        <v>0.66666666666424135</v>
      </c>
      <c r="H1433" s="31">
        <f>VLOOKUP(C1433, Pivot!A$2:E$999, 4, FALSE)</f>
        <v>207.3</v>
      </c>
      <c r="I1433" s="31">
        <f>VLOOKUP(C1433, Pivot!A$2:E$999, 5, FALSE)</f>
        <v>86.5</v>
      </c>
      <c r="J1433" s="55">
        <v>193.7</v>
      </c>
      <c r="K1433" s="31">
        <f t="shared" si="120"/>
        <v>0</v>
      </c>
      <c r="L1433" s="58">
        <f>VLOOKUP(C1433, Pivot!A$2:B$999, 2, FALSE)</f>
        <v>114000</v>
      </c>
      <c r="M1433" s="58">
        <f t="shared" si="119"/>
        <v>2018</v>
      </c>
      <c r="P1433" s="58">
        <f t="shared" si="121"/>
        <v>2018</v>
      </c>
    </row>
    <row r="1434" spans="1:16" ht="12.75" hidden="1" customHeight="1" x14ac:dyDescent="0.25">
      <c r="A1434" s="27" t="s">
        <v>1376</v>
      </c>
      <c r="B1434" s="28" t="s">
        <v>301</v>
      </c>
      <c r="C1434" s="29" t="s">
        <v>1374</v>
      </c>
      <c r="D1434" s="29">
        <v>2</v>
      </c>
      <c r="E1434" s="90">
        <v>43411</v>
      </c>
      <c r="F1434" s="57">
        <f>VLOOKUP(C1434, Pivot!A$2:C$999, 3, FALSE)</f>
        <v>43410.333333333336</v>
      </c>
      <c r="G1434" s="30">
        <f t="shared" ref="G1434:G1497" si="122">IFERROR(E1434-F1434, "")</f>
        <v>0.66666666666424135</v>
      </c>
      <c r="H1434" s="31">
        <f>VLOOKUP(C1434, Pivot!A$2:E$999, 4, FALSE)</f>
        <v>207.3</v>
      </c>
      <c r="I1434" s="31">
        <f>VLOOKUP(C1434, Pivot!A$2:E$999, 5, FALSE)</f>
        <v>86.5</v>
      </c>
      <c r="J1434" s="55">
        <v>197.9</v>
      </c>
      <c r="K1434" s="31">
        <f t="shared" si="120"/>
        <v>0</v>
      </c>
      <c r="L1434" s="58">
        <f>VLOOKUP(C1434, Pivot!A$2:B$999, 2, FALSE)</f>
        <v>114000</v>
      </c>
      <c r="M1434" s="58">
        <f t="shared" ref="M1434:M1497" si="123">IF(ISBLANK(E1434), "", YEAR(E1434))</f>
        <v>2018</v>
      </c>
      <c r="P1434" s="58">
        <f t="shared" si="121"/>
        <v>2018</v>
      </c>
    </row>
    <row r="1435" spans="1:16" ht="12.75" hidden="1" customHeight="1" x14ac:dyDescent="0.25">
      <c r="A1435" s="46" t="s">
        <v>1377</v>
      </c>
      <c r="B1435" s="28" t="s">
        <v>338</v>
      </c>
      <c r="C1435" s="73" t="s">
        <v>1374</v>
      </c>
      <c r="D1435" s="74">
        <v>2</v>
      </c>
      <c r="E1435" s="93">
        <v>43416</v>
      </c>
      <c r="F1435" s="57">
        <f>VLOOKUP(C1435, Pivot!A$2:C$999, 3, FALSE)</f>
        <v>43410.333333333336</v>
      </c>
      <c r="G1435" s="30">
        <f t="shared" si="122"/>
        <v>5.6666666666642413</v>
      </c>
      <c r="H1435" s="31">
        <f>VLOOKUP(C1435, Pivot!A$2:E$999, 4, FALSE)</f>
        <v>207.3</v>
      </c>
      <c r="I1435" s="31">
        <f>VLOOKUP(C1435, Pivot!A$2:E$999, 5, FALSE)</f>
        <v>86.5</v>
      </c>
      <c r="J1435" s="72">
        <v>203.8</v>
      </c>
      <c r="K1435" s="31">
        <f t="shared" si="120"/>
        <v>0</v>
      </c>
      <c r="L1435" s="58">
        <f>VLOOKUP(C1435, Pivot!A$2:B$999, 2, FALSE)</f>
        <v>114000</v>
      </c>
      <c r="M1435" s="58">
        <f t="shared" si="123"/>
        <v>2018</v>
      </c>
      <c r="P1435" s="58">
        <f t="shared" si="121"/>
        <v>2018</v>
      </c>
    </row>
    <row r="1436" spans="1:16" ht="12.75" hidden="1" customHeight="1" x14ac:dyDescent="0.25">
      <c r="A1436" s="46" t="s">
        <v>1378</v>
      </c>
      <c r="B1436" s="28" t="s">
        <v>338</v>
      </c>
      <c r="C1436" s="73" t="s">
        <v>1374</v>
      </c>
      <c r="D1436" s="74">
        <v>1</v>
      </c>
      <c r="E1436" s="93">
        <v>43418</v>
      </c>
      <c r="F1436" s="57">
        <f>VLOOKUP(C1436, Pivot!A$2:C$999, 3, FALSE)</f>
        <v>43410.333333333336</v>
      </c>
      <c r="G1436" s="30">
        <f t="shared" si="122"/>
        <v>7.6666666666642413</v>
      </c>
      <c r="H1436" s="31">
        <f>VLOOKUP(C1436, Pivot!A$2:E$999, 4, FALSE)</f>
        <v>207.3</v>
      </c>
      <c r="I1436" s="31">
        <f>VLOOKUP(C1436, Pivot!A$2:E$999, 5, FALSE)</f>
        <v>86.5</v>
      </c>
      <c r="J1436" s="72">
        <v>178.3</v>
      </c>
      <c r="K1436" s="31">
        <f t="shared" si="120"/>
        <v>0</v>
      </c>
      <c r="L1436" s="58">
        <f>VLOOKUP(C1436, Pivot!A$2:B$999, 2, FALSE)</f>
        <v>114000</v>
      </c>
      <c r="M1436" s="58">
        <f t="shared" si="123"/>
        <v>2018</v>
      </c>
      <c r="P1436" s="58">
        <f t="shared" si="121"/>
        <v>2018</v>
      </c>
    </row>
    <row r="1437" spans="1:16" ht="12.75" hidden="1" customHeight="1" x14ac:dyDescent="0.25">
      <c r="A1437" s="46" t="s">
        <v>1379</v>
      </c>
      <c r="B1437" s="28" t="s">
        <v>338</v>
      </c>
      <c r="C1437" s="73" t="s">
        <v>1374</v>
      </c>
      <c r="D1437" s="74">
        <v>2</v>
      </c>
      <c r="E1437" s="93">
        <v>43418</v>
      </c>
      <c r="F1437" s="57">
        <f>VLOOKUP(C1437, Pivot!A$2:C$999, 3, FALSE)</f>
        <v>43410.333333333336</v>
      </c>
      <c r="G1437" s="30">
        <f t="shared" si="122"/>
        <v>7.6666666666642413</v>
      </c>
      <c r="H1437" s="31">
        <f>VLOOKUP(C1437, Pivot!A$2:E$999, 4, FALSE)</f>
        <v>207.3</v>
      </c>
      <c r="I1437" s="31">
        <f>VLOOKUP(C1437, Pivot!A$2:E$999, 5, FALSE)</f>
        <v>86.5</v>
      </c>
      <c r="J1437" s="72">
        <v>203.8</v>
      </c>
      <c r="K1437" s="31">
        <f t="shared" si="120"/>
        <v>0</v>
      </c>
      <c r="L1437" s="58">
        <f>VLOOKUP(C1437, Pivot!A$2:B$999, 2, FALSE)</f>
        <v>114000</v>
      </c>
      <c r="M1437" s="58">
        <f t="shared" si="123"/>
        <v>2018</v>
      </c>
      <c r="P1437" s="58">
        <f t="shared" si="121"/>
        <v>2018</v>
      </c>
    </row>
    <row r="1438" spans="1:16" ht="12.75" hidden="1" customHeight="1" x14ac:dyDescent="0.25">
      <c r="A1438" s="46" t="s">
        <v>1380</v>
      </c>
      <c r="B1438" s="28" t="s">
        <v>338</v>
      </c>
      <c r="C1438" s="73" t="s">
        <v>1374</v>
      </c>
      <c r="D1438" s="74">
        <v>5</v>
      </c>
      <c r="E1438" s="93">
        <v>43419</v>
      </c>
      <c r="F1438" s="57">
        <f>VLOOKUP(C1438, Pivot!A$2:C$999, 3, FALSE)</f>
        <v>43410.333333333336</v>
      </c>
      <c r="G1438" s="30">
        <f t="shared" si="122"/>
        <v>8.6666666666642413</v>
      </c>
      <c r="H1438" s="31">
        <f>VLOOKUP(C1438, Pivot!A$2:E$999, 4, FALSE)</f>
        <v>207.3</v>
      </c>
      <c r="I1438" s="31">
        <f>VLOOKUP(C1438, Pivot!A$2:E$999, 5, FALSE)</f>
        <v>86.5</v>
      </c>
      <c r="J1438" s="72">
        <v>151.5</v>
      </c>
      <c r="K1438" s="31">
        <f t="shared" si="120"/>
        <v>0</v>
      </c>
      <c r="L1438" s="58">
        <f>VLOOKUP(C1438, Pivot!A$2:B$999, 2, FALSE)</f>
        <v>114000</v>
      </c>
      <c r="M1438" s="58">
        <f t="shared" si="123"/>
        <v>2018</v>
      </c>
      <c r="P1438" s="58">
        <f t="shared" si="121"/>
        <v>2018</v>
      </c>
    </row>
    <row r="1439" spans="1:16" ht="12.75" hidden="1" customHeight="1" x14ac:dyDescent="0.25">
      <c r="A1439" s="46" t="s">
        <v>1381</v>
      </c>
      <c r="B1439" s="28" t="s">
        <v>338</v>
      </c>
      <c r="C1439" s="73" t="s">
        <v>1374</v>
      </c>
      <c r="D1439" s="74">
        <v>1</v>
      </c>
      <c r="E1439" s="93">
        <v>43419</v>
      </c>
      <c r="F1439" s="57">
        <f>VLOOKUP(C1439, Pivot!A$2:C$999, 3, FALSE)</f>
        <v>43410.333333333336</v>
      </c>
      <c r="G1439" s="30">
        <f t="shared" si="122"/>
        <v>8.6666666666642413</v>
      </c>
      <c r="H1439" s="31">
        <f>VLOOKUP(C1439, Pivot!A$2:E$999, 4, FALSE)</f>
        <v>207.3</v>
      </c>
      <c r="I1439" s="31">
        <f>VLOOKUP(C1439, Pivot!A$2:E$999, 5, FALSE)</f>
        <v>86.5</v>
      </c>
      <c r="J1439" s="72">
        <v>183.4</v>
      </c>
      <c r="K1439" s="31">
        <f t="shared" si="120"/>
        <v>0</v>
      </c>
      <c r="L1439" s="58">
        <f>VLOOKUP(C1439, Pivot!A$2:B$999, 2, FALSE)</f>
        <v>114000</v>
      </c>
      <c r="M1439" s="58">
        <f t="shared" si="123"/>
        <v>2018</v>
      </c>
      <c r="P1439" s="58">
        <f t="shared" si="121"/>
        <v>2018</v>
      </c>
    </row>
    <row r="1440" spans="1:16" ht="12.75" hidden="1" customHeight="1" x14ac:dyDescent="0.25">
      <c r="A1440" s="46" t="s">
        <v>1382</v>
      </c>
      <c r="B1440" s="28" t="s">
        <v>338</v>
      </c>
      <c r="C1440" s="73" t="s">
        <v>1374</v>
      </c>
      <c r="D1440" s="74">
        <v>1</v>
      </c>
      <c r="E1440" s="93">
        <v>43419</v>
      </c>
      <c r="F1440" s="57">
        <f>VLOOKUP(C1440, Pivot!A$2:C$999, 3, FALSE)</f>
        <v>43410.333333333336</v>
      </c>
      <c r="G1440" s="30">
        <f t="shared" si="122"/>
        <v>8.6666666666642413</v>
      </c>
      <c r="H1440" s="31">
        <f>VLOOKUP(C1440, Pivot!A$2:E$999, 4, FALSE)</f>
        <v>207.3</v>
      </c>
      <c r="I1440" s="31">
        <f>VLOOKUP(C1440, Pivot!A$2:E$999, 5, FALSE)</f>
        <v>86.5</v>
      </c>
      <c r="J1440" s="72">
        <v>203.8</v>
      </c>
      <c r="K1440" s="31">
        <f t="shared" si="120"/>
        <v>0</v>
      </c>
      <c r="L1440" s="58">
        <f>VLOOKUP(C1440, Pivot!A$2:B$999, 2, FALSE)</f>
        <v>114000</v>
      </c>
      <c r="M1440" s="58">
        <f t="shared" si="123"/>
        <v>2018</v>
      </c>
      <c r="P1440" s="58">
        <f t="shared" si="121"/>
        <v>2018</v>
      </c>
    </row>
    <row r="1441" spans="1:16" ht="12.75" hidden="1" customHeight="1" x14ac:dyDescent="0.25">
      <c r="A1441" s="46" t="s">
        <v>1383</v>
      </c>
      <c r="B1441" s="28" t="s">
        <v>338</v>
      </c>
      <c r="C1441" s="73" t="s">
        <v>1374</v>
      </c>
      <c r="D1441" s="74">
        <v>3</v>
      </c>
      <c r="E1441" s="93">
        <v>43420</v>
      </c>
      <c r="F1441" s="57">
        <f>VLOOKUP(C1441, Pivot!A$2:C$999, 3, FALSE)</f>
        <v>43410.333333333336</v>
      </c>
      <c r="G1441" s="30">
        <f t="shared" si="122"/>
        <v>9.6666666666642413</v>
      </c>
      <c r="H1441" s="31">
        <f>VLOOKUP(C1441, Pivot!A$2:E$999, 4, FALSE)</f>
        <v>207.3</v>
      </c>
      <c r="I1441" s="31">
        <f>VLOOKUP(C1441, Pivot!A$2:E$999, 5, FALSE)</f>
        <v>86.5</v>
      </c>
      <c r="J1441" s="72">
        <v>127</v>
      </c>
      <c r="K1441" s="31">
        <f t="shared" si="120"/>
        <v>0</v>
      </c>
      <c r="L1441" s="58">
        <f>VLOOKUP(C1441, Pivot!A$2:B$999, 2, FALSE)</f>
        <v>114000</v>
      </c>
      <c r="M1441" s="58">
        <f t="shared" si="123"/>
        <v>2018</v>
      </c>
      <c r="P1441" s="58">
        <f t="shared" si="121"/>
        <v>2018</v>
      </c>
    </row>
    <row r="1442" spans="1:16" ht="12.75" hidden="1" customHeight="1" x14ac:dyDescent="0.25">
      <c r="A1442" s="46" t="s">
        <v>1384</v>
      </c>
      <c r="B1442" s="28" t="s">
        <v>338</v>
      </c>
      <c r="C1442" s="73" t="s">
        <v>1374</v>
      </c>
      <c r="D1442" s="74">
        <v>3</v>
      </c>
      <c r="E1442" s="93">
        <v>43420</v>
      </c>
      <c r="F1442" s="57">
        <f>VLOOKUP(C1442, Pivot!A$2:C$999, 3, FALSE)</f>
        <v>43410.333333333336</v>
      </c>
      <c r="G1442" s="30">
        <f t="shared" si="122"/>
        <v>9.6666666666642413</v>
      </c>
      <c r="H1442" s="31">
        <f>VLOOKUP(C1442, Pivot!A$2:E$999, 4, FALSE)</f>
        <v>207.3</v>
      </c>
      <c r="I1442" s="31">
        <f>VLOOKUP(C1442, Pivot!A$2:E$999, 5, FALSE)</f>
        <v>86.5</v>
      </c>
      <c r="J1442" s="72">
        <v>151.5</v>
      </c>
      <c r="K1442" s="31">
        <f t="shared" si="120"/>
        <v>0</v>
      </c>
      <c r="L1442" s="58">
        <f>VLOOKUP(C1442, Pivot!A$2:B$999, 2, FALSE)</f>
        <v>114000</v>
      </c>
      <c r="M1442" s="58">
        <f t="shared" si="123"/>
        <v>2018</v>
      </c>
      <c r="P1442" s="58">
        <f t="shared" si="121"/>
        <v>2018</v>
      </c>
    </row>
    <row r="1443" spans="1:16" ht="12.75" hidden="1" customHeight="1" x14ac:dyDescent="0.25">
      <c r="A1443" s="46" t="s">
        <v>1385</v>
      </c>
      <c r="B1443" s="28" t="s">
        <v>338</v>
      </c>
      <c r="C1443" s="73" t="s">
        <v>1374</v>
      </c>
      <c r="D1443" s="74">
        <v>1</v>
      </c>
      <c r="E1443" s="93">
        <v>43420</v>
      </c>
      <c r="F1443" s="57">
        <f>VLOOKUP(C1443, Pivot!A$2:C$999, 3, FALSE)</f>
        <v>43410.333333333336</v>
      </c>
      <c r="G1443" s="30">
        <f t="shared" si="122"/>
        <v>9.6666666666642413</v>
      </c>
      <c r="H1443" s="31">
        <f>VLOOKUP(C1443, Pivot!A$2:E$999, 4, FALSE)</f>
        <v>207.3</v>
      </c>
      <c r="I1443" s="31">
        <f>VLOOKUP(C1443, Pivot!A$2:E$999, 5, FALSE)</f>
        <v>86.5</v>
      </c>
      <c r="J1443" s="72">
        <v>183.4</v>
      </c>
      <c r="K1443" s="31">
        <f t="shared" si="120"/>
        <v>0</v>
      </c>
      <c r="L1443" s="58">
        <f>VLOOKUP(C1443, Pivot!A$2:B$999, 2, FALSE)</f>
        <v>114000</v>
      </c>
      <c r="M1443" s="58">
        <f t="shared" si="123"/>
        <v>2018</v>
      </c>
      <c r="P1443" s="58">
        <f t="shared" si="121"/>
        <v>2018</v>
      </c>
    </row>
    <row r="1444" spans="1:16" ht="12.75" hidden="1" customHeight="1" x14ac:dyDescent="0.25">
      <c r="A1444" s="46" t="s">
        <v>1386</v>
      </c>
      <c r="B1444" s="28" t="s">
        <v>338</v>
      </c>
      <c r="C1444" s="73" t="s">
        <v>1374</v>
      </c>
      <c r="D1444" s="74">
        <v>3</v>
      </c>
      <c r="E1444" s="93">
        <v>43420</v>
      </c>
      <c r="F1444" s="57">
        <f>VLOOKUP(C1444, Pivot!A$2:C$999, 3, FALSE)</f>
        <v>43410.333333333336</v>
      </c>
      <c r="G1444" s="30">
        <f t="shared" si="122"/>
        <v>9.6666666666642413</v>
      </c>
      <c r="H1444" s="31">
        <f>VLOOKUP(C1444, Pivot!A$2:E$999, 4, FALSE)</f>
        <v>207.3</v>
      </c>
      <c r="I1444" s="31">
        <f>VLOOKUP(C1444, Pivot!A$2:E$999, 5, FALSE)</f>
        <v>86.5</v>
      </c>
      <c r="J1444" s="72">
        <v>203.8</v>
      </c>
      <c r="K1444" s="31">
        <f t="shared" si="120"/>
        <v>0</v>
      </c>
      <c r="L1444" s="58">
        <f>VLOOKUP(C1444, Pivot!A$2:B$999, 2, FALSE)</f>
        <v>114000</v>
      </c>
      <c r="M1444" s="58">
        <f t="shared" si="123"/>
        <v>2018</v>
      </c>
      <c r="P1444" s="58">
        <f t="shared" si="121"/>
        <v>2018</v>
      </c>
    </row>
    <row r="1445" spans="1:16" ht="12.75" hidden="1" customHeight="1" x14ac:dyDescent="0.25">
      <c r="A1445" s="31" t="s">
        <v>1387</v>
      </c>
      <c r="B1445" s="54" t="s">
        <v>344</v>
      </c>
      <c r="C1445" s="31" t="s">
        <v>1374</v>
      </c>
      <c r="D1445" s="31">
        <v>1</v>
      </c>
      <c r="E1445" s="32">
        <v>43521</v>
      </c>
      <c r="F1445" s="57">
        <f>VLOOKUP(C1445, Pivot!A$2:C$999, 3, FALSE)</f>
        <v>43410.333333333336</v>
      </c>
      <c r="G1445" s="30">
        <f t="shared" si="122"/>
        <v>110.66666666666424</v>
      </c>
      <c r="H1445" s="31">
        <f>VLOOKUP(C1445, Pivot!A$2:E$999, 4, FALSE)</f>
        <v>207.3</v>
      </c>
      <c r="I1445" s="31">
        <f>VLOOKUP(C1445, Pivot!A$2:E$999, 5, FALSE)</f>
        <v>86.5</v>
      </c>
      <c r="J1445" s="75">
        <v>99.3</v>
      </c>
      <c r="K1445" s="31">
        <f t="shared" si="120"/>
        <v>0</v>
      </c>
      <c r="L1445" s="58">
        <f>VLOOKUP(C1445, Pivot!A$2:B$999, 2, FALSE)</f>
        <v>114000</v>
      </c>
      <c r="M1445" s="58">
        <f t="shared" si="123"/>
        <v>2019</v>
      </c>
      <c r="P1445" s="58">
        <v>2019</v>
      </c>
    </row>
    <row r="1446" spans="1:16" ht="12.75" hidden="1" customHeight="1" x14ac:dyDescent="0.25">
      <c r="A1446" s="31" t="s">
        <v>1388</v>
      </c>
      <c r="B1446" s="54" t="s">
        <v>344</v>
      </c>
      <c r="C1446" s="31" t="s">
        <v>1389</v>
      </c>
      <c r="D1446" s="31">
        <v>1</v>
      </c>
      <c r="E1446" s="32">
        <v>43521</v>
      </c>
      <c r="F1446" s="57">
        <f>VLOOKUP(C1446, Pivot!A$2:C$999, 3, FALSE)</f>
        <v>43509</v>
      </c>
      <c r="G1446" s="30">
        <f t="shared" si="122"/>
        <v>12</v>
      </c>
      <c r="H1446" s="31">
        <f>VLOOKUP(C1446, Pivot!A$2:E$999, 4, FALSE)</f>
        <v>111.9</v>
      </c>
      <c r="I1446" s="31">
        <f>VLOOKUP(C1446, Pivot!A$2:E$999, 5, FALSE)</f>
        <v>86.5</v>
      </c>
      <c r="J1446" s="75">
        <v>100.9</v>
      </c>
      <c r="K1446" s="31">
        <f t="shared" si="120"/>
        <v>0</v>
      </c>
      <c r="L1446" s="58">
        <f>VLOOKUP(C1446, Pivot!A$2:B$999, 2, FALSE)</f>
        <v>21900</v>
      </c>
      <c r="M1446" s="58">
        <f t="shared" si="123"/>
        <v>2019</v>
      </c>
      <c r="P1446" s="58">
        <v>2019</v>
      </c>
    </row>
    <row r="1447" spans="1:16" ht="12.75" hidden="1" customHeight="1" x14ac:dyDescent="0.25">
      <c r="A1447" s="31" t="s">
        <v>1390</v>
      </c>
      <c r="B1447" s="54" t="s">
        <v>344</v>
      </c>
      <c r="C1447" s="31" t="s">
        <v>1389</v>
      </c>
      <c r="D1447" s="31">
        <v>1</v>
      </c>
      <c r="E1447" s="32">
        <v>43523</v>
      </c>
      <c r="F1447" s="57">
        <f>VLOOKUP(C1447, Pivot!A$2:C$999, 3, FALSE)</f>
        <v>43509</v>
      </c>
      <c r="G1447" s="30">
        <f t="shared" si="122"/>
        <v>14</v>
      </c>
      <c r="H1447" s="31">
        <f>VLOOKUP(C1447, Pivot!A$2:E$999, 4, FALSE)</f>
        <v>111.9</v>
      </c>
      <c r="I1447" s="31">
        <f>VLOOKUP(C1447, Pivot!A$2:E$999, 5, FALSE)</f>
        <v>86.5</v>
      </c>
      <c r="J1447" s="75">
        <v>85.6</v>
      </c>
      <c r="K1447" s="31">
        <f t="shared" si="120"/>
        <v>-0.90000000000000568</v>
      </c>
      <c r="L1447" s="58">
        <f>VLOOKUP(C1447, Pivot!A$2:B$999, 2, FALSE)</f>
        <v>21900</v>
      </c>
      <c r="M1447" s="58">
        <f t="shared" si="123"/>
        <v>2019</v>
      </c>
      <c r="P1447" s="58">
        <v>2019</v>
      </c>
    </row>
    <row r="1448" spans="1:16" ht="12.75" hidden="1" customHeight="1" x14ac:dyDescent="0.25">
      <c r="A1448" s="31" t="s">
        <v>1391</v>
      </c>
      <c r="B1448" s="54" t="s">
        <v>344</v>
      </c>
      <c r="C1448" s="31" t="s">
        <v>1389</v>
      </c>
      <c r="D1448" s="31">
        <v>1</v>
      </c>
      <c r="E1448" s="32">
        <v>43523</v>
      </c>
      <c r="F1448" s="57">
        <f>VLOOKUP(C1448, Pivot!A$2:C$999, 3, FALSE)</f>
        <v>43509</v>
      </c>
      <c r="G1448" s="30">
        <f t="shared" si="122"/>
        <v>14</v>
      </c>
      <c r="H1448" s="31">
        <f>VLOOKUP(C1448, Pivot!A$2:E$999, 4, FALSE)</f>
        <v>111.9</v>
      </c>
      <c r="I1448" s="31">
        <f>VLOOKUP(C1448, Pivot!A$2:E$999, 5, FALSE)</f>
        <v>86.5</v>
      </c>
      <c r="J1448" s="75">
        <v>85.3</v>
      </c>
      <c r="K1448" s="31">
        <f t="shared" si="120"/>
        <v>-1.2000000000000028</v>
      </c>
      <c r="L1448" s="58">
        <f>VLOOKUP(C1448, Pivot!A$2:B$999, 2, FALSE)</f>
        <v>21900</v>
      </c>
      <c r="M1448" s="58">
        <f t="shared" si="123"/>
        <v>2019</v>
      </c>
      <c r="P1448" s="58">
        <v>2019</v>
      </c>
    </row>
    <row r="1449" spans="1:16" ht="12.75" hidden="1" customHeight="1" x14ac:dyDescent="0.25">
      <c r="A1449" s="31" t="s">
        <v>1392</v>
      </c>
      <c r="B1449" s="54" t="s">
        <v>344</v>
      </c>
      <c r="C1449" s="31" t="s">
        <v>1393</v>
      </c>
      <c r="D1449" s="31">
        <v>1</v>
      </c>
      <c r="E1449" s="32">
        <v>43523</v>
      </c>
      <c r="F1449" s="57">
        <f>VLOOKUP(C1449, Pivot!A$2:C$999, 3, FALSE)</f>
        <v>43419.571428571428</v>
      </c>
      <c r="G1449" s="30">
        <f t="shared" si="122"/>
        <v>103.42857142857247</v>
      </c>
      <c r="H1449" s="31">
        <f>VLOOKUP(C1449, Pivot!A$2:E$999, 4, FALSE)</f>
        <v>191.1</v>
      </c>
      <c r="I1449" s="31">
        <f>VLOOKUP(C1449, Pivot!A$2:E$999, 5, FALSE)</f>
        <v>86.5</v>
      </c>
      <c r="J1449" s="75">
        <v>85.2</v>
      </c>
      <c r="K1449" s="31">
        <f t="shared" si="120"/>
        <v>-1.2999999999999972</v>
      </c>
      <c r="L1449" s="58">
        <f>VLOOKUP(C1449, Pivot!A$2:B$999, 2, FALSE)</f>
        <v>48000</v>
      </c>
      <c r="M1449" s="58">
        <f t="shared" si="123"/>
        <v>2019</v>
      </c>
      <c r="P1449" s="58">
        <v>2019</v>
      </c>
    </row>
    <row r="1450" spans="1:16" ht="12.75" hidden="1" customHeight="1" x14ac:dyDescent="0.25">
      <c r="A1450" s="31" t="s">
        <v>1394</v>
      </c>
      <c r="B1450" s="54" t="s">
        <v>344</v>
      </c>
      <c r="C1450" s="31" t="s">
        <v>1395</v>
      </c>
      <c r="D1450" s="31">
        <v>1</v>
      </c>
      <c r="E1450" s="32">
        <v>43523</v>
      </c>
      <c r="F1450" s="57">
        <f>VLOOKUP(C1450, Pivot!A$2:C$999, 3, FALSE)</f>
        <v>43510</v>
      </c>
      <c r="G1450" s="30">
        <f t="shared" si="122"/>
        <v>13</v>
      </c>
      <c r="H1450" s="31">
        <f>VLOOKUP(C1450, Pivot!A$2:E$999, 4, FALSE)</f>
        <v>111.9</v>
      </c>
      <c r="I1450" s="31">
        <f>VLOOKUP(C1450, Pivot!A$2:E$999, 5, FALSE)</f>
        <v>86.5</v>
      </c>
      <c r="J1450" s="75">
        <v>85.2</v>
      </c>
      <c r="K1450" s="31">
        <f t="shared" si="120"/>
        <v>-1.2999999999999972</v>
      </c>
      <c r="L1450" s="58">
        <f>VLOOKUP(C1450, Pivot!A$2:B$999, 2, FALSE)</f>
        <v>17100</v>
      </c>
      <c r="M1450" s="58">
        <f t="shared" si="123"/>
        <v>2019</v>
      </c>
      <c r="P1450" s="58">
        <v>2019</v>
      </c>
    </row>
    <row r="1451" spans="1:16" ht="12.75" hidden="1" customHeight="1" x14ac:dyDescent="0.25">
      <c r="A1451" s="31" t="s">
        <v>1396</v>
      </c>
      <c r="B1451" s="54" t="s">
        <v>344</v>
      </c>
      <c r="C1451" s="31" t="s">
        <v>1389</v>
      </c>
      <c r="D1451" s="31">
        <v>1</v>
      </c>
      <c r="E1451" s="32">
        <v>43523</v>
      </c>
      <c r="F1451" s="57">
        <f>VLOOKUP(C1451, Pivot!A$2:C$999, 3, FALSE)</f>
        <v>43509</v>
      </c>
      <c r="G1451" s="30">
        <f t="shared" si="122"/>
        <v>14</v>
      </c>
      <c r="H1451" s="31">
        <f>VLOOKUP(C1451, Pivot!A$2:E$999, 4, FALSE)</f>
        <v>111.9</v>
      </c>
      <c r="I1451" s="31">
        <f>VLOOKUP(C1451, Pivot!A$2:E$999, 5, FALSE)</f>
        <v>86.5</v>
      </c>
      <c r="J1451" s="75">
        <v>85.2</v>
      </c>
      <c r="K1451" s="31">
        <f t="shared" si="120"/>
        <v>-1.2999999999999972</v>
      </c>
      <c r="L1451" s="58">
        <f>VLOOKUP(C1451, Pivot!A$2:B$999, 2, FALSE)</f>
        <v>21900</v>
      </c>
      <c r="M1451" s="58">
        <f t="shared" si="123"/>
        <v>2019</v>
      </c>
      <c r="P1451" s="58">
        <v>2019</v>
      </c>
    </row>
    <row r="1452" spans="1:16" ht="12.75" hidden="1" customHeight="1" x14ac:dyDescent="0.25">
      <c r="A1452" s="31" t="s">
        <v>1397</v>
      </c>
      <c r="B1452" s="54" t="s">
        <v>344</v>
      </c>
      <c r="C1452" s="31" t="s">
        <v>1393</v>
      </c>
      <c r="D1452" s="31">
        <v>1</v>
      </c>
      <c r="E1452" s="32">
        <v>43523</v>
      </c>
      <c r="F1452" s="57">
        <f>VLOOKUP(C1452, Pivot!A$2:C$999, 3, FALSE)</f>
        <v>43419.571428571428</v>
      </c>
      <c r="G1452" s="30">
        <f t="shared" si="122"/>
        <v>103.42857142857247</v>
      </c>
      <c r="H1452" s="31">
        <f>VLOOKUP(C1452, Pivot!A$2:E$999, 4, FALSE)</f>
        <v>191.1</v>
      </c>
      <c r="I1452" s="31">
        <f>VLOOKUP(C1452, Pivot!A$2:E$999, 5, FALSE)</f>
        <v>86.5</v>
      </c>
      <c r="J1452" s="75">
        <v>84.4</v>
      </c>
      <c r="K1452" s="31">
        <f t="shared" si="120"/>
        <v>-2.0999999999999943</v>
      </c>
      <c r="L1452" s="58">
        <f>VLOOKUP(C1452, Pivot!A$2:B$999, 2, FALSE)</f>
        <v>48000</v>
      </c>
      <c r="M1452" s="58">
        <f t="shared" si="123"/>
        <v>2019</v>
      </c>
      <c r="P1452" s="58">
        <v>2019</v>
      </c>
    </row>
    <row r="1453" spans="1:16" ht="12.75" hidden="1" customHeight="1" x14ac:dyDescent="0.25">
      <c r="A1453" s="31" t="s">
        <v>1398</v>
      </c>
      <c r="B1453" s="54" t="s">
        <v>344</v>
      </c>
      <c r="C1453" s="31" t="s">
        <v>1389</v>
      </c>
      <c r="D1453" s="31">
        <v>1</v>
      </c>
      <c r="E1453" s="32">
        <v>43523</v>
      </c>
      <c r="F1453" s="57">
        <f>VLOOKUP(C1453, Pivot!A$2:C$999, 3, FALSE)</f>
        <v>43509</v>
      </c>
      <c r="G1453" s="30">
        <f t="shared" si="122"/>
        <v>14</v>
      </c>
      <c r="H1453" s="31">
        <f>VLOOKUP(C1453, Pivot!A$2:E$999, 4, FALSE)</f>
        <v>111.9</v>
      </c>
      <c r="I1453" s="31">
        <f>VLOOKUP(C1453, Pivot!A$2:E$999, 5, FALSE)</f>
        <v>86.5</v>
      </c>
      <c r="J1453" s="75">
        <v>84.4</v>
      </c>
      <c r="K1453" s="31">
        <f t="shared" si="120"/>
        <v>-2.0999999999999943</v>
      </c>
      <c r="L1453" s="58">
        <f>VLOOKUP(C1453, Pivot!A$2:B$999, 2, FALSE)</f>
        <v>21900</v>
      </c>
      <c r="M1453" s="58">
        <f t="shared" si="123"/>
        <v>2019</v>
      </c>
      <c r="P1453" s="58">
        <v>2019</v>
      </c>
    </row>
    <row r="1454" spans="1:16" ht="12.75" hidden="1" customHeight="1" x14ac:dyDescent="0.25">
      <c r="A1454" s="31" t="s">
        <v>1399</v>
      </c>
      <c r="B1454" s="54" t="s">
        <v>344</v>
      </c>
      <c r="C1454" s="31" t="s">
        <v>1389</v>
      </c>
      <c r="D1454" s="31">
        <v>1</v>
      </c>
      <c r="E1454" s="32">
        <v>43523</v>
      </c>
      <c r="F1454" s="57">
        <f>VLOOKUP(C1454, Pivot!A$2:C$999, 3, FALSE)</f>
        <v>43509</v>
      </c>
      <c r="G1454" s="30">
        <f t="shared" si="122"/>
        <v>14</v>
      </c>
      <c r="H1454" s="31">
        <f>VLOOKUP(C1454, Pivot!A$2:E$999, 4, FALSE)</f>
        <v>111.9</v>
      </c>
      <c r="I1454" s="31">
        <f>VLOOKUP(C1454, Pivot!A$2:E$999, 5, FALSE)</f>
        <v>86.5</v>
      </c>
      <c r="J1454" s="75">
        <v>84</v>
      </c>
      <c r="K1454" s="31">
        <f t="shared" si="120"/>
        <v>-2.5</v>
      </c>
      <c r="L1454" s="58">
        <f>VLOOKUP(C1454, Pivot!A$2:B$999, 2, FALSE)</f>
        <v>21900</v>
      </c>
      <c r="M1454" s="58">
        <f t="shared" si="123"/>
        <v>2019</v>
      </c>
      <c r="P1454" s="58">
        <v>2019</v>
      </c>
    </row>
    <row r="1455" spans="1:16" ht="12.75" hidden="1" customHeight="1" x14ac:dyDescent="0.25">
      <c r="A1455" s="31" t="s">
        <v>1400</v>
      </c>
      <c r="B1455" s="54" t="s">
        <v>344</v>
      </c>
      <c r="C1455" s="31" t="s">
        <v>1389</v>
      </c>
      <c r="D1455" s="31">
        <v>1</v>
      </c>
      <c r="E1455" s="32">
        <v>43523</v>
      </c>
      <c r="F1455" s="57">
        <f>VLOOKUP(C1455, Pivot!A$2:C$999, 3, FALSE)</f>
        <v>43509</v>
      </c>
      <c r="G1455" s="30">
        <f t="shared" si="122"/>
        <v>14</v>
      </c>
      <c r="H1455" s="31">
        <f>VLOOKUP(C1455, Pivot!A$2:E$999, 4, FALSE)</f>
        <v>111.9</v>
      </c>
      <c r="I1455" s="31">
        <f>VLOOKUP(C1455, Pivot!A$2:E$999, 5, FALSE)</f>
        <v>86.5</v>
      </c>
      <c r="J1455" s="75">
        <v>84</v>
      </c>
      <c r="K1455" s="31">
        <f t="shared" si="120"/>
        <v>-2.5</v>
      </c>
      <c r="L1455" s="58">
        <f>VLOOKUP(C1455, Pivot!A$2:B$999, 2, FALSE)</f>
        <v>21900</v>
      </c>
      <c r="M1455" s="58">
        <f t="shared" si="123"/>
        <v>2019</v>
      </c>
      <c r="P1455" s="58">
        <v>2019</v>
      </c>
    </row>
    <row r="1456" spans="1:16" ht="12.75" hidden="1" customHeight="1" x14ac:dyDescent="0.25">
      <c r="A1456" s="31" t="s">
        <v>1401</v>
      </c>
      <c r="B1456" s="54" t="s">
        <v>344</v>
      </c>
      <c r="C1456" s="31" t="s">
        <v>1389</v>
      </c>
      <c r="D1456" s="31">
        <v>1</v>
      </c>
      <c r="E1456" s="32">
        <v>43523</v>
      </c>
      <c r="F1456" s="57">
        <f>VLOOKUP(C1456, Pivot!A$2:C$999, 3, FALSE)</f>
        <v>43509</v>
      </c>
      <c r="G1456" s="30">
        <f t="shared" si="122"/>
        <v>14</v>
      </c>
      <c r="H1456" s="31">
        <f>VLOOKUP(C1456, Pivot!A$2:E$999, 4, FALSE)</f>
        <v>111.9</v>
      </c>
      <c r="I1456" s="31">
        <f>VLOOKUP(C1456, Pivot!A$2:E$999, 5, FALSE)</f>
        <v>86.5</v>
      </c>
      <c r="J1456" s="75">
        <v>84</v>
      </c>
      <c r="K1456" s="31">
        <f t="shared" si="120"/>
        <v>-2.5</v>
      </c>
      <c r="L1456" s="58">
        <f>VLOOKUP(C1456, Pivot!A$2:B$999, 2, FALSE)</f>
        <v>21900</v>
      </c>
      <c r="M1456" s="58">
        <f t="shared" si="123"/>
        <v>2019</v>
      </c>
      <c r="P1456" s="58">
        <v>2019</v>
      </c>
    </row>
    <row r="1457" spans="1:16" ht="12.75" hidden="1" customHeight="1" x14ac:dyDescent="0.25">
      <c r="A1457" s="31" t="s">
        <v>1402</v>
      </c>
      <c r="B1457" s="54" t="s">
        <v>344</v>
      </c>
      <c r="C1457" s="31" t="s">
        <v>1393</v>
      </c>
      <c r="D1457" s="31">
        <v>1</v>
      </c>
      <c r="E1457" s="32">
        <v>43524</v>
      </c>
      <c r="F1457" s="57">
        <f>VLOOKUP(C1457, Pivot!A$2:C$999, 3, FALSE)</f>
        <v>43419.571428571428</v>
      </c>
      <c r="G1457" s="30">
        <f t="shared" si="122"/>
        <v>104.42857142857247</v>
      </c>
      <c r="H1457" s="31">
        <f>VLOOKUP(C1457, Pivot!A$2:E$999, 4, FALSE)</f>
        <v>191.1</v>
      </c>
      <c r="I1457" s="31">
        <f>VLOOKUP(C1457, Pivot!A$2:E$999, 5, FALSE)</f>
        <v>86.5</v>
      </c>
      <c r="J1457" s="75">
        <v>114.4</v>
      </c>
      <c r="K1457" s="31">
        <f t="shared" si="120"/>
        <v>0</v>
      </c>
      <c r="L1457" s="58">
        <f>VLOOKUP(C1457, Pivot!A$2:B$999, 2, FALSE)</f>
        <v>48000</v>
      </c>
      <c r="M1457" s="58">
        <f t="shared" si="123"/>
        <v>2019</v>
      </c>
      <c r="P1457" s="58">
        <v>2019</v>
      </c>
    </row>
    <row r="1458" spans="1:16" ht="12.75" hidden="1" customHeight="1" x14ac:dyDescent="0.25">
      <c r="A1458" s="36" t="s">
        <v>1403</v>
      </c>
      <c r="B1458" s="28" t="s">
        <v>301</v>
      </c>
      <c r="C1458" s="29" t="s">
        <v>1374</v>
      </c>
      <c r="D1458" s="29">
        <v>7</v>
      </c>
      <c r="E1458" s="91">
        <v>43532</v>
      </c>
      <c r="F1458" s="57">
        <f>VLOOKUP(C1458, Pivot!A$2:C$999, 3, FALSE)</f>
        <v>43410.333333333336</v>
      </c>
      <c r="G1458" s="30">
        <f t="shared" si="122"/>
        <v>121.66666666666424</v>
      </c>
      <c r="H1458" s="31">
        <f>VLOOKUP(C1458, Pivot!A$2:E$999, 4, FALSE)</f>
        <v>207.3</v>
      </c>
      <c r="I1458" s="31">
        <f>VLOOKUP(C1458, Pivot!A$2:E$999, 5, FALSE)</f>
        <v>86.5</v>
      </c>
      <c r="J1458" s="75">
        <v>195.2</v>
      </c>
      <c r="K1458" s="31">
        <f t="shared" si="120"/>
        <v>0</v>
      </c>
      <c r="L1458" s="58">
        <f>VLOOKUP(C1458, Pivot!A$2:B$999, 2, FALSE)</f>
        <v>114000</v>
      </c>
      <c r="M1458" s="58">
        <f t="shared" si="123"/>
        <v>2019</v>
      </c>
      <c r="P1458" s="58">
        <v>2019</v>
      </c>
    </row>
    <row r="1459" spans="1:16" ht="12.75" hidden="1" customHeight="1" x14ac:dyDescent="0.25">
      <c r="A1459" s="36" t="s">
        <v>1404</v>
      </c>
      <c r="B1459" s="28" t="s">
        <v>301</v>
      </c>
      <c r="C1459" s="29" t="s">
        <v>1374</v>
      </c>
      <c r="D1459" s="29">
        <v>10</v>
      </c>
      <c r="E1459" s="91">
        <v>43532</v>
      </c>
      <c r="F1459" s="57">
        <f>VLOOKUP(C1459, Pivot!A$2:C$999, 3, FALSE)</f>
        <v>43410.333333333336</v>
      </c>
      <c r="G1459" s="30">
        <f t="shared" si="122"/>
        <v>121.66666666666424</v>
      </c>
      <c r="H1459" s="31">
        <f>VLOOKUP(C1459, Pivot!A$2:E$999, 4, FALSE)</f>
        <v>207.3</v>
      </c>
      <c r="I1459" s="31">
        <f>VLOOKUP(C1459, Pivot!A$2:E$999, 5, FALSE)</f>
        <v>86.5</v>
      </c>
      <c r="J1459" s="75">
        <v>193.6</v>
      </c>
      <c r="K1459" s="31">
        <f t="shared" si="120"/>
        <v>0</v>
      </c>
      <c r="L1459" s="58">
        <f>VLOOKUP(C1459, Pivot!A$2:B$999, 2, FALSE)</f>
        <v>114000</v>
      </c>
      <c r="M1459" s="58">
        <f t="shared" si="123"/>
        <v>2019</v>
      </c>
      <c r="P1459" s="58">
        <v>2019</v>
      </c>
    </row>
    <row r="1460" spans="1:16" ht="12.75" hidden="1" customHeight="1" x14ac:dyDescent="0.25">
      <c r="A1460" s="45" t="s">
        <v>1405</v>
      </c>
      <c r="B1460" s="28" t="s">
        <v>590</v>
      </c>
      <c r="C1460" s="47" t="s">
        <v>1374</v>
      </c>
      <c r="D1460" s="45">
        <v>1</v>
      </c>
      <c r="E1460" s="91">
        <v>43545</v>
      </c>
      <c r="F1460" s="57">
        <f>VLOOKUP(C1460, Pivot!A$2:C$999, 3, FALSE)</f>
        <v>43410.333333333336</v>
      </c>
      <c r="G1460" s="30">
        <f t="shared" si="122"/>
        <v>134.66666666666424</v>
      </c>
      <c r="H1460" s="31">
        <f>VLOOKUP(C1460, Pivot!A$2:E$999, 4, FALSE)</f>
        <v>207.3</v>
      </c>
      <c r="I1460" s="31">
        <f>VLOOKUP(C1460, Pivot!A$2:E$999, 5, FALSE)</f>
        <v>86.5</v>
      </c>
      <c r="J1460" s="76">
        <v>181</v>
      </c>
      <c r="K1460" s="31">
        <f t="shared" si="120"/>
        <v>0</v>
      </c>
      <c r="L1460" s="58">
        <f>VLOOKUP(C1460, Pivot!A$2:B$999, 2, FALSE)</f>
        <v>114000</v>
      </c>
      <c r="M1460" s="58">
        <f t="shared" si="123"/>
        <v>2019</v>
      </c>
      <c r="P1460" s="58">
        <f t="shared" ref="P1460:P1473" si="124">IF(MONTH(E1460) =12, M1460+1, M1460)</f>
        <v>2019</v>
      </c>
    </row>
    <row r="1461" spans="1:16" ht="12.75" hidden="1" customHeight="1" x14ac:dyDescent="0.25">
      <c r="A1461" s="45" t="s">
        <v>1406</v>
      </c>
      <c r="B1461" s="28" t="s">
        <v>590</v>
      </c>
      <c r="C1461" s="47" t="s">
        <v>1393</v>
      </c>
      <c r="D1461" s="45">
        <v>1</v>
      </c>
      <c r="E1461" s="91">
        <v>43545</v>
      </c>
      <c r="F1461" s="57">
        <f>VLOOKUP(C1461, Pivot!A$2:C$999, 3, FALSE)</f>
        <v>43419.571428571428</v>
      </c>
      <c r="G1461" s="30">
        <f t="shared" si="122"/>
        <v>125.42857142857247</v>
      </c>
      <c r="H1461" s="31">
        <f>VLOOKUP(C1461, Pivot!A$2:E$999, 4, FALSE)</f>
        <v>191.1</v>
      </c>
      <c r="I1461" s="31">
        <f>VLOOKUP(C1461, Pivot!A$2:E$999, 5, FALSE)</f>
        <v>86.5</v>
      </c>
      <c r="J1461" s="76">
        <v>149.9</v>
      </c>
      <c r="K1461" s="31">
        <f t="shared" si="120"/>
        <v>0</v>
      </c>
      <c r="L1461" s="58">
        <f>VLOOKUP(C1461, Pivot!A$2:B$999, 2, FALSE)</f>
        <v>48000</v>
      </c>
      <c r="M1461" s="58">
        <f t="shared" si="123"/>
        <v>2019</v>
      </c>
      <c r="P1461" s="58">
        <f t="shared" si="124"/>
        <v>2019</v>
      </c>
    </row>
    <row r="1462" spans="1:16" ht="12.75" hidden="1" customHeight="1" x14ac:dyDescent="0.25">
      <c r="A1462" s="45" t="s">
        <v>1406</v>
      </c>
      <c r="B1462" s="28" t="s">
        <v>590</v>
      </c>
      <c r="C1462" s="47" t="s">
        <v>1374</v>
      </c>
      <c r="D1462" s="45">
        <v>2</v>
      </c>
      <c r="E1462" s="91">
        <v>43545</v>
      </c>
      <c r="F1462" s="57">
        <f>VLOOKUP(C1462, Pivot!A$2:C$999, 3, FALSE)</f>
        <v>43410.333333333336</v>
      </c>
      <c r="G1462" s="30">
        <f t="shared" si="122"/>
        <v>134.66666666666424</v>
      </c>
      <c r="H1462" s="31">
        <f>VLOOKUP(C1462, Pivot!A$2:E$999, 4, FALSE)</f>
        <v>207.3</v>
      </c>
      <c r="I1462" s="31">
        <f>VLOOKUP(C1462, Pivot!A$2:E$999, 5, FALSE)</f>
        <v>86.5</v>
      </c>
      <c r="J1462" s="76">
        <v>149.9</v>
      </c>
      <c r="K1462" s="31">
        <f t="shared" si="120"/>
        <v>0</v>
      </c>
      <c r="L1462" s="58">
        <f>VLOOKUP(C1462, Pivot!A$2:B$999, 2, FALSE)</f>
        <v>114000</v>
      </c>
      <c r="M1462" s="58">
        <f t="shared" si="123"/>
        <v>2019</v>
      </c>
      <c r="P1462" s="58">
        <f t="shared" si="124"/>
        <v>2019</v>
      </c>
    </row>
    <row r="1463" spans="1:16" ht="12.75" hidden="1" customHeight="1" x14ac:dyDescent="0.25">
      <c r="A1463" s="45" t="s">
        <v>1407</v>
      </c>
      <c r="B1463" s="28" t="s">
        <v>590</v>
      </c>
      <c r="C1463" s="47" t="s">
        <v>1393</v>
      </c>
      <c r="D1463" s="45">
        <v>7</v>
      </c>
      <c r="E1463" s="91">
        <v>43546</v>
      </c>
      <c r="F1463" s="57">
        <f>VLOOKUP(C1463, Pivot!A$2:C$999, 3, FALSE)</f>
        <v>43419.571428571428</v>
      </c>
      <c r="G1463" s="30">
        <f t="shared" si="122"/>
        <v>126.42857142857247</v>
      </c>
      <c r="H1463" s="31">
        <f>VLOOKUP(C1463, Pivot!A$2:E$999, 4, FALSE)</f>
        <v>191.1</v>
      </c>
      <c r="I1463" s="31">
        <f>VLOOKUP(C1463, Pivot!A$2:E$999, 5, FALSE)</f>
        <v>86.5</v>
      </c>
      <c r="J1463" s="76">
        <v>182.8</v>
      </c>
      <c r="K1463" s="31">
        <f t="shared" si="120"/>
        <v>0</v>
      </c>
      <c r="L1463" s="58">
        <f>VLOOKUP(C1463, Pivot!A$2:B$999, 2, FALSE)</f>
        <v>48000</v>
      </c>
      <c r="M1463" s="58">
        <f t="shared" si="123"/>
        <v>2019</v>
      </c>
      <c r="P1463" s="58">
        <f t="shared" si="124"/>
        <v>2019</v>
      </c>
    </row>
    <row r="1464" spans="1:16" ht="12.75" hidden="1" customHeight="1" x14ac:dyDescent="0.25">
      <c r="A1464" s="45" t="s">
        <v>1407</v>
      </c>
      <c r="B1464" s="28" t="s">
        <v>590</v>
      </c>
      <c r="C1464" s="47" t="s">
        <v>1374</v>
      </c>
      <c r="D1464" s="45">
        <v>18</v>
      </c>
      <c r="E1464" s="91">
        <v>43546</v>
      </c>
      <c r="F1464" s="57">
        <f>VLOOKUP(C1464, Pivot!A$2:C$999, 3, FALSE)</f>
        <v>43410.333333333336</v>
      </c>
      <c r="G1464" s="30">
        <f t="shared" si="122"/>
        <v>135.66666666666424</v>
      </c>
      <c r="H1464" s="31">
        <f>VLOOKUP(C1464, Pivot!A$2:E$999, 4, FALSE)</f>
        <v>207.3</v>
      </c>
      <c r="I1464" s="31">
        <f>VLOOKUP(C1464, Pivot!A$2:E$999, 5, FALSE)</f>
        <v>86.5</v>
      </c>
      <c r="J1464" s="76">
        <v>182.8</v>
      </c>
      <c r="K1464" s="31">
        <f t="shared" si="120"/>
        <v>0</v>
      </c>
      <c r="L1464" s="58">
        <f>VLOOKUP(C1464, Pivot!A$2:B$999, 2, FALSE)</f>
        <v>114000</v>
      </c>
      <c r="M1464" s="58">
        <f t="shared" si="123"/>
        <v>2019</v>
      </c>
      <c r="P1464" s="58">
        <f t="shared" si="124"/>
        <v>2019</v>
      </c>
    </row>
    <row r="1465" spans="1:16" ht="12.75" hidden="1" customHeight="1" x14ac:dyDescent="0.25">
      <c r="A1465" s="45" t="s">
        <v>1408</v>
      </c>
      <c r="B1465" s="28" t="s">
        <v>590</v>
      </c>
      <c r="C1465" s="47" t="s">
        <v>1374</v>
      </c>
      <c r="D1465" s="45">
        <v>6</v>
      </c>
      <c r="E1465" s="91">
        <v>43546</v>
      </c>
      <c r="F1465" s="57">
        <f>VLOOKUP(C1465, Pivot!A$2:C$999, 3, FALSE)</f>
        <v>43410.333333333336</v>
      </c>
      <c r="G1465" s="30">
        <f t="shared" si="122"/>
        <v>135.66666666666424</v>
      </c>
      <c r="H1465" s="31">
        <f>VLOOKUP(C1465, Pivot!A$2:E$999, 4, FALSE)</f>
        <v>207.3</v>
      </c>
      <c r="I1465" s="31">
        <f>VLOOKUP(C1465, Pivot!A$2:E$999, 5, FALSE)</f>
        <v>86.5</v>
      </c>
      <c r="J1465" s="76">
        <v>191.3</v>
      </c>
      <c r="K1465" s="31">
        <f t="shared" si="120"/>
        <v>0</v>
      </c>
      <c r="L1465" s="58">
        <f>VLOOKUP(C1465, Pivot!A$2:B$999, 2, FALSE)</f>
        <v>114000</v>
      </c>
      <c r="M1465" s="58">
        <f t="shared" si="123"/>
        <v>2019</v>
      </c>
      <c r="P1465" s="58">
        <f t="shared" si="124"/>
        <v>2019</v>
      </c>
    </row>
    <row r="1466" spans="1:16" ht="12.75" hidden="1" customHeight="1" x14ac:dyDescent="0.25">
      <c r="A1466" s="45" t="s">
        <v>1409</v>
      </c>
      <c r="B1466" s="28" t="s">
        <v>590</v>
      </c>
      <c r="C1466" s="47" t="s">
        <v>1393</v>
      </c>
      <c r="D1466" s="45">
        <v>3</v>
      </c>
      <c r="E1466" s="91">
        <v>43549</v>
      </c>
      <c r="F1466" s="57">
        <f>VLOOKUP(C1466, Pivot!A$2:C$999, 3, FALSE)</f>
        <v>43419.571428571428</v>
      </c>
      <c r="G1466" s="30">
        <f t="shared" si="122"/>
        <v>129.42857142857247</v>
      </c>
      <c r="H1466" s="31">
        <f>VLOOKUP(C1466, Pivot!A$2:E$999, 4, FALSE)</f>
        <v>191.1</v>
      </c>
      <c r="I1466" s="31">
        <f>VLOOKUP(C1466, Pivot!A$2:E$999, 5, FALSE)</f>
        <v>86.5</v>
      </c>
      <c r="J1466" s="76">
        <v>187.3</v>
      </c>
      <c r="K1466" s="31">
        <f t="shared" si="120"/>
        <v>0</v>
      </c>
      <c r="L1466" s="58">
        <f>VLOOKUP(C1466, Pivot!A$2:B$999, 2, FALSE)</f>
        <v>48000</v>
      </c>
      <c r="M1466" s="58">
        <f t="shared" si="123"/>
        <v>2019</v>
      </c>
      <c r="P1466" s="58">
        <f t="shared" si="124"/>
        <v>2019</v>
      </c>
    </row>
    <row r="1467" spans="1:16" ht="12.75" hidden="1" customHeight="1" x14ac:dyDescent="0.25">
      <c r="A1467" s="45" t="s">
        <v>1409</v>
      </c>
      <c r="B1467" s="28" t="s">
        <v>590</v>
      </c>
      <c r="C1467" s="47" t="s">
        <v>1374</v>
      </c>
      <c r="D1467" s="45">
        <v>4</v>
      </c>
      <c r="E1467" s="91">
        <v>43549</v>
      </c>
      <c r="F1467" s="57">
        <f>VLOOKUP(C1467, Pivot!A$2:C$999, 3, FALSE)</f>
        <v>43410.333333333336</v>
      </c>
      <c r="G1467" s="30">
        <f t="shared" si="122"/>
        <v>138.66666666666424</v>
      </c>
      <c r="H1467" s="31">
        <f>VLOOKUP(C1467, Pivot!A$2:E$999, 4, FALSE)</f>
        <v>207.3</v>
      </c>
      <c r="I1467" s="31">
        <f>VLOOKUP(C1467, Pivot!A$2:E$999, 5, FALSE)</f>
        <v>86.5</v>
      </c>
      <c r="J1467" s="76">
        <v>187.3</v>
      </c>
      <c r="K1467" s="31">
        <f t="shared" si="120"/>
        <v>0</v>
      </c>
      <c r="L1467" s="58">
        <f>VLOOKUP(C1467, Pivot!A$2:B$999, 2, FALSE)</f>
        <v>114000</v>
      </c>
      <c r="M1467" s="58">
        <f t="shared" si="123"/>
        <v>2019</v>
      </c>
      <c r="P1467" s="58">
        <f t="shared" si="124"/>
        <v>2019</v>
      </c>
    </row>
    <row r="1468" spans="1:16" ht="12.75" hidden="1" customHeight="1" x14ac:dyDescent="0.25">
      <c r="A1468" s="45" t="s">
        <v>1410</v>
      </c>
      <c r="B1468" s="28" t="s">
        <v>590</v>
      </c>
      <c r="C1468" s="47" t="s">
        <v>1411</v>
      </c>
      <c r="D1468" s="45">
        <v>2</v>
      </c>
      <c r="E1468" s="91">
        <v>43549</v>
      </c>
      <c r="F1468" s="57">
        <f>VLOOKUP(C1468, Pivot!A$2:C$999, 3, FALSE)</f>
        <v>43417</v>
      </c>
      <c r="G1468" s="30">
        <f t="shared" si="122"/>
        <v>132</v>
      </c>
      <c r="H1468" s="31">
        <f>VLOOKUP(C1468, Pivot!A$2:E$999, 4, FALSE)</f>
        <v>111.9</v>
      </c>
      <c r="I1468" s="31">
        <f>VLOOKUP(C1468, Pivot!A$2:E$999, 5, FALSE)</f>
        <v>86.5</v>
      </c>
      <c r="J1468" s="76">
        <v>104.8</v>
      </c>
      <c r="K1468" s="31">
        <f t="shared" si="120"/>
        <v>0</v>
      </c>
      <c r="L1468" s="58">
        <f>VLOOKUP(C1468, Pivot!A$2:B$999, 2, FALSE)</f>
        <v>3300</v>
      </c>
      <c r="M1468" s="58">
        <f t="shared" si="123"/>
        <v>2019</v>
      </c>
      <c r="P1468" s="58">
        <f t="shared" si="124"/>
        <v>2019</v>
      </c>
    </row>
    <row r="1469" spans="1:16" ht="12.75" hidden="1" customHeight="1" x14ac:dyDescent="0.25">
      <c r="A1469" s="45" t="s">
        <v>1410</v>
      </c>
      <c r="B1469" s="28" t="s">
        <v>590</v>
      </c>
      <c r="C1469" s="47" t="s">
        <v>1412</v>
      </c>
      <c r="D1469" s="45">
        <v>1</v>
      </c>
      <c r="E1469" s="91">
        <v>43549</v>
      </c>
      <c r="F1469" s="57">
        <f>VLOOKUP(C1469, Pivot!A$2:C$999, 3, FALSE)</f>
        <v>43511</v>
      </c>
      <c r="G1469" s="30">
        <f t="shared" si="122"/>
        <v>38</v>
      </c>
      <c r="H1469" s="31">
        <f>VLOOKUP(C1469, Pivot!A$2:E$999, 4, FALSE)</f>
        <v>111.9</v>
      </c>
      <c r="I1469" s="31">
        <f>VLOOKUP(C1469, Pivot!A$2:E$999, 5, FALSE)</f>
        <v>86.5</v>
      </c>
      <c r="J1469" s="76">
        <v>104.8</v>
      </c>
      <c r="K1469" s="31">
        <f t="shared" si="120"/>
        <v>0</v>
      </c>
      <c r="L1469" s="58">
        <f>VLOOKUP(C1469, Pivot!A$2:B$999, 2, FALSE)</f>
        <v>2839</v>
      </c>
      <c r="M1469" s="58">
        <f t="shared" si="123"/>
        <v>2019</v>
      </c>
      <c r="P1469" s="58">
        <f t="shared" si="124"/>
        <v>2019</v>
      </c>
    </row>
    <row r="1470" spans="1:16" ht="12.75" hidden="1" customHeight="1" x14ac:dyDescent="0.25">
      <c r="A1470" s="45" t="s">
        <v>1410</v>
      </c>
      <c r="B1470" s="28" t="s">
        <v>590</v>
      </c>
      <c r="C1470" s="47" t="s">
        <v>1393</v>
      </c>
      <c r="D1470" s="45">
        <v>10</v>
      </c>
      <c r="E1470" s="91">
        <v>43549</v>
      </c>
      <c r="F1470" s="57">
        <f>VLOOKUP(C1470, Pivot!A$2:C$999, 3, FALSE)</f>
        <v>43419.571428571428</v>
      </c>
      <c r="G1470" s="30">
        <f t="shared" si="122"/>
        <v>129.42857142857247</v>
      </c>
      <c r="H1470" s="31">
        <f>VLOOKUP(C1470, Pivot!A$2:E$999, 4, FALSE)</f>
        <v>191.1</v>
      </c>
      <c r="I1470" s="31">
        <f>VLOOKUP(C1470, Pivot!A$2:E$999, 5, FALSE)</f>
        <v>86.5</v>
      </c>
      <c r="J1470" s="76">
        <v>104.8</v>
      </c>
      <c r="K1470" s="31">
        <f t="shared" si="120"/>
        <v>0</v>
      </c>
      <c r="L1470" s="58">
        <f>VLOOKUP(C1470, Pivot!A$2:B$999, 2, FALSE)</f>
        <v>48000</v>
      </c>
      <c r="M1470" s="58">
        <f t="shared" si="123"/>
        <v>2019</v>
      </c>
      <c r="P1470" s="58">
        <f t="shared" si="124"/>
        <v>2019</v>
      </c>
    </row>
    <row r="1471" spans="1:16" ht="12.75" hidden="1" customHeight="1" x14ac:dyDescent="0.25">
      <c r="A1471" s="45" t="s">
        <v>1410</v>
      </c>
      <c r="B1471" s="28" t="s">
        <v>590</v>
      </c>
      <c r="C1471" s="47" t="s">
        <v>1395</v>
      </c>
      <c r="D1471" s="45">
        <v>9</v>
      </c>
      <c r="E1471" s="91">
        <v>43549</v>
      </c>
      <c r="F1471" s="57">
        <f>VLOOKUP(C1471, Pivot!A$2:C$999, 3, FALSE)</f>
        <v>43510</v>
      </c>
      <c r="G1471" s="30">
        <f t="shared" si="122"/>
        <v>39</v>
      </c>
      <c r="H1471" s="31">
        <f>VLOOKUP(C1471, Pivot!A$2:E$999, 4, FALSE)</f>
        <v>111.9</v>
      </c>
      <c r="I1471" s="31">
        <f>VLOOKUP(C1471, Pivot!A$2:E$999, 5, FALSE)</f>
        <v>86.5</v>
      </c>
      <c r="J1471" s="76">
        <v>104.8</v>
      </c>
      <c r="K1471" s="31">
        <f t="shared" si="120"/>
        <v>0</v>
      </c>
      <c r="L1471" s="58">
        <f>VLOOKUP(C1471, Pivot!A$2:B$999, 2, FALSE)</f>
        <v>17100</v>
      </c>
      <c r="M1471" s="58">
        <f t="shared" si="123"/>
        <v>2019</v>
      </c>
      <c r="P1471" s="58">
        <f t="shared" si="124"/>
        <v>2019</v>
      </c>
    </row>
    <row r="1472" spans="1:16" ht="12.75" hidden="1" customHeight="1" x14ac:dyDescent="0.25">
      <c r="A1472" s="45" t="s">
        <v>1410</v>
      </c>
      <c r="B1472" s="28" t="s">
        <v>590</v>
      </c>
      <c r="C1472" s="47" t="s">
        <v>1374</v>
      </c>
      <c r="D1472" s="45">
        <v>12</v>
      </c>
      <c r="E1472" s="91">
        <v>43549</v>
      </c>
      <c r="F1472" s="57">
        <f>VLOOKUP(C1472, Pivot!A$2:C$999, 3, FALSE)</f>
        <v>43410.333333333336</v>
      </c>
      <c r="G1472" s="30">
        <f t="shared" si="122"/>
        <v>138.66666666666424</v>
      </c>
      <c r="H1472" s="31">
        <f>VLOOKUP(C1472, Pivot!A$2:E$999, 4, FALSE)</f>
        <v>207.3</v>
      </c>
      <c r="I1472" s="31">
        <f>VLOOKUP(C1472, Pivot!A$2:E$999, 5, FALSE)</f>
        <v>86.5</v>
      </c>
      <c r="J1472" s="76">
        <v>104.8</v>
      </c>
      <c r="K1472" s="31">
        <f t="shared" si="120"/>
        <v>0</v>
      </c>
      <c r="L1472" s="58">
        <f>VLOOKUP(C1472, Pivot!A$2:B$999, 2, FALSE)</f>
        <v>114000</v>
      </c>
      <c r="M1472" s="58">
        <f t="shared" si="123"/>
        <v>2019</v>
      </c>
      <c r="P1472" s="58">
        <f t="shared" si="124"/>
        <v>2019</v>
      </c>
    </row>
    <row r="1473" spans="1:16" ht="12.75" hidden="1" customHeight="1" x14ac:dyDescent="0.25">
      <c r="A1473" s="45" t="s">
        <v>1410</v>
      </c>
      <c r="B1473" s="28" t="s">
        <v>590</v>
      </c>
      <c r="C1473" s="47" t="s">
        <v>1395</v>
      </c>
      <c r="D1473" s="45">
        <v>1</v>
      </c>
      <c r="E1473" s="91">
        <v>43549</v>
      </c>
      <c r="F1473" s="57">
        <f>VLOOKUP(C1473, Pivot!A$2:C$999, 3, FALSE)</f>
        <v>43510</v>
      </c>
      <c r="G1473" s="30">
        <f t="shared" si="122"/>
        <v>39</v>
      </c>
      <c r="H1473" s="31">
        <f>VLOOKUP(C1473, Pivot!A$2:E$999, 4, FALSE)</f>
        <v>111.9</v>
      </c>
      <c r="I1473" s="31">
        <f>VLOOKUP(C1473, Pivot!A$2:E$999, 5, FALSE)</f>
        <v>86.5</v>
      </c>
      <c r="J1473" s="76">
        <v>104.8</v>
      </c>
      <c r="K1473" s="31">
        <f t="shared" si="120"/>
        <v>0</v>
      </c>
      <c r="L1473" s="58">
        <f>VLOOKUP(C1473, Pivot!A$2:B$999, 2, FALSE)</f>
        <v>17100</v>
      </c>
      <c r="M1473" s="58">
        <f t="shared" si="123"/>
        <v>2019</v>
      </c>
      <c r="P1473" s="58">
        <f t="shared" si="124"/>
        <v>2019</v>
      </c>
    </row>
    <row r="1474" spans="1:16" ht="12.75" hidden="1" customHeight="1" x14ac:dyDescent="0.25">
      <c r="A1474" s="36" t="s">
        <v>1413</v>
      </c>
      <c r="B1474" s="28" t="s">
        <v>301</v>
      </c>
      <c r="C1474" s="29" t="s">
        <v>1374</v>
      </c>
      <c r="D1474" s="29">
        <v>1</v>
      </c>
      <c r="E1474" s="91">
        <v>43557</v>
      </c>
      <c r="F1474" s="57">
        <f>VLOOKUP(C1474, Pivot!A$2:C$999, 3, FALSE)</f>
        <v>43410.333333333336</v>
      </c>
      <c r="G1474" s="30">
        <f t="shared" si="122"/>
        <v>146.66666666666424</v>
      </c>
      <c r="H1474" s="31">
        <f>VLOOKUP(C1474, Pivot!A$2:E$999, 4, FALSE)</f>
        <v>207.3</v>
      </c>
      <c r="I1474" s="31">
        <f>VLOOKUP(C1474, Pivot!A$2:E$999, 5, FALSE)</f>
        <v>86.5</v>
      </c>
      <c r="J1474" s="77">
        <v>197.9</v>
      </c>
      <c r="K1474" s="31">
        <f t="shared" ref="K1474:K1537" si="125">IF(J1474&gt;H1474, J1474-H1474, IF(J1474&lt;I1474, J1474-I1474, 0))</f>
        <v>0</v>
      </c>
      <c r="L1474" s="58">
        <f>VLOOKUP(C1474, Pivot!A$2:B$999, 2, FALSE)</f>
        <v>114000</v>
      </c>
      <c r="M1474" s="58">
        <f t="shared" si="123"/>
        <v>2019</v>
      </c>
      <c r="P1474" s="58">
        <v>2019</v>
      </c>
    </row>
    <row r="1475" spans="1:16" ht="12.75" hidden="1" customHeight="1" x14ac:dyDescent="0.25">
      <c r="A1475" s="36" t="s">
        <v>1414</v>
      </c>
      <c r="B1475" s="28" t="s">
        <v>301</v>
      </c>
      <c r="C1475" s="45" t="s">
        <v>1393</v>
      </c>
      <c r="D1475" s="78">
        <v>4</v>
      </c>
      <c r="E1475" s="91">
        <v>43563</v>
      </c>
      <c r="F1475" s="57">
        <f>VLOOKUP(C1475, Pivot!A$2:C$999, 3, FALSE)</f>
        <v>43419.571428571428</v>
      </c>
      <c r="G1475" s="30">
        <f t="shared" si="122"/>
        <v>143.42857142857247</v>
      </c>
      <c r="H1475" s="31">
        <f>VLOOKUP(C1475, Pivot!A$2:E$999, 4, FALSE)</f>
        <v>191.1</v>
      </c>
      <c r="I1475" s="31">
        <f>VLOOKUP(C1475, Pivot!A$2:E$999, 5, FALSE)</f>
        <v>86.5</v>
      </c>
      <c r="J1475" s="77">
        <v>86.3</v>
      </c>
      <c r="K1475" s="31">
        <f t="shared" si="125"/>
        <v>-0.20000000000000284</v>
      </c>
      <c r="L1475" s="58">
        <f>VLOOKUP(C1475, Pivot!A$2:B$999, 2, FALSE)</f>
        <v>48000</v>
      </c>
      <c r="M1475" s="58">
        <f t="shared" si="123"/>
        <v>2019</v>
      </c>
      <c r="P1475" s="58">
        <v>2019</v>
      </c>
    </row>
    <row r="1476" spans="1:16" ht="12.75" hidden="1" customHeight="1" x14ac:dyDescent="0.25">
      <c r="A1476" s="36" t="s">
        <v>1414</v>
      </c>
      <c r="B1476" s="28" t="s">
        <v>301</v>
      </c>
      <c r="C1476" s="29" t="s">
        <v>1395</v>
      </c>
      <c r="D1476" s="78">
        <v>6</v>
      </c>
      <c r="E1476" s="91">
        <v>43563</v>
      </c>
      <c r="F1476" s="57">
        <f>VLOOKUP(C1476, Pivot!A$2:C$999, 3, FALSE)</f>
        <v>43510</v>
      </c>
      <c r="G1476" s="30">
        <f t="shared" si="122"/>
        <v>53</v>
      </c>
      <c r="H1476" s="31">
        <f>VLOOKUP(C1476, Pivot!A$2:E$999, 4, FALSE)</f>
        <v>111.9</v>
      </c>
      <c r="I1476" s="31">
        <f>VLOOKUP(C1476, Pivot!A$2:E$999, 5, FALSE)</f>
        <v>86.5</v>
      </c>
      <c r="J1476" s="77">
        <v>86.3</v>
      </c>
      <c r="K1476" s="31">
        <f t="shared" si="125"/>
        <v>-0.20000000000000284</v>
      </c>
      <c r="L1476" s="58">
        <f>VLOOKUP(C1476, Pivot!A$2:B$999, 2, FALSE)</f>
        <v>17100</v>
      </c>
      <c r="M1476" s="58">
        <f t="shared" si="123"/>
        <v>2019</v>
      </c>
      <c r="P1476" s="58">
        <v>2019</v>
      </c>
    </row>
    <row r="1477" spans="1:16" ht="12.75" hidden="1" customHeight="1" x14ac:dyDescent="0.25">
      <c r="A1477" s="36" t="s">
        <v>1414</v>
      </c>
      <c r="B1477" s="28" t="s">
        <v>301</v>
      </c>
      <c r="C1477" s="29" t="s">
        <v>1374</v>
      </c>
      <c r="D1477" s="78">
        <v>5</v>
      </c>
      <c r="E1477" s="91">
        <v>43563</v>
      </c>
      <c r="F1477" s="57">
        <f>VLOOKUP(C1477, Pivot!A$2:C$999, 3, FALSE)</f>
        <v>43410.333333333336</v>
      </c>
      <c r="G1477" s="30">
        <f t="shared" si="122"/>
        <v>152.66666666666424</v>
      </c>
      <c r="H1477" s="31">
        <f>VLOOKUP(C1477, Pivot!A$2:E$999, 4, FALSE)</f>
        <v>207.3</v>
      </c>
      <c r="I1477" s="31">
        <f>VLOOKUP(C1477, Pivot!A$2:E$999, 5, FALSE)</f>
        <v>86.5</v>
      </c>
      <c r="J1477" s="77">
        <v>86.3</v>
      </c>
      <c r="K1477" s="31">
        <f t="shared" si="125"/>
        <v>-0.20000000000000284</v>
      </c>
      <c r="L1477" s="58">
        <f>VLOOKUP(C1477, Pivot!A$2:B$999, 2, FALSE)</f>
        <v>114000</v>
      </c>
      <c r="M1477" s="58">
        <f t="shared" si="123"/>
        <v>2019</v>
      </c>
      <c r="P1477" s="58">
        <v>2019</v>
      </c>
    </row>
    <row r="1478" spans="1:16" ht="12.75" hidden="1" customHeight="1" x14ac:dyDescent="0.25">
      <c r="A1478" s="36" t="s">
        <v>1415</v>
      </c>
      <c r="B1478" s="28" t="s">
        <v>301</v>
      </c>
      <c r="C1478" s="29" t="s">
        <v>1416</v>
      </c>
      <c r="D1478" s="78">
        <v>1</v>
      </c>
      <c r="E1478" s="91">
        <v>43564</v>
      </c>
      <c r="F1478" s="57">
        <v>43544</v>
      </c>
      <c r="G1478" s="30">
        <f t="shared" si="122"/>
        <v>20</v>
      </c>
      <c r="H1478" s="31">
        <f>VLOOKUP(C1478, Pivot!A$2:E$999, 4, FALSE)</f>
        <v>118.9</v>
      </c>
      <c r="I1478" s="31">
        <f>VLOOKUP(C1478, Pivot!A$2:E$999, 5, FALSE)</f>
        <v>111.9</v>
      </c>
      <c r="J1478" s="79">
        <v>110.9</v>
      </c>
      <c r="K1478" s="31">
        <f t="shared" si="125"/>
        <v>-1</v>
      </c>
      <c r="L1478" s="58">
        <f>VLOOKUP(C1478, Pivot!A$2:B$999, 2, FALSE)</f>
        <v>11817</v>
      </c>
      <c r="M1478" s="58">
        <f t="shared" si="123"/>
        <v>2019</v>
      </c>
      <c r="P1478" s="58">
        <v>2019</v>
      </c>
    </row>
    <row r="1479" spans="1:16" ht="12.75" hidden="1" customHeight="1" x14ac:dyDescent="0.25">
      <c r="A1479" s="36" t="s">
        <v>1415</v>
      </c>
      <c r="B1479" s="28" t="s">
        <v>301</v>
      </c>
      <c r="C1479" s="29" t="s">
        <v>1412</v>
      </c>
      <c r="D1479" s="78">
        <v>3</v>
      </c>
      <c r="E1479" s="90">
        <v>43564</v>
      </c>
      <c r="F1479" s="57">
        <f>VLOOKUP(C1479, Pivot!A$2:C$999, 3, FALSE)</f>
        <v>43511</v>
      </c>
      <c r="G1479" s="30">
        <f t="shared" si="122"/>
        <v>53</v>
      </c>
      <c r="H1479" s="31">
        <f>VLOOKUP(C1479, Pivot!A$2:E$999, 4, FALSE)</f>
        <v>111.9</v>
      </c>
      <c r="I1479" s="31">
        <f>VLOOKUP(C1479, Pivot!A$2:E$999, 5, FALSE)</f>
        <v>86.5</v>
      </c>
      <c r="J1479" s="79">
        <v>110.9</v>
      </c>
      <c r="K1479" s="31">
        <f t="shared" si="125"/>
        <v>0</v>
      </c>
      <c r="L1479" s="58">
        <f>VLOOKUP(C1479, Pivot!A$2:B$999, 2, FALSE)</f>
        <v>2839</v>
      </c>
      <c r="M1479" s="58">
        <f t="shared" si="123"/>
        <v>2019</v>
      </c>
      <c r="P1479" s="58">
        <v>2019</v>
      </c>
    </row>
    <row r="1480" spans="1:16" ht="12.75" hidden="1" customHeight="1" x14ac:dyDescent="0.25">
      <c r="A1480" s="36" t="s">
        <v>1415</v>
      </c>
      <c r="B1480" s="28" t="s">
        <v>301</v>
      </c>
      <c r="C1480" s="45" t="s">
        <v>1393</v>
      </c>
      <c r="D1480" s="78">
        <v>7</v>
      </c>
      <c r="E1480" s="91">
        <v>43564</v>
      </c>
      <c r="F1480" s="57">
        <f>VLOOKUP(C1480, Pivot!A$2:C$999, 3, FALSE)</f>
        <v>43419.571428571428</v>
      </c>
      <c r="G1480" s="30">
        <f t="shared" si="122"/>
        <v>144.42857142857247</v>
      </c>
      <c r="H1480" s="31">
        <f>VLOOKUP(C1480, Pivot!A$2:E$999, 4, FALSE)</f>
        <v>191.1</v>
      </c>
      <c r="I1480" s="31">
        <f>VLOOKUP(C1480, Pivot!A$2:E$999, 5, FALSE)</f>
        <v>86.5</v>
      </c>
      <c r="J1480" s="77">
        <v>110.9</v>
      </c>
      <c r="K1480" s="31">
        <f t="shared" si="125"/>
        <v>0</v>
      </c>
      <c r="L1480" s="58">
        <f>VLOOKUP(C1480, Pivot!A$2:B$999, 2, FALSE)</f>
        <v>48000</v>
      </c>
      <c r="M1480" s="58">
        <f t="shared" si="123"/>
        <v>2019</v>
      </c>
      <c r="P1480" s="58">
        <v>2019</v>
      </c>
    </row>
    <row r="1481" spans="1:16" ht="12.75" hidden="1" customHeight="1" x14ac:dyDescent="0.25">
      <c r="A1481" s="36" t="s">
        <v>1415</v>
      </c>
      <c r="B1481" s="28" t="s">
        <v>301</v>
      </c>
      <c r="C1481" s="29" t="s">
        <v>1395</v>
      </c>
      <c r="D1481" s="78">
        <v>8</v>
      </c>
      <c r="E1481" s="91">
        <v>43564</v>
      </c>
      <c r="F1481" s="57">
        <f>VLOOKUP(C1481, Pivot!A$2:C$999, 3, FALSE)</f>
        <v>43510</v>
      </c>
      <c r="G1481" s="30">
        <f t="shared" si="122"/>
        <v>54</v>
      </c>
      <c r="H1481" s="31">
        <f>VLOOKUP(C1481, Pivot!A$2:E$999, 4, FALSE)</f>
        <v>111.9</v>
      </c>
      <c r="I1481" s="31">
        <f>VLOOKUP(C1481, Pivot!A$2:E$999, 5, FALSE)</f>
        <v>86.5</v>
      </c>
      <c r="J1481" s="77">
        <v>110.9</v>
      </c>
      <c r="K1481" s="31">
        <f t="shared" si="125"/>
        <v>0</v>
      </c>
      <c r="L1481" s="58">
        <f>VLOOKUP(C1481, Pivot!A$2:B$999, 2, FALSE)</f>
        <v>17100</v>
      </c>
      <c r="M1481" s="58">
        <f t="shared" si="123"/>
        <v>2019</v>
      </c>
      <c r="P1481" s="58">
        <v>2019</v>
      </c>
    </row>
    <row r="1482" spans="1:16" ht="12.75" hidden="1" customHeight="1" x14ac:dyDescent="0.25">
      <c r="A1482" s="36" t="s">
        <v>1417</v>
      </c>
      <c r="B1482" s="28" t="s">
        <v>301</v>
      </c>
      <c r="C1482" s="29" t="s">
        <v>1374</v>
      </c>
      <c r="D1482" s="78">
        <v>1</v>
      </c>
      <c r="E1482" s="91">
        <v>43564</v>
      </c>
      <c r="F1482" s="57">
        <f>VLOOKUP(C1482, Pivot!A$2:C$999, 3, FALSE)</f>
        <v>43410.333333333336</v>
      </c>
      <c r="G1482" s="30">
        <f t="shared" si="122"/>
        <v>153.66666666666424</v>
      </c>
      <c r="H1482" s="31">
        <f>VLOOKUP(C1482, Pivot!A$2:E$999, 4, FALSE)</f>
        <v>207.3</v>
      </c>
      <c r="I1482" s="31">
        <f>VLOOKUP(C1482, Pivot!A$2:E$999, 5, FALSE)</f>
        <v>86.5</v>
      </c>
      <c r="J1482" s="77">
        <v>71.900000000000006</v>
      </c>
      <c r="K1482" s="31">
        <f t="shared" si="125"/>
        <v>-14.599999999999994</v>
      </c>
      <c r="L1482" s="58">
        <f>VLOOKUP(C1482, Pivot!A$2:B$999, 2, FALSE)</f>
        <v>114000</v>
      </c>
      <c r="M1482" s="58">
        <f t="shared" si="123"/>
        <v>2019</v>
      </c>
      <c r="P1482" s="58">
        <v>2019</v>
      </c>
    </row>
    <row r="1483" spans="1:16" ht="12.75" hidden="1" customHeight="1" x14ac:dyDescent="0.25">
      <c r="A1483" s="36" t="s">
        <v>1418</v>
      </c>
      <c r="B1483" s="28" t="s">
        <v>301</v>
      </c>
      <c r="C1483" s="29" t="s">
        <v>1374</v>
      </c>
      <c r="D1483" s="78">
        <v>1</v>
      </c>
      <c r="E1483" s="91">
        <v>43564</v>
      </c>
      <c r="F1483" s="57">
        <f>VLOOKUP(C1483, Pivot!A$2:C$999, 3, FALSE)</f>
        <v>43410.333333333336</v>
      </c>
      <c r="G1483" s="30">
        <f t="shared" si="122"/>
        <v>153.66666666666424</v>
      </c>
      <c r="H1483" s="31">
        <f>VLOOKUP(C1483, Pivot!A$2:E$999, 4, FALSE)</f>
        <v>207.3</v>
      </c>
      <c r="I1483" s="31">
        <f>VLOOKUP(C1483, Pivot!A$2:E$999, 5, FALSE)</f>
        <v>86.5</v>
      </c>
      <c r="J1483" s="77">
        <v>113.9</v>
      </c>
      <c r="K1483" s="31">
        <f t="shared" si="125"/>
        <v>0</v>
      </c>
      <c r="L1483" s="58">
        <f>VLOOKUP(C1483, Pivot!A$2:B$999, 2, FALSE)</f>
        <v>114000</v>
      </c>
      <c r="M1483" s="58">
        <f t="shared" si="123"/>
        <v>2019</v>
      </c>
      <c r="P1483" s="58">
        <v>2019</v>
      </c>
    </row>
    <row r="1484" spans="1:16" ht="12.75" hidden="1" customHeight="1" x14ac:dyDescent="0.25">
      <c r="A1484" s="36" t="s">
        <v>1415</v>
      </c>
      <c r="B1484" s="28" t="s">
        <v>301</v>
      </c>
      <c r="C1484" s="29" t="s">
        <v>1374</v>
      </c>
      <c r="D1484" s="78">
        <v>10</v>
      </c>
      <c r="E1484" s="91">
        <v>43564</v>
      </c>
      <c r="F1484" s="57">
        <f>VLOOKUP(C1484, Pivot!A$2:C$999, 3, FALSE)</f>
        <v>43410.333333333336</v>
      </c>
      <c r="G1484" s="30">
        <f t="shared" si="122"/>
        <v>153.66666666666424</v>
      </c>
      <c r="H1484" s="31">
        <f>VLOOKUP(C1484, Pivot!A$2:E$999, 4, FALSE)</f>
        <v>207.3</v>
      </c>
      <c r="I1484" s="31">
        <f>VLOOKUP(C1484, Pivot!A$2:E$999, 5, FALSE)</f>
        <v>86.5</v>
      </c>
      <c r="J1484" s="77">
        <v>110.9</v>
      </c>
      <c r="K1484" s="31">
        <f t="shared" si="125"/>
        <v>0</v>
      </c>
      <c r="L1484" s="58">
        <f>VLOOKUP(C1484, Pivot!A$2:B$999, 2, FALSE)</f>
        <v>114000</v>
      </c>
      <c r="M1484" s="58">
        <f t="shared" si="123"/>
        <v>2019</v>
      </c>
      <c r="P1484" s="58">
        <v>2019</v>
      </c>
    </row>
    <row r="1485" spans="1:16" ht="12.75" hidden="1" customHeight="1" x14ac:dyDescent="0.25">
      <c r="A1485" s="36" t="s">
        <v>1415</v>
      </c>
      <c r="B1485" s="28" t="s">
        <v>301</v>
      </c>
      <c r="C1485" s="45" t="s">
        <v>1389</v>
      </c>
      <c r="D1485" s="78">
        <v>5</v>
      </c>
      <c r="E1485" s="91">
        <v>43564</v>
      </c>
      <c r="F1485" s="57">
        <f>VLOOKUP(C1485, Pivot!A$2:C$999, 3, FALSE)</f>
        <v>43509</v>
      </c>
      <c r="G1485" s="30">
        <f t="shared" si="122"/>
        <v>55</v>
      </c>
      <c r="H1485" s="31">
        <f>VLOOKUP(C1485, Pivot!A$2:E$999, 4, FALSE)</f>
        <v>111.9</v>
      </c>
      <c r="I1485" s="31">
        <f>VLOOKUP(C1485, Pivot!A$2:E$999, 5, FALSE)</f>
        <v>86.5</v>
      </c>
      <c r="J1485" s="77">
        <v>110.9</v>
      </c>
      <c r="K1485" s="31">
        <f t="shared" si="125"/>
        <v>0</v>
      </c>
      <c r="L1485" s="58">
        <f>VLOOKUP(C1485, Pivot!A$2:B$999, 2, FALSE)</f>
        <v>21900</v>
      </c>
      <c r="M1485" s="58">
        <f t="shared" si="123"/>
        <v>2019</v>
      </c>
      <c r="P1485" s="58">
        <v>2019</v>
      </c>
    </row>
    <row r="1486" spans="1:16" ht="12.75" hidden="1" customHeight="1" x14ac:dyDescent="0.25">
      <c r="A1486" s="36" t="s">
        <v>1419</v>
      </c>
      <c r="B1486" s="28" t="s">
        <v>301</v>
      </c>
      <c r="C1486" s="29" t="s">
        <v>1416</v>
      </c>
      <c r="D1486" s="78">
        <v>1</v>
      </c>
      <c r="E1486" s="91">
        <v>43565</v>
      </c>
      <c r="F1486" s="57">
        <v>43544</v>
      </c>
      <c r="G1486" s="30">
        <f t="shared" si="122"/>
        <v>21</v>
      </c>
      <c r="H1486" s="31">
        <f>VLOOKUP(C1486, Pivot!A$2:E$999, 4, FALSE)</f>
        <v>118.9</v>
      </c>
      <c r="I1486" s="31">
        <f>VLOOKUP(C1486, Pivot!A$2:E$999, 5, FALSE)</f>
        <v>111.9</v>
      </c>
      <c r="J1486" s="79">
        <v>110.2</v>
      </c>
      <c r="K1486" s="31">
        <f t="shared" si="125"/>
        <v>-1.7000000000000028</v>
      </c>
      <c r="L1486" s="58">
        <f>VLOOKUP(C1486, Pivot!A$2:B$999, 2, FALSE)</f>
        <v>11817</v>
      </c>
      <c r="M1486" s="58">
        <f t="shared" si="123"/>
        <v>2019</v>
      </c>
      <c r="P1486" s="58">
        <v>2019</v>
      </c>
    </row>
    <row r="1487" spans="1:16" ht="12.75" hidden="1" customHeight="1" x14ac:dyDescent="0.25">
      <c r="A1487" s="36" t="s">
        <v>1420</v>
      </c>
      <c r="B1487" s="28" t="s">
        <v>301</v>
      </c>
      <c r="C1487" s="29" t="s">
        <v>1412</v>
      </c>
      <c r="D1487" s="78">
        <v>1</v>
      </c>
      <c r="E1487" s="90">
        <v>43565</v>
      </c>
      <c r="F1487" s="57">
        <f>VLOOKUP(C1487, Pivot!A$2:C$999, 3, FALSE)</f>
        <v>43511</v>
      </c>
      <c r="G1487" s="30">
        <f t="shared" si="122"/>
        <v>54</v>
      </c>
      <c r="H1487" s="31">
        <f>VLOOKUP(C1487, Pivot!A$2:E$999, 4, FALSE)</f>
        <v>111.9</v>
      </c>
      <c r="I1487" s="31">
        <f>VLOOKUP(C1487, Pivot!A$2:E$999, 5, FALSE)</f>
        <v>86.5</v>
      </c>
      <c r="J1487" s="79">
        <v>108.9</v>
      </c>
      <c r="K1487" s="31">
        <f t="shared" si="125"/>
        <v>0</v>
      </c>
      <c r="L1487" s="58">
        <f>VLOOKUP(C1487, Pivot!A$2:B$999, 2, FALSE)</f>
        <v>2839</v>
      </c>
      <c r="M1487" s="58">
        <f t="shared" si="123"/>
        <v>2019</v>
      </c>
      <c r="P1487" s="58">
        <v>2019</v>
      </c>
    </row>
    <row r="1488" spans="1:16" ht="12.75" hidden="1" customHeight="1" x14ac:dyDescent="0.25">
      <c r="A1488" s="36" t="s">
        <v>1419</v>
      </c>
      <c r="B1488" s="28" t="s">
        <v>301</v>
      </c>
      <c r="C1488" s="29" t="s">
        <v>1412</v>
      </c>
      <c r="D1488" s="78">
        <v>2</v>
      </c>
      <c r="E1488" s="90">
        <v>43565</v>
      </c>
      <c r="F1488" s="57">
        <f>VLOOKUP(C1488, Pivot!A$2:C$999, 3, FALSE)</f>
        <v>43511</v>
      </c>
      <c r="G1488" s="30">
        <f t="shared" si="122"/>
        <v>54</v>
      </c>
      <c r="H1488" s="31">
        <f>VLOOKUP(C1488, Pivot!A$2:E$999, 4, FALSE)</f>
        <v>111.9</v>
      </c>
      <c r="I1488" s="31">
        <f>VLOOKUP(C1488, Pivot!A$2:E$999, 5, FALSE)</f>
        <v>86.5</v>
      </c>
      <c r="J1488" s="79">
        <v>110.2</v>
      </c>
      <c r="K1488" s="31">
        <f t="shared" si="125"/>
        <v>0</v>
      </c>
      <c r="L1488" s="58">
        <f>VLOOKUP(C1488, Pivot!A$2:B$999, 2, FALSE)</f>
        <v>2839</v>
      </c>
      <c r="M1488" s="58">
        <f t="shared" si="123"/>
        <v>2019</v>
      </c>
      <c r="P1488" s="58">
        <v>2019</v>
      </c>
    </row>
    <row r="1489" spans="1:16" ht="12.75" hidden="1" customHeight="1" x14ac:dyDescent="0.25">
      <c r="A1489" s="36" t="s">
        <v>1420</v>
      </c>
      <c r="B1489" s="28" t="s">
        <v>301</v>
      </c>
      <c r="C1489" s="45" t="s">
        <v>1393</v>
      </c>
      <c r="D1489" s="78">
        <v>2</v>
      </c>
      <c r="E1489" s="91">
        <v>43565</v>
      </c>
      <c r="F1489" s="57">
        <f>VLOOKUP(C1489, Pivot!A$2:C$999, 3, FALSE)</f>
        <v>43419.571428571428</v>
      </c>
      <c r="G1489" s="30">
        <f t="shared" si="122"/>
        <v>145.42857142857247</v>
      </c>
      <c r="H1489" s="31">
        <f>VLOOKUP(C1489, Pivot!A$2:E$999, 4, FALSE)</f>
        <v>191.1</v>
      </c>
      <c r="I1489" s="31">
        <f>VLOOKUP(C1489, Pivot!A$2:E$999, 5, FALSE)</f>
        <v>86.5</v>
      </c>
      <c r="J1489" s="77">
        <v>108.9</v>
      </c>
      <c r="K1489" s="31">
        <f t="shared" si="125"/>
        <v>0</v>
      </c>
      <c r="L1489" s="58">
        <f>VLOOKUP(C1489, Pivot!A$2:B$999, 2, FALSE)</f>
        <v>48000</v>
      </c>
      <c r="M1489" s="58">
        <f t="shared" si="123"/>
        <v>2019</v>
      </c>
      <c r="P1489" s="58">
        <v>2019</v>
      </c>
    </row>
    <row r="1490" spans="1:16" ht="12.75" hidden="1" customHeight="1" x14ac:dyDescent="0.25">
      <c r="A1490" s="36" t="s">
        <v>1419</v>
      </c>
      <c r="B1490" s="28" t="s">
        <v>301</v>
      </c>
      <c r="C1490" s="45" t="s">
        <v>1393</v>
      </c>
      <c r="D1490" s="78">
        <v>1</v>
      </c>
      <c r="E1490" s="91">
        <v>43565</v>
      </c>
      <c r="F1490" s="57">
        <f>VLOOKUP(C1490, Pivot!A$2:C$999, 3, FALSE)</f>
        <v>43419.571428571428</v>
      </c>
      <c r="G1490" s="30">
        <f t="shared" si="122"/>
        <v>145.42857142857247</v>
      </c>
      <c r="H1490" s="31">
        <f>VLOOKUP(C1490, Pivot!A$2:E$999, 4, FALSE)</f>
        <v>191.1</v>
      </c>
      <c r="I1490" s="31">
        <f>VLOOKUP(C1490, Pivot!A$2:E$999, 5, FALSE)</f>
        <v>86.5</v>
      </c>
      <c r="J1490" s="77">
        <v>110.2</v>
      </c>
      <c r="K1490" s="31">
        <f t="shared" si="125"/>
        <v>0</v>
      </c>
      <c r="L1490" s="58">
        <f>VLOOKUP(C1490, Pivot!A$2:B$999, 2, FALSE)</f>
        <v>48000</v>
      </c>
      <c r="M1490" s="58">
        <f t="shared" si="123"/>
        <v>2019</v>
      </c>
      <c r="P1490" s="58">
        <v>2019</v>
      </c>
    </row>
    <row r="1491" spans="1:16" ht="12.75" hidden="1" customHeight="1" x14ac:dyDescent="0.25">
      <c r="A1491" s="36" t="s">
        <v>1421</v>
      </c>
      <c r="B1491" s="28" t="s">
        <v>301</v>
      </c>
      <c r="C1491" s="45" t="s">
        <v>1393</v>
      </c>
      <c r="D1491" s="78">
        <v>3</v>
      </c>
      <c r="E1491" s="91">
        <v>43565</v>
      </c>
      <c r="F1491" s="57">
        <f>VLOOKUP(C1491, Pivot!A$2:C$999, 3, FALSE)</f>
        <v>43419.571428571428</v>
      </c>
      <c r="G1491" s="30">
        <f t="shared" si="122"/>
        <v>145.42857142857247</v>
      </c>
      <c r="H1491" s="31">
        <f>VLOOKUP(C1491, Pivot!A$2:E$999, 4, FALSE)</f>
        <v>191.1</v>
      </c>
      <c r="I1491" s="31">
        <f>VLOOKUP(C1491, Pivot!A$2:E$999, 5, FALSE)</f>
        <v>86.5</v>
      </c>
      <c r="J1491" s="77">
        <v>101.3</v>
      </c>
      <c r="K1491" s="31">
        <f t="shared" si="125"/>
        <v>0</v>
      </c>
      <c r="L1491" s="58">
        <f>VLOOKUP(C1491, Pivot!A$2:B$999, 2, FALSE)</f>
        <v>48000</v>
      </c>
      <c r="M1491" s="58">
        <f t="shared" si="123"/>
        <v>2019</v>
      </c>
      <c r="P1491" s="58">
        <v>2019</v>
      </c>
    </row>
    <row r="1492" spans="1:16" ht="12.75" hidden="1" customHeight="1" x14ac:dyDescent="0.25">
      <c r="A1492" s="36" t="s">
        <v>1422</v>
      </c>
      <c r="B1492" s="28" t="s">
        <v>301</v>
      </c>
      <c r="C1492" s="45" t="s">
        <v>1393</v>
      </c>
      <c r="D1492" s="78">
        <v>2</v>
      </c>
      <c r="E1492" s="91">
        <v>43565</v>
      </c>
      <c r="F1492" s="57">
        <f>VLOOKUP(C1492, Pivot!A$2:C$999, 3, FALSE)</f>
        <v>43419.571428571428</v>
      </c>
      <c r="G1492" s="30">
        <f t="shared" si="122"/>
        <v>145.42857142857247</v>
      </c>
      <c r="H1492" s="31">
        <f>VLOOKUP(C1492, Pivot!A$2:E$999, 4, FALSE)</f>
        <v>191.1</v>
      </c>
      <c r="I1492" s="31">
        <f>VLOOKUP(C1492, Pivot!A$2:E$999, 5, FALSE)</f>
        <v>86.5</v>
      </c>
      <c r="J1492" s="77">
        <v>100.8</v>
      </c>
      <c r="K1492" s="31">
        <f t="shared" si="125"/>
        <v>0</v>
      </c>
      <c r="L1492" s="58">
        <f>VLOOKUP(C1492, Pivot!A$2:B$999, 2, FALSE)</f>
        <v>48000</v>
      </c>
      <c r="M1492" s="58">
        <f t="shared" si="123"/>
        <v>2019</v>
      </c>
      <c r="P1492" s="58">
        <v>2019</v>
      </c>
    </row>
    <row r="1493" spans="1:16" ht="12.75" hidden="1" customHeight="1" x14ac:dyDescent="0.25">
      <c r="A1493" s="36" t="s">
        <v>1420</v>
      </c>
      <c r="B1493" s="28" t="s">
        <v>301</v>
      </c>
      <c r="C1493" s="29" t="s">
        <v>1395</v>
      </c>
      <c r="D1493" s="78">
        <v>1</v>
      </c>
      <c r="E1493" s="91">
        <v>43565</v>
      </c>
      <c r="F1493" s="57">
        <f>VLOOKUP(C1493, Pivot!A$2:C$999, 3, FALSE)</f>
        <v>43510</v>
      </c>
      <c r="G1493" s="30">
        <f t="shared" si="122"/>
        <v>55</v>
      </c>
      <c r="H1493" s="31">
        <f>VLOOKUP(C1493, Pivot!A$2:E$999, 4, FALSE)</f>
        <v>111.9</v>
      </c>
      <c r="I1493" s="31">
        <f>VLOOKUP(C1493, Pivot!A$2:E$999, 5, FALSE)</f>
        <v>86.5</v>
      </c>
      <c r="J1493" s="77">
        <v>108.9</v>
      </c>
      <c r="K1493" s="31">
        <f t="shared" si="125"/>
        <v>0</v>
      </c>
      <c r="L1493" s="58">
        <f>VLOOKUP(C1493, Pivot!A$2:B$999, 2, FALSE)</f>
        <v>17100</v>
      </c>
      <c r="M1493" s="58">
        <f t="shared" si="123"/>
        <v>2019</v>
      </c>
      <c r="P1493" s="58">
        <v>2019</v>
      </c>
    </row>
    <row r="1494" spans="1:16" ht="12.75" hidden="1" customHeight="1" x14ac:dyDescent="0.25">
      <c r="A1494" s="36" t="s">
        <v>1421</v>
      </c>
      <c r="B1494" s="28" t="s">
        <v>301</v>
      </c>
      <c r="C1494" s="29" t="s">
        <v>1395</v>
      </c>
      <c r="D1494" s="78">
        <v>2</v>
      </c>
      <c r="E1494" s="91">
        <v>43565</v>
      </c>
      <c r="F1494" s="57">
        <f>VLOOKUP(C1494, Pivot!A$2:C$999, 3, FALSE)</f>
        <v>43510</v>
      </c>
      <c r="G1494" s="30">
        <f t="shared" si="122"/>
        <v>55</v>
      </c>
      <c r="H1494" s="31">
        <f>VLOOKUP(C1494, Pivot!A$2:E$999, 4, FALSE)</f>
        <v>111.9</v>
      </c>
      <c r="I1494" s="31">
        <f>VLOOKUP(C1494, Pivot!A$2:E$999, 5, FALSE)</f>
        <v>86.5</v>
      </c>
      <c r="J1494" s="77">
        <v>101.3</v>
      </c>
      <c r="K1494" s="31">
        <f t="shared" si="125"/>
        <v>0</v>
      </c>
      <c r="L1494" s="58">
        <f>VLOOKUP(C1494, Pivot!A$2:B$999, 2, FALSE)</f>
        <v>17100</v>
      </c>
      <c r="M1494" s="58">
        <f t="shared" si="123"/>
        <v>2019</v>
      </c>
      <c r="P1494" s="58">
        <v>2019</v>
      </c>
    </row>
    <row r="1495" spans="1:16" ht="12.75" hidden="1" customHeight="1" x14ac:dyDescent="0.25">
      <c r="A1495" s="36" t="s">
        <v>1422</v>
      </c>
      <c r="B1495" s="28" t="s">
        <v>301</v>
      </c>
      <c r="C1495" s="29" t="s">
        <v>1395</v>
      </c>
      <c r="D1495" s="78">
        <v>1</v>
      </c>
      <c r="E1495" s="91">
        <v>43565</v>
      </c>
      <c r="F1495" s="57">
        <f>VLOOKUP(C1495, Pivot!A$2:C$999, 3, FALSE)</f>
        <v>43510</v>
      </c>
      <c r="G1495" s="30">
        <f t="shared" si="122"/>
        <v>55</v>
      </c>
      <c r="H1495" s="31">
        <f>VLOOKUP(C1495, Pivot!A$2:E$999, 4, FALSE)</f>
        <v>111.9</v>
      </c>
      <c r="I1495" s="31">
        <f>VLOOKUP(C1495, Pivot!A$2:E$999, 5, FALSE)</f>
        <v>86.5</v>
      </c>
      <c r="J1495" s="77">
        <v>100.8</v>
      </c>
      <c r="K1495" s="31">
        <f t="shared" si="125"/>
        <v>0</v>
      </c>
      <c r="L1495" s="58">
        <f>VLOOKUP(C1495, Pivot!A$2:B$999, 2, FALSE)</f>
        <v>17100</v>
      </c>
      <c r="M1495" s="58">
        <f t="shared" si="123"/>
        <v>2019</v>
      </c>
      <c r="P1495" s="58">
        <v>2019</v>
      </c>
    </row>
    <row r="1496" spans="1:16" ht="12.75" hidden="1" customHeight="1" x14ac:dyDescent="0.25">
      <c r="A1496" s="36" t="s">
        <v>1420</v>
      </c>
      <c r="B1496" s="28" t="s">
        <v>301</v>
      </c>
      <c r="C1496" s="29" t="s">
        <v>1374</v>
      </c>
      <c r="D1496" s="78">
        <v>4</v>
      </c>
      <c r="E1496" s="91">
        <v>43565</v>
      </c>
      <c r="F1496" s="57">
        <f>VLOOKUP(C1496, Pivot!A$2:C$999, 3, FALSE)</f>
        <v>43410.333333333336</v>
      </c>
      <c r="G1496" s="30">
        <f t="shared" si="122"/>
        <v>154.66666666666424</v>
      </c>
      <c r="H1496" s="31">
        <f>VLOOKUP(C1496, Pivot!A$2:E$999, 4, FALSE)</f>
        <v>207.3</v>
      </c>
      <c r="I1496" s="31">
        <f>VLOOKUP(C1496, Pivot!A$2:E$999, 5, FALSE)</f>
        <v>86.5</v>
      </c>
      <c r="J1496" s="77">
        <v>108.9</v>
      </c>
      <c r="K1496" s="31">
        <f t="shared" si="125"/>
        <v>0</v>
      </c>
      <c r="L1496" s="58">
        <f>VLOOKUP(C1496, Pivot!A$2:B$999, 2, FALSE)</f>
        <v>114000</v>
      </c>
      <c r="M1496" s="58">
        <f t="shared" si="123"/>
        <v>2019</v>
      </c>
      <c r="P1496" s="58">
        <v>2019</v>
      </c>
    </row>
    <row r="1497" spans="1:16" ht="12.75" hidden="1" customHeight="1" x14ac:dyDescent="0.25">
      <c r="A1497" s="36" t="s">
        <v>1421</v>
      </c>
      <c r="B1497" s="28" t="s">
        <v>301</v>
      </c>
      <c r="C1497" s="29" t="s">
        <v>1374</v>
      </c>
      <c r="D1497" s="78">
        <v>2</v>
      </c>
      <c r="E1497" s="91">
        <v>43565</v>
      </c>
      <c r="F1497" s="57">
        <f>VLOOKUP(C1497, Pivot!A$2:C$999, 3, FALSE)</f>
        <v>43410.333333333336</v>
      </c>
      <c r="G1497" s="30">
        <f t="shared" si="122"/>
        <v>154.66666666666424</v>
      </c>
      <c r="H1497" s="31">
        <f>VLOOKUP(C1497, Pivot!A$2:E$999, 4, FALSE)</f>
        <v>207.3</v>
      </c>
      <c r="I1497" s="31">
        <f>VLOOKUP(C1497, Pivot!A$2:E$999, 5, FALSE)</f>
        <v>86.5</v>
      </c>
      <c r="J1497" s="77">
        <v>101.3</v>
      </c>
      <c r="K1497" s="31">
        <f t="shared" si="125"/>
        <v>0</v>
      </c>
      <c r="L1497" s="58">
        <f>VLOOKUP(C1497, Pivot!A$2:B$999, 2, FALSE)</f>
        <v>114000</v>
      </c>
      <c r="M1497" s="58">
        <f t="shared" si="123"/>
        <v>2019</v>
      </c>
      <c r="P1497" s="58">
        <v>2019</v>
      </c>
    </row>
    <row r="1498" spans="1:16" ht="12.75" hidden="1" customHeight="1" x14ac:dyDescent="0.25">
      <c r="A1498" s="36" t="s">
        <v>1423</v>
      </c>
      <c r="B1498" s="28" t="s">
        <v>301</v>
      </c>
      <c r="C1498" s="29" t="s">
        <v>1374</v>
      </c>
      <c r="D1498" s="78">
        <v>2</v>
      </c>
      <c r="E1498" s="91">
        <v>43565</v>
      </c>
      <c r="F1498" s="57">
        <f>VLOOKUP(C1498, Pivot!A$2:C$999, 3, FALSE)</f>
        <v>43410.333333333336</v>
      </c>
      <c r="G1498" s="30">
        <f t="shared" ref="G1498:G1561" si="126">IFERROR(E1498-F1498, "")</f>
        <v>154.66666666666424</v>
      </c>
      <c r="H1498" s="31">
        <f>VLOOKUP(C1498, Pivot!A$2:E$999, 4, FALSE)</f>
        <v>207.3</v>
      </c>
      <c r="I1498" s="31">
        <f>VLOOKUP(C1498, Pivot!A$2:E$999, 5, FALSE)</f>
        <v>86.5</v>
      </c>
      <c r="J1498" s="75">
        <v>103.3</v>
      </c>
      <c r="K1498" s="31">
        <f t="shared" si="125"/>
        <v>0</v>
      </c>
      <c r="L1498" s="58">
        <f>VLOOKUP(C1498, Pivot!A$2:B$999, 2, FALSE)</f>
        <v>114000</v>
      </c>
      <c r="M1498" s="58">
        <f t="shared" ref="M1498:M1561" si="127">IF(ISBLANK(E1498), "", YEAR(E1498))</f>
        <v>2019</v>
      </c>
      <c r="P1498" s="58">
        <v>2019</v>
      </c>
    </row>
    <row r="1499" spans="1:16" ht="12.75" hidden="1" customHeight="1" x14ac:dyDescent="0.25">
      <c r="A1499" s="36" t="s">
        <v>1422</v>
      </c>
      <c r="B1499" s="28" t="s">
        <v>301</v>
      </c>
      <c r="C1499" s="29" t="s">
        <v>1374</v>
      </c>
      <c r="D1499" s="78">
        <v>1</v>
      </c>
      <c r="E1499" s="91">
        <v>43565</v>
      </c>
      <c r="F1499" s="57">
        <f>VLOOKUP(C1499, Pivot!A$2:C$999, 3, FALSE)</f>
        <v>43410.333333333336</v>
      </c>
      <c r="G1499" s="30">
        <f t="shared" si="126"/>
        <v>154.66666666666424</v>
      </c>
      <c r="H1499" s="31">
        <f>VLOOKUP(C1499, Pivot!A$2:E$999, 4, FALSE)</f>
        <v>207.3</v>
      </c>
      <c r="I1499" s="31">
        <f>VLOOKUP(C1499, Pivot!A$2:E$999, 5, FALSE)</f>
        <v>86.5</v>
      </c>
      <c r="J1499" s="75">
        <v>100.8</v>
      </c>
      <c r="K1499" s="31">
        <f t="shared" si="125"/>
        <v>0</v>
      </c>
      <c r="L1499" s="58">
        <f>VLOOKUP(C1499, Pivot!A$2:B$999, 2, FALSE)</f>
        <v>114000</v>
      </c>
      <c r="M1499" s="58">
        <f t="shared" si="127"/>
        <v>2019</v>
      </c>
      <c r="P1499" s="58">
        <v>2019</v>
      </c>
    </row>
    <row r="1500" spans="1:16" ht="12.75" hidden="1" customHeight="1" x14ac:dyDescent="0.25">
      <c r="A1500" s="36" t="s">
        <v>1420</v>
      </c>
      <c r="B1500" s="28" t="s">
        <v>301</v>
      </c>
      <c r="C1500" s="45" t="s">
        <v>1389</v>
      </c>
      <c r="D1500" s="78">
        <v>3</v>
      </c>
      <c r="E1500" s="91">
        <v>43565</v>
      </c>
      <c r="F1500" s="57">
        <f>VLOOKUP(C1500, Pivot!A$2:C$999, 3, FALSE)</f>
        <v>43509</v>
      </c>
      <c r="G1500" s="30">
        <f t="shared" si="126"/>
        <v>56</v>
      </c>
      <c r="H1500" s="31">
        <f>VLOOKUP(C1500, Pivot!A$2:E$999, 4, FALSE)</f>
        <v>111.9</v>
      </c>
      <c r="I1500" s="31">
        <f>VLOOKUP(C1500, Pivot!A$2:E$999, 5, FALSE)</f>
        <v>86.5</v>
      </c>
      <c r="J1500" s="75">
        <v>108.9</v>
      </c>
      <c r="K1500" s="31">
        <f t="shared" si="125"/>
        <v>0</v>
      </c>
      <c r="L1500" s="58">
        <f>VLOOKUP(C1500, Pivot!A$2:B$999, 2, FALSE)</f>
        <v>21900</v>
      </c>
      <c r="M1500" s="58">
        <f t="shared" si="127"/>
        <v>2019</v>
      </c>
      <c r="P1500" s="58">
        <v>2019</v>
      </c>
    </row>
    <row r="1501" spans="1:16" ht="12.75" hidden="1" customHeight="1" x14ac:dyDescent="0.25">
      <c r="A1501" s="36" t="s">
        <v>1421</v>
      </c>
      <c r="B1501" s="28" t="s">
        <v>301</v>
      </c>
      <c r="C1501" s="45" t="s">
        <v>1389</v>
      </c>
      <c r="D1501" s="78">
        <v>2</v>
      </c>
      <c r="E1501" s="91">
        <v>43565</v>
      </c>
      <c r="F1501" s="57">
        <f>VLOOKUP(C1501, Pivot!A$2:C$999, 3, FALSE)</f>
        <v>43509</v>
      </c>
      <c r="G1501" s="30">
        <f t="shared" si="126"/>
        <v>56</v>
      </c>
      <c r="H1501" s="31">
        <f>VLOOKUP(C1501, Pivot!A$2:E$999, 4, FALSE)</f>
        <v>111.9</v>
      </c>
      <c r="I1501" s="31">
        <f>VLOOKUP(C1501, Pivot!A$2:E$999, 5, FALSE)</f>
        <v>86.5</v>
      </c>
      <c r="J1501" s="75">
        <v>101.3</v>
      </c>
      <c r="K1501" s="31">
        <f t="shared" si="125"/>
        <v>0</v>
      </c>
      <c r="L1501" s="58">
        <f>VLOOKUP(C1501, Pivot!A$2:B$999, 2, FALSE)</f>
        <v>21900</v>
      </c>
      <c r="M1501" s="58">
        <f t="shared" si="127"/>
        <v>2019</v>
      </c>
      <c r="P1501" s="58">
        <v>2019</v>
      </c>
    </row>
    <row r="1502" spans="1:16" ht="12.75" hidden="1" customHeight="1" x14ac:dyDescent="0.25">
      <c r="A1502" s="36" t="s">
        <v>1422</v>
      </c>
      <c r="B1502" s="28" t="s">
        <v>301</v>
      </c>
      <c r="C1502" s="45" t="s">
        <v>1389</v>
      </c>
      <c r="D1502" s="78">
        <v>4</v>
      </c>
      <c r="E1502" s="91">
        <v>43565</v>
      </c>
      <c r="F1502" s="57">
        <f>VLOOKUP(C1502, Pivot!A$2:C$999, 3, FALSE)</f>
        <v>43509</v>
      </c>
      <c r="G1502" s="30">
        <f t="shared" si="126"/>
        <v>56</v>
      </c>
      <c r="H1502" s="31">
        <f>VLOOKUP(C1502, Pivot!A$2:E$999, 4, FALSE)</f>
        <v>111.9</v>
      </c>
      <c r="I1502" s="31">
        <f>VLOOKUP(C1502, Pivot!A$2:E$999, 5, FALSE)</f>
        <v>86.5</v>
      </c>
      <c r="J1502" s="75">
        <v>100.8</v>
      </c>
      <c r="K1502" s="31">
        <f t="shared" si="125"/>
        <v>0</v>
      </c>
      <c r="L1502" s="58">
        <f>VLOOKUP(C1502, Pivot!A$2:B$999, 2, FALSE)</f>
        <v>21900</v>
      </c>
      <c r="M1502" s="58">
        <f t="shared" si="127"/>
        <v>2019</v>
      </c>
      <c r="P1502" s="58">
        <v>2019</v>
      </c>
    </row>
    <row r="1503" spans="1:16" ht="12.75" hidden="1" customHeight="1" x14ac:dyDescent="0.25">
      <c r="A1503" s="36" t="s">
        <v>1424</v>
      </c>
      <c r="B1503" s="28" t="s">
        <v>301</v>
      </c>
      <c r="C1503" s="29" t="s">
        <v>1412</v>
      </c>
      <c r="D1503" s="78">
        <v>2</v>
      </c>
      <c r="E1503" s="90">
        <v>43566</v>
      </c>
      <c r="F1503" s="57">
        <f>VLOOKUP(C1503, Pivot!A$2:C$999, 3, FALSE)</f>
        <v>43511</v>
      </c>
      <c r="G1503" s="30">
        <f t="shared" si="126"/>
        <v>55</v>
      </c>
      <c r="H1503" s="31">
        <f>VLOOKUP(C1503, Pivot!A$2:E$999, 4, FALSE)</f>
        <v>111.9</v>
      </c>
      <c r="I1503" s="31">
        <f>VLOOKUP(C1503, Pivot!A$2:E$999, 5, FALSE)</f>
        <v>86.5</v>
      </c>
      <c r="J1503" s="55">
        <v>81.3</v>
      </c>
      <c r="K1503" s="31">
        <f t="shared" si="125"/>
        <v>-5.2000000000000028</v>
      </c>
      <c r="L1503" s="58">
        <f>VLOOKUP(C1503, Pivot!A$2:B$999, 2, FALSE)</f>
        <v>2839</v>
      </c>
      <c r="M1503" s="58">
        <f t="shared" si="127"/>
        <v>2019</v>
      </c>
      <c r="P1503" s="58">
        <v>2019</v>
      </c>
    </row>
    <row r="1504" spans="1:16" ht="12.75" hidden="1" customHeight="1" x14ac:dyDescent="0.25">
      <c r="A1504" s="36" t="s">
        <v>1424</v>
      </c>
      <c r="B1504" s="28" t="s">
        <v>301</v>
      </c>
      <c r="C1504" s="45" t="s">
        <v>1393</v>
      </c>
      <c r="D1504" s="78">
        <v>2</v>
      </c>
      <c r="E1504" s="91">
        <v>43566</v>
      </c>
      <c r="F1504" s="57">
        <f>VLOOKUP(C1504, Pivot!A$2:C$999, 3, FALSE)</f>
        <v>43419.571428571428</v>
      </c>
      <c r="G1504" s="30">
        <f t="shared" si="126"/>
        <v>146.42857142857247</v>
      </c>
      <c r="H1504" s="31">
        <f>VLOOKUP(C1504, Pivot!A$2:E$999, 4, FALSE)</f>
        <v>191.1</v>
      </c>
      <c r="I1504" s="31">
        <f>VLOOKUP(C1504, Pivot!A$2:E$999, 5, FALSE)</f>
        <v>86.5</v>
      </c>
      <c r="J1504" s="75">
        <v>81.3</v>
      </c>
      <c r="K1504" s="31">
        <f t="shared" si="125"/>
        <v>-5.2000000000000028</v>
      </c>
      <c r="L1504" s="58">
        <f>VLOOKUP(C1504, Pivot!A$2:B$999, 2, FALSE)</f>
        <v>48000</v>
      </c>
      <c r="M1504" s="58">
        <f t="shared" si="127"/>
        <v>2019</v>
      </c>
      <c r="P1504" s="58">
        <v>2019</v>
      </c>
    </row>
    <row r="1505" spans="1:16" ht="12.75" hidden="1" customHeight="1" x14ac:dyDescent="0.25">
      <c r="A1505" s="36" t="s">
        <v>1425</v>
      </c>
      <c r="B1505" s="28" t="s">
        <v>301</v>
      </c>
      <c r="C1505" s="29" t="s">
        <v>1395</v>
      </c>
      <c r="D1505" s="78">
        <v>1</v>
      </c>
      <c r="E1505" s="91">
        <v>43566</v>
      </c>
      <c r="F1505" s="57">
        <f>VLOOKUP(C1505, Pivot!A$2:C$999, 3, FALSE)</f>
        <v>43510</v>
      </c>
      <c r="G1505" s="30">
        <f t="shared" si="126"/>
        <v>56</v>
      </c>
      <c r="H1505" s="31">
        <f>VLOOKUP(C1505, Pivot!A$2:E$999, 4, FALSE)</f>
        <v>111.9</v>
      </c>
      <c r="I1505" s="31">
        <f>VLOOKUP(C1505, Pivot!A$2:E$999, 5, FALSE)</f>
        <v>86.5</v>
      </c>
      <c r="J1505" s="75">
        <v>84.8</v>
      </c>
      <c r="K1505" s="31">
        <f t="shared" si="125"/>
        <v>-1.7000000000000028</v>
      </c>
      <c r="L1505" s="58">
        <f>VLOOKUP(C1505, Pivot!A$2:B$999, 2, FALSE)</f>
        <v>17100</v>
      </c>
      <c r="M1505" s="58">
        <f t="shared" si="127"/>
        <v>2019</v>
      </c>
      <c r="P1505" s="58">
        <v>2019</v>
      </c>
    </row>
    <row r="1506" spans="1:16" ht="12.75" hidden="1" customHeight="1" x14ac:dyDescent="0.25">
      <c r="A1506" s="36" t="s">
        <v>1424</v>
      </c>
      <c r="B1506" s="28" t="s">
        <v>301</v>
      </c>
      <c r="C1506" s="29" t="s">
        <v>1395</v>
      </c>
      <c r="D1506" s="78">
        <v>3</v>
      </c>
      <c r="E1506" s="91">
        <v>43566</v>
      </c>
      <c r="F1506" s="57">
        <f>VLOOKUP(C1506, Pivot!A$2:C$999, 3, FALSE)</f>
        <v>43510</v>
      </c>
      <c r="G1506" s="30">
        <f t="shared" si="126"/>
        <v>56</v>
      </c>
      <c r="H1506" s="31">
        <f>VLOOKUP(C1506, Pivot!A$2:E$999, 4, FALSE)</f>
        <v>111.9</v>
      </c>
      <c r="I1506" s="31">
        <f>VLOOKUP(C1506, Pivot!A$2:E$999, 5, FALSE)</f>
        <v>86.5</v>
      </c>
      <c r="J1506" s="75">
        <v>81.3</v>
      </c>
      <c r="K1506" s="31">
        <f t="shared" si="125"/>
        <v>-5.2000000000000028</v>
      </c>
      <c r="L1506" s="58">
        <f>VLOOKUP(C1506, Pivot!A$2:B$999, 2, FALSE)</f>
        <v>17100</v>
      </c>
      <c r="M1506" s="58">
        <f t="shared" si="127"/>
        <v>2019</v>
      </c>
      <c r="P1506" s="58">
        <v>2019</v>
      </c>
    </row>
    <row r="1507" spans="1:16" ht="12.75" hidden="1" customHeight="1" x14ac:dyDescent="0.25">
      <c r="A1507" s="36" t="s">
        <v>1424</v>
      </c>
      <c r="B1507" s="28" t="s">
        <v>301</v>
      </c>
      <c r="C1507" s="29" t="s">
        <v>1374</v>
      </c>
      <c r="D1507" s="78">
        <v>3</v>
      </c>
      <c r="E1507" s="91">
        <v>43566</v>
      </c>
      <c r="F1507" s="57">
        <f>VLOOKUP(C1507, Pivot!A$2:C$999, 3, FALSE)</f>
        <v>43410.333333333336</v>
      </c>
      <c r="G1507" s="30">
        <f t="shared" si="126"/>
        <v>155.66666666666424</v>
      </c>
      <c r="H1507" s="31">
        <f>VLOOKUP(C1507, Pivot!A$2:E$999, 4, FALSE)</f>
        <v>207.3</v>
      </c>
      <c r="I1507" s="31">
        <f>VLOOKUP(C1507, Pivot!A$2:E$999, 5, FALSE)</f>
        <v>86.5</v>
      </c>
      <c r="J1507" s="75">
        <v>81.3</v>
      </c>
      <c r="K1507" s="31">
        <f t="shared" si="125"/>
        <v>-5.2000000000000028</v>
      </c>
      <c r="L1507" s="58">
        <f>VLOOKUP(C1507, Pivot!A$2:B$999, 2, FALSE)</f>
        <v>114000</v>
      </c>
      <c r="M1507" s="58">
        <f t="shared" si="127"/>
        <v>2019</v>
      </c>
      <c r="P1507" s="58">
        <v>2019</v>
      </c>
    </row>
    <row r="1508" spans="1:16" ht="12.75" hidden="1" customHeight="1" x14ac:dyDescent="0.25">
      <c r="A1508" s="36" t="s">
        <v>1424</v>
      </c>
      <c r="B1508" s="28" t="s">
        <v>301</v>
      </c>
      <c r="C1508" s="45" t="s">
        <v>1389</v>
      </c>
      <c r="D1508" s="78">
        <v>1</v>
      </c>
      <c r="E1508" s="91">
        <v>43566</v>
      </c>
      <c r="F1508" s="57">
        <f>VLOOKUP(C1508, Pivot!A$2:C$999, 3, FALSE)</f>
        <v>43509</v>
      </c>
      <c r="G1508" s="30">
        <f t="shared" si="126"/>
        <v>57</v>
      </c>
      <c r="H1508" s="31">
        <f>VLOOKUP(C1508, Pivot!A$2:E$999, 4, FALSE)</f>
        <v>111.9</v>
      </c>
      <c r="I1508" s="31">
        <f>VLOOKUP(C1508, Pivot!A$2:E$999, 5, FALSE)</f>
        <v>86.5</v>
      </c>
      <c r="J1508" s="75">
        <v>81.3</v>
      </c>
      <c r="K1508" s="31">
        <f t="shared" si="125"/>
        <v>-5.2000000000000028</v>
      </c>
      <c r="L1508" s="58">
        <f>VLOOKUP(C1508, Pivot!A$2:B$999, 2, FALSE)</f>
        <v>21900</v>
      </c>
      <c r="M1508" s="58">
        <f t="shared" si="127"/>
        <v>2019</v>
      </c>
      <c r="P1508" s="58">
        <v>2019</v>
      </c>
    </row>
    <row r="1509" spans="1:16" ht="12.75" hidden="1" customHeight="1" x14ac:dyDescent="0.25">
      <c r="A1509" s="45" t="s">
        <v>1426</v>
      </c>
      <c r="B1509" s="54" t="s">
        <v>238</v>
      </c>
      <c r="C1509" s="45" t="s">
        <v>1374</v>
      </c>
      <c r="D1509" s="22">
        <v>1</v>
      </c>
      <c r="E1509" s="91">
        <v>43572</v>
      </c>
      <c r="F1509" s="57">
        <f>VLOOKUP(C1509, Pivot!A$2:C$999, 3, FALSE)</f>
        <v>43410.333333333336</v>
      </c>
      <c r="G1509" s="30">
        <f t="shared" si="126"/>
        <v>161.66666666666424</v>
      </c>
      <c r="H1509" s="31">
        <f>VLOOKUP(C1509, Pivot!A$2:E$999, 4, FALSE)</f>
        <v>207.3</v>
      </c>
      <c r="I1509" s="31">
        <f>VLOOKUP(C1509, Pivot!A$2:E$999, 5, FALSE)</f>
        <v>86.5</v>
      </c>
      <c r="J1509" s="76">
        <v>100.5</v>
      </c>
      <c r="K1509" s="31">
        <f t="shared" si="125"/>
        <v>0</v>
      </c>
      <c r="L1509" s="58">
        <f>VLOOKUP(C1509, Pivot!A$2:B$999, 2, FALSE)</f>
        <v>114000</v>
      </c>
      <c r="M1509" s="58">
        <f t="shared" si="127"/>
        <v>2019</v>
      </c>
      <c r="P1509" s="58">
        <v>2019</v>
      </c>
    </row>
    <row r="1510" spans="1:16" ht="12.75" hidden="1" customHeight="1" x14ac:dyDescent="0.25">
      <c r="A1510" s="45" t="s">
        <v>1426</v>
      </c>
      <c r="B1510" s="54" t="s">
        <v>238</v>
      </c>
      <c r="C1510" s="45" t="s">
        <v>1374</v>
      </c>
      <c r="D1510" s="22">
        <v>1</v>
      </c>
      <c r="E1510" s="91">
        <v>43572</v>
      </c>
      <c r="F1510" s="57">
        <f>VLOOKUP(C1510, Pivot!A$2:C$999, 3, FALSE)</f>
        <v>43410.333333333336</v>
      </c>
      <c r="G1510" s="30">
        <f t="shared" si="126"/>
        <v>161.66666666666424</v>
      </c>
      <c r="H1510" s="31">
        <f>VLOOKUP(C1510, Pivot!A$2:E$999, 4, FALSE)</f>
        <v>207.3</v>
      </c>
      <c r="I1510" s="31">
        <f>VLOOKUP(C1510, Pivot!A$2:E$999, 5, FALSE)</f>
        <v>86.5</v>
      </c>
      <c r="J1510" s="47">
        <v>100.5</v>
      </c>
      <c r="K1510" s="31">
        <f t="shared" si="125"/>
        <v>0</v>
      </c>
      <c r="L1510" s="58">
        <f>VLOOKUP(C1510, Pivot!A$2:B$999, 2, FALSE)</f>
        <v>114000</v>
      </c>
      <c r="M1510" s="58">
        <f t="shared" si="127"/>
        <v>2019</v>
      </c>
      <c r="P1510" s="58">
        <v>2019</v>
      </c>
    </row>
    <row r="1511" spans="1:16" ht="12.75" hidden="1" customHeight="1" x14ac:dyDescent="0.25">
      <c r="A1511" s="45" t="s">
        <v>1426</v>
      </c>
      <c r="B1511" s="54" t="s">
        <v>238</v>
      </c>
      <c r="C1511" s="45" t="s">
        <v>1389</v>
      </c>
      <c r="D1511" s="22">
        <v>1</v>
      </c>
      <c r="E1511" s="91">
        <v>43572</v>
      </c>
      <c r="F1511" s="57">
        <f>VLOOKUP(C1511, Pivot!A$2:C$999, 3, FALSE)</f>
        <v>43509</v>
      </c>
      <c r="G1511" s="30">
        <f t="shared" si="126"/>
        <v>63</v>
      </c>
      <c r="H1511" s="31">
        <f>VLOOKUP(C1511, Pivot!A$2:E$999, 4, FALSE)</f>
        <v>111.9</v>
      </c>
      <c r="I1511" s="31">
        <f>VLOOKUP(C1511, Pivot!A$2:E$999, 5, FALSE)</f>
        <v>86.5</v>
      </c>
      <c r="J1511" s="47">
        <v>100.5</v>
      </c>
      <c r="K1511" s="31">
        <f t="shared" si="125"/>
        <v>0</v>
      </c>
      <c r="L1511" s="58">
        <f>VLOOKUP(C1511, Pivot!A$2:B$999, 2, FALSE)</f>
        <v>21900</v>
      </c>
      <c r="M1511" s="58">
        <f t="shared" si="127"/>
        <v>2019</v>
      </c>
      <c r="P1511" s="58">
        <v>2019</v>
      </c>
    </row>
    <row r="1512" spans="1:16" ht="12.75" hidden="1" customHeight="1" x14ac:dyDescent="0.25">
      <c r="A1512" s="45" t="s">
        <v>1426</v>
      </c>
      <c r="B1512" s="54" t="s">
        <v>238</v>
      </c>
      <c r="C1512" s="45" t="s">
        <v>1393</v>
      </c>
      <c r="D1512" s="22">
        <v>1</v>
      </c>
      <c r="E1512" s="91">
        <v>43572</v>
      </c>
      <c r="F1512" s="57">
        <f>VLOOKUP(C1512, Pivot!A$2:C$999, 3, FALSE)</f>
        <v>43419.571428571428</v>
      </c>
      <c r="G1512" s="30">
        <f t="shared" si="126"/>
        <v>152.42857142857247</v>
      </c>
      <c r="H1512" s="31">
        <f>VLOOKUP(C1512, Pivot!A$2:E$999, 4, FALSE)</f>
        <v>191.1</v>
      </c>
      <c r="I1512" s="31">
        <f>VLOOKUP(C1512, Pivot!A$2:E$999, 5, FALSE)</f>
        <v>86.5</v>
      </c>
      <c r="J1512" s="47">
        <v>100.5</v>
      </c>
      <c r="K1512" s="31">
        <f t="shared" si="125"/>
        <v>0</v>
      </c>
      <c r="L1512" s="58">
        <f>VLOOKUP(C1512, Pivot!A$2:B$999, 2, FALSE)</f>
        <v>48000</v>
      </c>
      <c r="M1512" s="58">
        <f t="shared" si="127"/>
        <v>2019</v>
      </c>
      <c r="P1512" s="58">
        <v>2019</v>
      </c>
    </row>
    <row r="1513" spans="1:16" ht="12.75" hidden="1" customHeight="1" x14ac:dyDescent="0.25">
      <c r="A1513" s="45" t="s">
        <v>1426</v>
      </c>
      <c r="B1513" s="54" t="s">
        <v>238</v>
      </c>
      <c r="C1513" s="45" t="s">
        <v>1374</v>
      </c>
      <c r="D1513" s="22">
        <v>1</v>
      </c>
      <c r="E1513" s="91">
        <v>43572</v>
      </c>
      <c r="F1513" s="57">
        <f>VLOOKUP(C1513, Pivot!A$2:C$999, 3, FALSE)</f>
        <v>43410.333333333336</v>
      </c>
      <c r="G1513" s="30">
        <f t="shared" si="126"/>
        <v>161.66666666666424</v>
      </c>
      <c r="H1513" s="31">
        <f>VLOOKUP(C1513, Pivot!A$2:E$999, 4, FALSE)</f>
        <v>207.3</v>
      </c>
      <c r="I1513" s="31">
        <f>VLOOKUP(C1513, Pivot!A$2:E$999, 5, FALSE)</f>
        <v>86.5</v>
      </c>
      <c r="J1513" s="47">
        <v>100.5</v>
      </c>
      <c r="K1513" s="31">
        <f t="shared" si="125"/>
        <v>0</v>
      </c>
      <c r="L1513" s="58">
        <f>VLOOKUP(C1513, Pivot!A$2:B$999, 2, FALSE)</f>
        <v>114000</v>
      </c>
      <c r="M1513" s="58">
        <f t="shared" si="127"/>
        <v>2019</v>
      </c>
      <c r="P1513" s="58">
        <v>2019</v>
      </c>
    </row>
    <row r="1514" spans="1:16" ht="12.75" hidden="1" customHeight="1" x14ac:dyDescent="0.25">
      <c r="A1514" s="45" t="s">
        <v>1426</v>
      </c>
      <c r="B1514" s="54" t="s">
        <v>238</v>
      </c>
      <c r="C1514" s="45" t="s">
        <v>1395</v>
      </c>
      <c r="D1514" s="22">
        <v>1</v>
      </c>
      <c r="E1514" s="91">
        <v>43572</v>
      </c>
      <c r="F1514" s="57">
        <f>VLOOKUP(C1514, Pivot!A$2:C$999, 3, FALSE)</f>
        <v>43510</v>
      </c>
      <c r="G1514" s="30">
        <f t="shared" si="126"/>
        <v>62</v>
      </c>
      <c r="H1514" s="31">
        <f>VLOOKUP(C1514, Pivot!A$2:E$999, 4, FALSE)</f>
        <v>111.9</v>
      </c>
      <c r="I1514" s="31">
        <f>VLOOKUP(C1514, Pivot!A$2:E$999, 5, FALSE)</f>
        <v>86.5</v>
      </c>
      <c r="J1514" s="47">
        <v>100.5</v>
      </c>
      <c r="K1514" s="31">
        <f t="shared" si="125"/>
        <v>0</v>
      </c>
      <c r="L1514" s="58">
        <f>VLOOKUP(C1514, Pivot!A$2:B$999, 2, FALSE)</f>
        <v>17100</v>
      </c>
      <c r="M1514" s="58">
        <f t="shared" si="127"/>
        <v>2019</v>
      </c>
      <c r="P1514" s="58">
        <v>2019</v>
      </c>
    </row>
    <row r="1515" spans="1:16" ht="12.75" hidden="1" customHeight="1" x14ac:dyDescent="0.25">
      <c r="A1515" s="45" t="s">
        <v>1426</v>
      </c>
      <c r="B1515" s="54" t="s">
        <v>238</v>
      </c>
      <c r="C1515" s="45" t="s">
        <v>1374</v>
      </c>
      <c r="D1515" s="22">
        <v>1</v>
      </c>
      <c r="E1515" s="91">
        <v>43572</v>
      </c>
      <c r="F1515" s="57">
        <f>VLOOKUP(C1515, Pivot!A$2:C$999, 3, FALSE)</f>
        <v>43410.333333333336</v>
      </c>
      <c r="G1515" s="30">
        <f t="shared" si="126"/>
        <v>161.66666666666424</v>
      </c>
      <c r="H1515" s="31">
        <f>VLOOKUP(C1515, Pivot!A$2:E$999, 4, FALSE)</f>
        <v>207.3</v>
      </c>
      <c r="I1515" s="31">
        <f>VLOOKUP(C1515, Pivot!A$2:E$999, 5, FALSE)</f>
        <v>86.5</v>
      </c>
      <c r="J1515" s="47">
        <v>100.5</v>
      </c>
      <c r="K1515" s="31">
        <f t="shared" si="125"/>
        <v>0</v>
      </c>
      <c r="L1515" s="58">
        <f>VLOOKUP(C1515, Pivot!A$2:B$999, 2, FALSE)</f>
        <v>114000</v>
      </c>
      <c r="M1515" s="58">
        <f t="shared" si="127"/>
        <v>2019</v>
      </c>
      <c r="P1515" s="58">
        <v>2019</v>
      </c>
    </row>
    <row r="1516" spans="1:16" ht="12.75" hidden="1" customHeight="1" x14ac:dyDescent="0.25">
      <c r="A1516" s="45" t="s">
        <v>1426</v>
      </c>
      <c r="B1516" s="54" t="s">
        <v>238</v>
      </c>
      <c r="C1516" s="45" t="s">
        <v>1374</v>
      </c>
      <c r="D1516" s="22">
        <v>1</v>
      </c>
      <c r="E1516" s="91">
        <v>43572</v>
      </c>
      <c r="F1516" s="57">
        <f>VLOOKUP(C1516, Pivot!A$2:C$999, 3, FALSE)</f>
        <v>43410.333333333336</v>
      </c>
      <c r="G1516" s="30">
        <f t="shared" si="126"/>
        <v>161.66666666666424</v>
      </c>
      <c r="H1516" s="31">
        <f>VLOOKUP(C1516, Pivot!A$2:E$999, 4, FALSE)</f>
        <v>207.3</v>
      </c>
      <c r="I1516" s="31">
        <f>VLOOKUP(C1516, Pivot!A$2:E$999, 5, FALSE)</f>
        <v>86.5</v>
      </c>
      <c r="J1516" s="47">
        <v>100.5</v>
      </c>
      <c r="K1516" s="31">
        <f t="shared" si="125"/>
        <v>0</v>
      </c>
      <c r="L1516" s="58">
        <f>VLOOKUP(C1516, Pivot!A$2:B$999, 2, FALSE)</f>
        <v>114000</v>
      </c>
      <c r="M1516" s="58">
        <f t="shared" si="127"/>
        <v>2019</v>
      </c>
      <c r="P1516" s="58">
        <v>2019</v>
      </c>
    </row>
    <row r="1517" spans="1:16" ht="12.75" hidden="1" customHeight="1" x14ac:dyDescent="0.25">
      <c r="A1517" s="45" t="s">
        <v>1426</v>
      </c>
      <c r="B1517" s="54" t="s">
        <v>238</v>
      </c>
      <c r="C1517" s="45" t="s">
        <v>1395</v>
      </c>
      <c r="D1517" s="22">
        <v>1</v>
      </c>
      <c r="E1517" s="91">
        <v>43572</v>
      </c>
      <c r="F1517" s="57">
        <f>VLOOKUP(C1517, Pivot!A$2:C$999, 3, FALSE)</f>
        <v>43510</v>
      </c>
      <c r="G1517" s="30">
        <f t="shared" si="126"/>
        <v>62</v>
      </c>
      <c r="H1517" s="31">
        <f>VLOOKUP(C1517, Pivot!A$2:E$999, 4, FALSE)</f>
        <v>111.9</v>
      </c>
      <c r="I1517" s="31">
        <f>VLOOKUP(C1517, Pivot!A$2:E$999, 5, FALSE)</f>
        <v>86.5</v>
      </c>
      <c r="J1517" s="47">
        <v>100.5</v>
      </c>
      <c r="K1517" s="31">
        <f t="shared" si="125"/>
        <v>0</v>
      </c>
      <c r="L1517" s="58">
        <f>VLOOKUP(C1517, Pivot!A$2:B$999, 2, FALSE)</f>
        <v>17100</v>
      </c>
      <c r="M1517" s="58">
        <f t="shared" si="127"/>
        <v>2019</v>
      </c>
      <c r="P1517" s="58">
        <v>2019</v>
      </c>
    </row>
    <row r="1518" spans="1:16" ht="12.75" hidden="1" customHeight="1" x14ac:dyDescent="0.25">
      <c r="A1518" s="45" t="s">
        <v>1426</v>
      </c>
      <c r="B1518" s="54" t="s">
        <v>238</v>
      </c>
      <c r="C1518" s="45" t="s">
        <v>1374</v>
      </c>
      <c r="D1518" s="22">
        <v>1</v>
      </c>
      <c r="E1518" s="91">
        <v>43572</v>
      </c>
      <c r="F1518" s="57">
        <f>VLOOKUP(C1518, Pivot!A$2:C$999, 3, FALSE)</f>
        <v>43410.333333333336</v>
      </c>
      <c r="G1518" s="30">
        <f t="shared" si="126"/>
        <v>161.66666666666424</v>
      </c>
      <c r="H1518" s="31">
        <f>VLOOKUP(C1518, Pivot!A$2:E$999, 4, FALSE)</f>
        <v>207.3</v>
      </c>
      <c r="I1518" s="31">
        <f>VLOOKUP(C1518, Pivot!A$2:E$999, 5, FALSE)</f>
        <v>86.5</v>
      </c>
      <c r="J1518" s="47">
        <v>106.5</v>
      </c>
      <c r="K1518" s="31">
        <f t="shared" si="125"/>
        <v>0</v>
      </c>
      <c r="L1518" s="58">
        <f>VLOOKUP(C1518, Pivot!A$2:B$999, 2, FALSE)</f>
        <v>114000</v>
      </c>
      <c r="M1518" s="58">
        <f t="shared" si="127"/>
        <v>2019</v>
      </c>
      <c r="P1518" s="58">
        <v>2019</v>
      </c>
    </row>
    <row r="1519" spans="1:16" ht="12.75" hidden="1" customHeight="1" x14ac:dyDescent="0.25">
      <c r="A1519" s="45" t="s">
        <v>1426</v>
      </c>
      <c r="B1519" s="54" t="s">
        <v>238</v>
      </c>
      <c r="C1519" s="45" t="s">
        <v>1374</v>
      </c>
      <c r="D1519" s="22">
        <v>1</v>
      </c>
      <c r="E1519" s="91">
        <v>43572</v>
      </c>
      <c r="F1519" s="57">
        <f>VLOOKUP(C1519, Pivot!A$2:C$999, 3, FALSE)</f>
        <v>43410.333333333336</v>
      </c>
      <c r="G1519" s="30">
        <f t="shared" si="126"/>
        <v>161.66666666666424</v>
      </c>
      <c r="H1519" s="31">
        <f>VLOOKUP(C1519, Pivot!A$2:E$999, 4, FALSE)</f>
        <v>207.3</v>
      </c>
      <c r="I1519" s="31">
        <f>VLOOKUP(C1519, Pivot!A$2:E$999, 5, FALSE)</f>
        <v>86.5</v>
      </c>
      <c r="J1519" s="47">
        <v>106.5</v>
      </c>
      <c r="K1519" s="31">
        <f t="shared" si="125"/>
        <v>0</v>
      </c>
      <c r="L1519" s="58">
        <f>VLOOKUP(C1519, Pivot!A$2:B$999, 2, FALSE)</f>
        <v>114000</v>
      </c>
      <c r="M1519" s="58">
        <f t="shared" si="127"/>
        <v>2019</v>
      </c>
      <c r="P1519" s="58">
        <v>2019</v>
      </c>
    </row>
    <row r="1520" spans="1:16" ht="12.75" hidden="1" customHeight="1" x14ac:dyDescent="0.25">
      <c r="A1520" s="45" t="s">
        <v>1426</v>
      </c>
      <c r="B1520" s="54" t="s">
        <v>238</v>
      </c>
      <c r="C1520" s="45" t="s">
        <v>1393</v>
      </c>
      <c r="D1520" s="22">
        <v>1</v>
      </c>
      <c r="E1520" s="91">
        <v>43572</v>
      </c>
      <c r="F1520" s="57">
        <f>VLOOKUP(C1520, Pivot!A$2:C$999, 3, FALSE)</f>
        <v>43419.571428571428</v>
      </c>
      <c r="G1520" s="30">
        <f t="shared" si="126"/>
        <v>152.42857142857247</v>
      </c>
      <c r="H1520" s="31">
        <f>VLOOKUP(C1520, Pivot!A$2:E$999, 4, FALSE)</f>
        <v>191.1</v>
      </c>
      <c r="I1520" s="31">
        <f>VLOOKUP(C1520, Pivot!A$2:E$999, 5, FALSE)</f>
        <v>86.5</v>
      </c>
      <c r="J1520" s="47">
        <v>106.5</v>
      </c>
      <c r="K1520" s="31">
        <f t="shared" si="125"/>
        <v>0</v>
      </c>
      <c r="L1520" s="58">
        <f>VLOOKUP(C1520, Pivot!A$2:B$999, 2, FALSE)</f>
        <v>48000</v>
      </c>
      <c r="M1520" s="58">
        <f t="shared" si="127"/>
        <v>2019</v>
      </c>
      <c r="P1520" s="58">
        <v>2019</v>
      </c>
    </row>
    <row r="1521" spans="1:16" ht="12.75" hidden="1" customHeight="1" x14ac:dyDescent="0.25">
      <c r="A1521" s="45" t="s">
        <v>1426</v>
      </c>
      <c r="B1521" s="54" t="s">
        <v>238</v>
      </c>
      <c r="C1521" s="45" t="s">
        <v>1393</v>
      </c>
      <c r="D1521" s="22">
        <v>1</v>
      </c>
      <c r="E1521" s="91">
        <v>43572</v>
      </c>
      <c r="F1521" s="57">
        <f>VLOOKUP(C1521, Pivot!A$2:C$999, 3, FALSE)</f>
        <v>43419.571428571428</v>
      </c>
      <c r="G1521" s="30">
        <f t="shared" si="126"/>
        <v>152.42857142857247</v>
      </c>
      <c r="H1521" s="31">
        <f>VLOOKUP(C1521, Pivot!A$2:E$999, 4, FALSE)</f>
        <v>191.1</v>
      </c>
      <c r="I1521" s="31">
        <f>VLOOKUP(C1521, Pivot!A$2:E$999, 5, FALSE)</f>
        <v>86.5</v>
      </c>
      <c r="J1521" s="47">
        <v>106.5</v>
      </c>
      <c r="K1521" s="31">
        <f t="shared" si="125"/>
        <v>0</v>
      </c>
      <c r="L1521" s="58">
        <f>VLOOKUP(C1521, Pivot!A$2:B$999, 2, FALSE)</f>
        <v>48000</v>
      </c>
      <c r="M1521" s="58">
        <f t="shared" si="127"/>
        <v>2019</v>
      </c>
      <c r="P1521" s="58">
        <v>2019</v>
      </c>
    </row>
    <row r="1522" spans="1:16" ht="12.75" hidden="1" customHeight="1" x14ac:dyDescent="0.25">
      <c r="A1522" s="45" t="s">
        <v>1426</v>
      </c>
      <c r="B1522" s="54" t="s">
        <v>238</v>
      </c>
      <c r="C1522" s="45" t="s">
        <v>1389</v>
      </c>
      <c r="D1522" s="22">
        <v>1</v>
      </c>
      <c r="E1522" s="91">
        <v>43573</v>
      </c>
      <c r="F1522" s="57">
        <f>VLOOKUP(C1522, Pivot!A$2:C$999, 3, FALSE)</f>
        <v>43509</v>
      </c>
      <c r="G1522" s="30">
        <f t="shared" si="126"/>
        <v>64</v>
      </c>
      <c r="H1522" s="31">
        <f>VLOOKUP(C1522, Pivot!A$2:E$999, 4, FALSE)</f>
        <v>111.9</v>
      </c>
      <c r="I1522" s="31">
        <f>VLOOKUP(C1522, Pivot!A$2:E$999, 5, FALSE)</f>
        <v>86.5</v>
      </c>
      <c r="J1522" s="47">
        <v>100.5</v>
      </c>
      <c r="K1522" s="31">
        <f t="shared" si="125"/>
        <v>0</v>
      </c>
      <c r="L1522" s="58">
        <f>VLOOKUP(C1522, Pivot!A$2:B$999, 2, FALSE)</f>
        <v>21900</v>
      </c>
      <c r="M1522" s="58">
        <f t="shared" si="127"/>
        <v>2019</v>
      </c>
      <c r="P1522" s="58">
        <v>2019</v>
      </c>
    </row>
    <row r="1523" spans="1:16" ht="12.75" hidden="1" customHeight="1" x14ac:dyDescent="0.25">
      <c r="A1523" s="45" t="s">
        <v>1426</v>
      </c>
      <c r="B1523" s="54" t="s">
        <v>238</v>
      </c>
      <c r="C1523" s="45" t="s">
        <v>1395</v>
      </c>
      <c r="D1523" s="22">
        <v>1</v>
      </c>
      <c r="E1523" s="91">
        <v>43573</v>
      </c>
      <c r="F1523" s="57">
        <f>VLOOKUP(C1523, Pivot!A$2:C$999, 3, FALSE)</f>
        <v>43510</v>
      </c>
      <c r="G1523" s="30">
        <f t="shared" si="126"/>
        <v>63</v>
      </c>
      <c r="H1523" s="31">
        <f>VLOOKUP(C1523, Pivot!A$2:E$999, 4, FALSE)</f>
        <v>111.9</v>
      </c>
      <c r="I1523" s="31">
        <f>VLOOKUP(C1523, Pivot!A$2:E$999, 5, FALSE)</f>
        <v>86.5</v>
      </c>
      <c r="J1523" s="47">
        <v>100.5</v>
      </c>
      <c r="K1523" s="31">
        <f t="shared" si="125"/>
        <v>0</v>
      </c>
      <c r="L1523" s="58">
        <f>VLOOKUP(C1523, Pivot!A$2:B$999, 2, FALSE)</f>
        <v>17100</v>
      </c>
      <c r="M1523" s="58">
        <f t="shared" si="127"/>
        <v>2019</v>
      </c>
      <c r="P1523" s="58">
        <v>2019</v>
      </c>
    </row>
    <row r="1524" spans="1:16" ht="12.75" hidden="1" customHeight="1" x14ac:dyDescent="0.25">
      <c r="A1524" s="45" t="s">
        <v>1426</v>
      </c>
      <c r="B1524" s="54" t="s">
        <v>238</v>
      </c>
      <c r="C1524" s="45" t="s">
        <v>1393</v>
      </c>
      <c r="D1524" s="22">
        <v>1</v>
      </c>
      <c r="E1524" s="91">
        <v>43573</v>
      </c>
      <c r="F1524" s="57">
        <f>VLOOKUP(C1524, Pivot!A$2:C$999, 3, FALSE)</f>
        <v>43419.571428571428</v>
      </c>
      <c r="G1524" s="30">
        <f t="shared" si="126"/>
        <v>153.42857142857247</v>
      </c>
      <c r="H1524" s="31">
        <f>VLOOKUP(C1524, Pivot!A$2:E$999, 4, FALSE)</f>
        <v>191.1</v>
      </c>
      <c r="I1524" s="31">
        <f>VLOOKUP(C1524, Pivot!A$2:E$999, 5, FALSE)</f>
        <v>86.5</v>
      </c>
      <c r="J1524" s="47">
        <v>100.5</v>
      </c>
      <c r="K1524" s="31">
        <f t="shared" si="125"/>
        <v>0</v>
      </c>
      <c r="L1524" s="58">
        <f>VLOOKUP(C1524, Pivot!A$2:B$999, 2, FALSE)</f>
        <v>48000</v>
      </c>
      <c r="M1524" s="58">
        <f t="shared" si="127"/>
        <v>2019</v>
      </c>
      <c r="P1524" s="58">
        <v>2019</v>
      </c>
    </row>
    <row r="1525" spans="1:16" ht="12.75" hidden="1" customHeight="1" x14ac:dyDescent="0.25">
      <c r="A1525" s="45" t="s">
        <v>1426</v>
      </c>
      <c r="B1525" s="54" t="s">
        <v>238</v>
      </c>
      <c r="C1525" s="45" t="s">
        <v>1412</v>
      </c>
      <c r="D1525" s="22">
        <v>1</v>
      </c>
      <c r="E1525" s="91">
        <v>43573</v>
      </c>
      <c r="F1525" s="57">
        <f>VLOOKUP(C1525, Pivot!A$2:C$999, 3, FALSE)</f>
        <v>43511</v>
      </c>
      <c r="G1525" s="30">
        <f t="shared" si="126"/>
        <v>62</v>
      </c>
      <c r="H1525" s="31">
        <f>VLOOKUP(C1525, Pivot!A$2:E$999, 4, FALSE)</f>
        <v>111.9</v>
      </c>
      <c r="I1525" s="31">
        <f>VLOOKUP(C1525, Pivot!A$2:E$999, 5, FALSE)</f>
        <v>86.5</v>
      </c>
      <c r="J1525" s="47">
        <v>100.5</v>
      </c>
      <c r="K1525" s="31">
        <f t="shared" si="125"/>
        <v>0</v>
      </c>
      <c r="L1525" s="58">
        <f>VLOOKUP(C1525, Pivot!A$2:B$999, 2, FALSE)</f>
        <v>2839</v>
      </c>
      <c r="M1525" s="58">
        <f t="shared" si="127"/>
        <v>2019</v>
      </c>
      <c r="P1525" s="58">
        <v>2019</v>
      </c>
    </row>
    <row r="1526" spans="1:16" ht="12.75" hidden="1" customHeight="1" x14ac:dyDescent="0.25">
      <c r="A1526" s="45" t="s">
        <v>1426</v>
      </c>
      <c r="B1526" s="54" t="s">
        <v>238</v>
      </c>
      <c r="C1526" s="45" t="s">
        <v>1393</v>
      </c>
      <c r="D1526" s="22">
        <v>1</v>
      </c>
      <c r="E1526" s="91">
        <v>43573</v>
      </c>
      <c r="F1526" s="57">
        <f>VLOOKUP(C1526, Pivot!A$2:C$999, 3, FALSE)</f>
        <v>43419.571428571428</v>
      </c>
      <c r="G1526" s="30">
        <f t="shared" si="126"/>
        <v>153.42857142857247</v>
      </c>
      <c r="H1526" s="31">
        <f>VLOOKUP(C1526, Pivot!A$2:E$999, 4, FALSE)</f>
        <v>191.1</v>
      </c>
      <c r="I1526" s="31">
        <f>VLOOKUP(C1526, Pivot!A$2:E$999, 5, FALSE)</f>
        <v>86.5</v>
      </c>
      <c r="J1526" s="47">
        <v>100.5</v>
      </c>
      <c r="K1526" s="31">
        <f t="shared" si="125"/>
        <v>0</v>
      </c>
      <c r="L1526" s="58">
        <f>VLOOKUP(C1526, Pivot!A$2:B$999, 2, FALSE)</f>
        <v>48000</v>
      </c>
      <c r="M1526" s="58">
        <f t="shared" si="127"/>
        <v>2019</v>
      </c>
      <c r="P1526" s="58">
        <v>2019</v>
      </c>
    </row>
    <row r="1527" spans="1:16" ht="12.75" hidden="1" customHeight="1" x14ac:dyDescent="0.25">
      <c r="A1527" s="45" t="s">
        <v>1426</v>
      </c>
      <c r="B1527" s="54" t="s">
        <v>238</v>
      </c>
      <c r="C1527" s="45" t="s">
        <v>1395</v>
      </c>
      <c r="D1527" s="22">
        <v>1</v>
      </c>
      <c r="E1527" s="91">
        <v>43573</v>
      </c>
      <c r="F1527" s="57">
        <f>VLOOKUP(C1527, Pivot!A$2:C$999, 3, FALSE)</f>
        <v>43510</v>
      </c>
      <c r="G1527" s="30">
        <f t="shared" si="126"/>
        <v>63</v>
      </c>
      <c r="H1527" s="31">
        <f>VLOOKUP(C1527, Pivot!A$2:E$999, 4, FALSE)</f>
        <v>111.9</v>
      </c>
      <c r="I1527" s="31">
        <f>VLOOKUP(C1527, Pivot!A$2:E$999, 5, FALSE)</f>
        <v>86.5</v>
      </c>
      <c r="J1527" s="47">
        <v>100.5</v>
      </c>
      <c r="K1527" s="31">
        <f t="shared" si="125"/>
        <v>0</v>
      </c>
      <c r="L1527" s="58">
        <f>VLOOKUP(C1527, Pivot!A$2:B$999, 2, FALSE)</f>
        <v>17100</v>
      </c>
      <c r="M1527" s="58">
        <f t="shared" si="127"/>
        <v>2019</v>
      </c>
      <c r="P1527" s="58">
        <v>2019</v>
      </c>
    </row>
    <row r="1528" spans="1:16" ht="12.75" hidden="1" customHeight="1" x14ac:dyDescent="0.25">
      <c r="A1528" s="45" t="s">
        <v>1426</v>
      </c>
      <c r="B1528" s="54" t="s">
        <v>238</v>
      </c>
      <c r="C1528" s="45" t="s">
        <v>1395</v>
      </c>
      <c r="D1528" s="22">
        <v>1</v>
      </c>
      <c r="E1528" s="91">
        <v>43573</v>
      </c>
      <c r="F1528" s="57">
        <f>VLOOKUP(C1528, Pivot!A$2:C$999, 3, FALSE)</f>
        <v>43510</v>
      </c>
      <c r="G1528" s="30">
        <f t="shared" si="126"/>
        <v>63</v>
      </c>
      <c r="H1528" s="31">
        <f>VLOOKUP(C1528, Pivot!A$2:E$999, 4, FALSE)</f>
        <v>111.9</v>
      </c>
      <c r="I1528" s="31">
        <f>VLOOKUP(C1528, Pivot!A$2:E$999, 5, FALSE)</f>
        <v>86.5</v>
      </c>
      <c r="J1528" s="47">
        <v>100.5</v>
      </c>
      <c r="K1528" s="31">
        <f t="shared" si="125"/>
        <v>0</v>
      </c>
      <c r="L1528" s="58">
        <f>VLOOKUP(C1528, Pivot!A$2:B$999, 2, FALSE)</f>
        <v>17100</v>
      </c>
      <c r="M1528" s="58">
        <f t="shared" si="127"/>
        <v>2019</v>
      </c>
      <c r="P1528" s="58">
        <v>2019</v>
      </c>
    </row>
    <row r="1529" spans="1:16" ht="12.75" hidden="1" customHeight="1" x14ac:dyDescent="0.25">
      <c r="A1529" s="45" t="s">
        <v>1426</v>
      </c>
      <c r="B1529" s="54" t="s">
        <v>238</v>
      </c>
      <c r="C1529" s="45" t="s">
        <v>1374</v>
      </c>
      <c r="D1529" s="22">
        <v>1</v>
      </c>
      <c r="E1529" s="91">
        <v>43573</v>
      </c>
      <c r="F1529" s="57">
        <f>VLOOKUP(C1529, Pivot!A$2:C$999, 3, FALSE)</f>
        <v>43410.333333333336</v>
      </c>
      <c r="G1529" s="30">
        <f t="shared" si="126"/>
        <v>162.66666666666424</v>
      </c>
      <c r="H1529" s="31">
        <f>VLOOKUP(C1529, Pivot!A$2:E$999, 4, FALSE)</f>
        <v>207.3</v>
      </c>
      <c r="I1529" s="31">
        <f>VLOOKUP(C1529, Pivot!A$2:E$999, 5, FALSE)</f>
        <v>86.5</v>
      </c>
      <c r="J1529" s="47">
        <v>100.5</v>
      </c>
      <c r="K1529" s="31">
        <f t="shared" si="125"/>
        <v>0</v>
      </c>
      <c r="L1529" s="58">
        <f>VLOOKUP(C1529, Pivot!A$2:B$999, 2, FALSE)</f>
        <v>114000</v>
      </c>
      <c r="M1529" s="58">
        <f t="shared" si="127"/>
        <v>2019</v>
      </c>
      <c r="P1529" s="58">
        <v>2019</v>
      </c>
    </row>
    <row r="1530" spans="1:16" ht="12.75" hidden="1" customHeight="1" x14ac:dyDescent="0.25">
      <c r="A1530" s="45" t="s">
        <v>1426</v>
      </c>
      <c r="B1530" s="54" t="s">
        <v>238</v>
      </c>
      <c r="C1530" s="45" t="s">
        <v>1389</v>
      </c>
      <c r="D1530" s="22">
        <v>1</v>
      </c>
      <c r="E1530" s="91">
        <v>43573</v>
      </c>
      <c r="F1530" s="57">
        <f>VLOOKUP(C1530, Pivot!A$2:C$999, 3, FALSE)</f>
        <v>43509</v>
      </c>
      <c r="G1530" s="30">
        <f t="shared" si="126"/>
        <v>64</v>
      </c>
      <c r="H1530" s="31">
        <f>VLOOKUP(C1530, Pivot!A$2:E$999, 4, FALSE)</f>
        <v>111.9</v>
      </c>
      <c r="I1530" s="31">
        <f>VLOOKUP(C1530, Pivot!A$2:E$999, 5, FALSE)</f>
        <v>86.5</v>
      </c>
      <c r="J1530" s="47">
        <v>100.5</v>
      </c>
      <c r="K1530" s="31">
        <f t="shared" si="125"/>
        <v>0</v>
      </c>
      <c r="L1530" s="58">
        <f>VLOOKUP(C1530, Pivot!A$2:B$999, 2, FALSE)</f>
        <v>21900</v>
      </c>
      <c r="M1530" s="58">
        <f t="shared" si="127"/>
        <v>2019</v>
      </c>
      <c r="P1530" s="58">
        <v>2019</v>
      </c>
    </row>
    <row r="1531" spans="1:16" ht="12.75" hidden="1" customHeight="1" x14ac:dyDescent="0.25">
      <c r="A1531" s="45" t="s">
        <v>1426</v>
      </c>
      <c r="B1531" s="54" t="s">
        <v>238</v>
      </c>
      <c r="C1531" s="45" t="s">
        <v>1374</v>
      </c>
      <c r="D1531" s="22">
        <v>1</v>
      </c>
      <c r="E1531" s="91">
        <v>43573</v>
      </c>
      <c r="F1531" s="57">
        <f>VLOOKUP(C1531, Pivot!A$2:C$999, 3, FALSE)</f>
        <v>43410.333333333336</v>
      </c>
      <c r="G1531" s="30">
        <f t="shared" si="126"/>
        <v>162.66666666666424</v>
      </c>
      <c r="H1531" s="31">
        <f>VLOOKUP(C1531, Pivot!A$2:E$999, 4, FALSE)</f>
        <v>207.3</v>
      </c>
      <c r="I1531" s="31">
        <f>VLOOKUP(C1531, Pivot!A$2:E$999, 5, FALSE)</f>
        <v>86.5</v>
      </c>
      <c r="J1531" s="47">
        <v>100.5</v>
      </c>
      <c r="K1531" s="31">
        <f t="shared" si="125"/>
        <v>0</v>
      </c>
      <c r="L1531" s="58">
        <f>VLOOKUP(C1531, Pivot!A$2:B$999, 2, FALSE)</f>
        <v>114000</v>
      </c>
      <c r="M1531" s="58">
        <f t="shared" si="127"/>
        <v>2019</v>
      </c>
      <c r="P1531" s="58">
        <v>2019</v>
      </c>
    </row>
    <row r="1532" spans="1:16" ht="12.75" hidden="1" customHeight="1" x14ac:dyDescent="0.25">
      <c r="A1532" s="45" t="s">
        <v>1426</v>
      </c>
      <c r="B1532" s="54" t="s">
        <v>238</v>
      </c>
      <c r="C1532" s="45" t="s">
        <v>1374</v>
      </c>
      <c r="D1532" s="22">
        <v>1</v>
      </c>
      <c r="E1532" s="91">
        <v>43573</v>
      </c>
      <c r="F1532" s="57">
        <f>VLOOKUP(C1532, Pivot!A$2:C$999, 3, FALSE)</f>
        <v>43410.333333333336</v>
      </c>
      <c r="G1532" s="30">
        <f t="shared" si="126"/>
        <v>162.66666666666424</v>
      </c>
      <c r="H1532" s="31">
        <f>VLOOKUP(C1532, Pivot!A$2:E$999, 4, FALSE)</f>
        <v>207.3</v>
      </c>
      <c r="I1532" s="31">
        <f>VLOOKUP(C1532, Pivot!A$2:E$999, 5, FALSE)</f>
        <v>86.5</v>
      </c>
      <c r="J1532" s="47">
        <v>100.5</v>
      </c>
      <c r="K1532" s="31">
        <f t="shared" si="125"/>
        <v>0</v>
      </c>
      <c r="L1532" s="58">
        <f>VLOOKUP(C1532, Pivot!A$2:B$999, 2, FALSE)</f>
        <v>114000</v>
      </c>
      <c r="M1532" s="58">
        <f t="shared" si="127"/>
        <v>2019</v>
      </c>
      <c r="P1532" s="58">
        <v>2019</v>
      </c>
    </row>
    <row r="1533" spans="1:16" ht="12.75" hidden="1" customHeight="1" x14ac:dyDescent="0.25">
      <c r="A1533" s="45" t="s">
        <v>1426</v>
      </c>
      <c r="B1533" s="54" t="s">
        <v>238</v>
      </c>
      <c r="C1533" s="45" t="s">
        <v>1395</v>
      </c>
      <c r="D1533" s="22">
        <v>1</v>
      </c>
      <c r="E1533" s="91">
        <v>43573</v>
      </c>
      <c r="F1533" s="57">
        <f>VLOOKUP(C1533, Pivot!A$2:C$999, 3, FALSE)</f>
        <v>43510</v>
      </c>
      <c r="G1533" s="30">
        <f t="shared" si="126"/>
        <v>63</v>
      </c>
      <c r="H1533" s="31">
        <f>VLOOKUP(C1533, Pivot!A$2:E$999, 4, FALSE)</f>
        <v>111.9</v>
      </c>
      <c r="I1533" s="31">
        <f>VLOOKUP(C1533, Pivot!A$2:E$999, 5, FALSE)</f>
        <v>86.5</v>
      </c>
      <c r="J1533" s="47">
        <v>100.5</v>
      </c>
      <c r="K1533" s="31">
        <f t="shared" si="125"/>
        <v>0</v>
      </c>
      <c r="L1533" s="58">
        <f>VLOOKUP(C1533, Pivot!A$2:B$999, 2, FALSE)</f>
        <v>17100</v>
      </c>
      <c r="M1533" s="58">
        <f t="shared" si="127"/>
        <v>2019</v>
      </c>
      <c r="P1533" s="58">
        <v>2019</v>
      </c>
    </row>
    <row r="1534" spans="1:16" ht="12.75" hidden="1" customHeight="1" x14ac:dyDescent="0.25">
      <c r="A1534" s="45" t="s">
        <v>1426</v>
      </c>
      <c r="B1534" s="54" t="s">
        <v>238</v>
      </c>
      <c r="C1534" s="45" t="s">
        <v>1393</v>
      </c>
      <c r="D1534" s="22">
        <v>1</v>
      </c>
      <c r="E1534" s="91">
        <v>43573</v>
      </c>
      <c r="F1534" s="57">
        <f>VLOOKUP(C1534, Pivot!A$2:C$999, 3, FALSE)</f>
        <v>43419.571428571428</v>
      </c>
      <c r="G1534" s="30">
        <f t="shared" si="126"/>
        <v>153.42857142857247</v>
      </c>
      <c r="H1534" s="31">
        <f>VLOOKUP(C1534, Pivot!A$2:E$999, 4, FALSE)</f>
        <v>191.1</v>
      </c>
      <c r="I1534" s="31">
        <f>VLOOKUP(C1534, Pivot!A$2:E$999, 5, FALSE)</f>
        <v>86.5</v>
      </c>
      <c r="J1534" s="47">
        <v>100.5</v>
      </c>
      <c r="K1534" s="31">
        <f t="shared" si="125"/>
        <v>0</v>
      </c>
      <c r="L1534" s="58">
        <f>VLOOKUP(C1534, Pivot!A$2:B$999, 2, FALSE)</f>
        <v>48000</v>
      </c>
      <c r="M1534" s="58">
        <f t="shared" si="127"/>
        <v>2019</v>
      </c>
      <c r="P1534" s="58">
        <v>2019</v>
      </c>
    </row>
    <row r="1535" spans="1:16" ht="12.75" hidden="1" customHeight="1" x14ac:dyDescent="0.25">
      <c r="A1535" s="45" t="s">
        <v>1426</v>
      </c>
      <c r="B1535" s="54" t="s">
        <v>238</v>
      </c>
      <c r="C1535" s="45" t="s">
        <v>1393</v>
      </c>
      <c r="D1535" s="22">
        <v>1</v>
      </c>
      <c r="E1535" s="91">
        <v>43573</v>
      </c>
      <c r="F1535" s="57">
        <f>VLOOKUP(C1535, Pivot!A$2:C$999, 3, FALSE)</f>
        <v>43419.571428571428</v>
      </c>
      <c r="G1535" s="30">
        <f t="shared" si="126"/>
        <v>153.42857142857247</v>
      </c>
      <c r="H1535" s="31">
        <f>VLOOKUP(C1535, Pivot!A$2:E$999, 4, FALSE)</f>
        <v>191.1</v>
      </c>
      <c r="I1535" s="31">
        <f>VLOOKUP(C1535, Pivot!A$2:E$999, 5, FALSE)</f>
        <v>86.5</v>
      </c>
      <c r="J1535" s="47">
        <v>100.5</v>
      </c>
      <c r="K1535" s="31">
        <f t="shared" si="125"/>
        <v>0</v>
      </c>
      <c r="L1535" s="58">
        <f>VLOOKUP(C1535, Pivot!A$2:B$999, 2, FALSE)</f>
        <v>48000</v>
      </c>
      <c r="M1535" s="58">
        <f t="shared" si="127"/>
        <v>2019</v>
      </c>
      <c r="P1535" s="58">
        <v>2019</v>
      </c>
    </row>
    <row r="1536" spans="1:16" ht="12.75" hidden="1" customHeight="1" x14ac:dyDescent="0.25">
      <c r="A1536" s="45" t="s">
        <v>1426</v>
      </c>
      <c r="B1536" s="54" t="s">
        <v>238</v>
      </c>
      <c r="C1536" s="45" t="s">
        <v>1395</v>
      </c>
      <c r="D1536" s="22">
        <v>1</v>
      </c>
      <c r="E1536" s="91">
        <v>43573</v>
      </c>
      <c r="F1536" s="57">
        <f>VLOOKUP(C1536, Pivot!A$2:C$999, 3, FALSE)</f>
        <v>43510</v>
      </c>
      <c r="G1536" s="30">
        <f t="shared" si="126"/>
        <v>63</v>
      </c>
      <c r="H1536" s="31">
        <f>VLOOKUP(C1536, Pivot!A$2:E$999, 4, FALSE)</f>
        <v>111.9</v>
      </c>
      <c r="I1536" s="31">
        <f>VLOOKUP(C1536, Pivot!A$2:E$999, 5, FALSE)</f>
        <v>86.5</v>
      </c>
      <c r="J1536" s="47">
        <v>100.5</v>
      </c>
      <c r="K1536" s="31">
        <f t="shared" si="125"/>
        <v>0</v>
      </c>
      <c r="L1536" s="58">
        <f>VLOOKUP(C1536, Pivot!A$2:B$999, 2, FALSE)</f>
        <v>17100</v>
      </c>
      <c r="M1536" s="58">
        <f t="shared" si="127"/>
        <v>2019</v>
      </c>
      <c r="P1536" s="58">
        <v>2019</v>
      </c>
    </row>
    <row r="1537" spans="1:16" ht="12.75" hidden="1" customHeight="1" x14ac:dyDescent="0.25">
      <c r="A1537" s="45" t="s">
        <v>1426</v>
      </c>
      <c r="B1537" s="54" t="s">
        <v>238</v>
      </c>
      <c r="C1537" s="45" t="s">
        <v>1389</v>
      </c>
      <c r="D1537" s="22">
        <v>1</v>
      </c>
      <c r="E1537" s="91">
        <v>43573</v>
      </c>
      <c r="F1537" s="57">
        <f>VLOOKUP(C1537, Pivot!A$2:C$999, 3, FALSE)</f>
        <v>43509</v>
      </c>
      <c r="G1537" s="30">
        <f t="shared" si="126"/>
        <v>64</v>
      </c>
      <c r="H1537" s="31">
        <f>VLOOKUP(C1537, Pivot!A$2:E$999, 4, FALSE)</f>
        <v>111.9</v>
      </c>
      <c r="I1537" s="31">
        <f>VLOOKUP(C1537, Pivot!A$2:E$999, 5, FALSE)</f>
        <v>86.5</v>
      </c>
      <c r="J1537" s="47">
        <v>100.5</v>
      </c>
      <c r="K1537" s="31">
        <f t="shared" si="125"/>
        <v>0</v>
      </c>
      <c r="L1537" s="58">
        <f>VLOOKUP(C1537, Pivot!A$2:B$999, 2, FALSE)</f>
        <v>21900</v>
      </c>
      <c r="M1537" s="58">
        <f t="shared" si="127"/>
        <v>2019</v>
      </c>
      <c r="P1537" s="58">
        <v>2019</v>
      </c>
    </row>
    <row r="1538" spans="1:16" ht="12.75" hidden="1" customHeight="1" x14ac:dyDescent="0.25">
      <c r="A1538" s="45" t="s">
        <v>1426</v>
      </c>
      <c r="B1538" s="54" t="s">
        <v>238</v>
      </c>
      <c r="C1538" s="45" t="s">
        <v>1395</v>
      </c>
      <c r="D1538" s="22">
        <v>1</v>
      </c>
      <c r="E1538" s="91">
        <v>43573</v>
      </c>
      <c r="F1538" s="57">
        <f>VLOOKUP(C1538, Pivot!A$2:C$999, 3, FALSE)</f>
        <v>43510</v>
      </c>
      <c r="G1538" s="30">
        <f t="shared" si="126"/>
        <v>63</v>
      </c>
      <c r="H1538" s="31">
        <f>VLOOKUP(C1538, Pivot!A$2:E$999, 4, FALSE)</f>
        <v>111.9</v>
      </c>
      <c r="I1538" s="31">
        <f>VLOOKUP(C1538, Pivot!A$2:E$999, 5, FALSE)</f>
        <v>86.5</v>
      </c>
      <c r="J1538" s="47">
        <v>100.5</v>
      </c>
      <c r="K1538" s="31">
        <f t="shared" ref="K1538:K1601" si="128">IF(J1538&gt;H1538, J1538-H1538, IF(J1538&lt;I1538, J1538-I1538, 0))</f>
        <v>0</v>
      </c>
      <c r="L1538" s="58">
        <f>VLOOKUP(C1538, Pivot!A$2:B$999, 2, FALSE)</f>
        <v>17100</v>
      </c>
      <c r="M1538" s="58">
        <f t="shared" si="127"/>
        <v>2019</v>
      </c>
      <c r="P1538" s="58">
        <v>2019</v>
      </c>
    </row>
    <row r="1539" spans="1:16" ht="12.75" hidden="1" customHeight="1" x14ac:dyDescent="0.25">
      <c r="A1539" s="45" t="s">
        <v>1426</v>
      </c>
      <c r="B1539" s="54" t="s">
        <v>238</v>
      </c>
      <c r="C1539" s="45" t="s">
        <v>1393</v>
      </c>
      <c r="D1539" s="22">
        <v>1</v>
      </c>
      <c r="E1539" s="91">
        <v>43573</v>
      </c>
      <c r="F1539" s="57">
        <f>VLOOKUP(C1539, Pivot!A$2:C$999, 3, FALSE)</f>
        <v>43419.571428571428</v>
      </c>
      <c r="G1539" s="30">
        <f t="shared" si="126"/>
        <v>153.42857142857247</v>
      </c>
      <c r="H1539" s="31">
        <f>VLOOKUP(C1539, Pivot!A$2:E$999, 4, FALSE)</f>
        <v>191.1</v>
      </c>
      <c r="I1539" s="31">
        <f>VLOOKUP(C1539, Pivot!A$2:E$999, 5, FALSE)</f>
        <v>86.5</v>
      </c>
      <c r="J1539" s="47">
        <v>100.5</v>
      </c>
      <c r="K1539" s="31">
        <f t="shared" si="128"/>
        <v>0</v>
      </c>
      <c r="L1539" s="58">
        <f>VLOOKUP(C1539, Pivot!A$2:B$999, 2, FALSE)</f>
        <v>48000</v>
      </c>
      <c r="M1539" s="58">
        <f t="shared" si="127"/>
        <v>2019</v>
      </c>
      <c r="P1539" s="58">
        <v>2019</v>
      </c>
    </row>
    <row r="1540" spans="1:16" ht="12.75" hidden="1" customHeight="1" x14ac:dyDescent="0.25">
      <c r="A1540" s="45" t="s">
        <v>1426</v>
      </c>
      <c r="B1540" s="54" t="s">
        <v>238</v>
      </c>
      <c r="C1540" s="45" t="s">
        <v>1393</v>
      </c>
      <c r="D1540" s="22">
        <v>1</v>
      </c>
      <c r="E1540" s="91">
        <v>43573</v>
      </c>
      <c r="F1540" s="57">
        <f>VLOOKUP(C1540, Pivot!A$2:C$999, 3, FALSE)</f>
        <v>43419.571428571428</v>
      </c>
      <c r="G1540" s="30">
        <f t="shared" si="126"/>
        <v>153.42857142857247</v>
      </c>
      <c r="H1540" s="31">
        <f>VLOOKUP(C1540, Pivot!A$2:E$999, 4, FALSE)</f>
        <v>191.1</v>
      </c>
      <c r="I1540" s="31">
        <f>VLOOKUP(C1540, Pivot!A$2:E$999, 5, FALSE)</f>
        <v>86.5</v>
      </c>
      <c r="J1540" s="47">
        <v>100.5</v>
      </c>
      <c r="K1540" s="31">
        <f t="shared" si="128"/>
        <v>0</v>
      </c>
      <c r="L1540" s="58">
        <f>VLOOKUP(C1540, Pivot!A$2:B$999, 2, FALSE)</f>
        <v>48000</v>
      </c>
      <c r="M1540" s="58">
        <f t="shared" si="127"/>
        <v>2019</v>
      </c>
      <c r="P1540" s="58">
        <v>2019</v>
      </c>
    </row>
    <row r="1541" spans="1:16" ht="12.75" hidden="1" customHeight="1" x14ac:dyDescent="0.25">
      <c r="A1541" s="45" t="s">
        <v>1426</v>
      </c>
      <c r="B1541" s="54" t="s">
        <v>238</v>
      </c>
      <c r="C1541" s="45" t="s">
        <v>1395</v>
      </c>
      <c r="D1541" s="22">
        <v>1</v>
      </c>
      <c r="E1541" s="91">
        <v>43573</v>
      </c>
      <c r="F1541" s="57">
        <f>VLOOKUP(C1541, Pivot!A$2:C$999, 3, FALSE)</f>
        <v>43510</v>
      </c>
      <c r="G1541" s="30">
        <f t="shared" si="126"/>
        <v>63</v>
      </c>
      <c r="H1541" s="31">
        <f>VLOOKUP(C1541, Pivot!A$2:E$999, 4, FALSE)</f>
        <v>111.9</v>
      </c>
      <c r="I1541" s="31">
        <f>VLOOKUP(C1541, Pivot!A$2:E$999, 5, FALSE)</f>
        <v>86.5</v>
      </c>
      <c r="J1541" s="47">
        <v>100.5</v>
      </c>
      <c r="K1541" s="31">
        <f t="shared" si="128"/>
        <v>0</v>
      </c>
      <c r="L1541" s="58">
        <f>VLOOKUP(C1541, Pivot!A$2:B$999, 2, FALSE)</f>
        <v>17100</v>
      </c>
      <c r="M1541" s="58">
        <f t="shared" si="127"/>
        <v>2019</v>
      </c>
      <c r="P1541" s="58">
        <v>2019</v>
      </c>
    </row>
    <row r="1542" spans="1:16" ht="12.75" hidden="1" customHeight="1" x14ac:dyDescent="0.25">
      <c r="A1542" s="45" t="s">
        <v>1426</v>
      </c>
      <c r="B1542" s="54" t="s">
        <v>238</v>
      </c>
      <c r="C1542" s="45" t="s">
        <v>1395</v>
      </c>
      <c r="D1542" s="22">
        <v>1</v>
      </c>
      <c r="E1542" s="91">
        <v>43573</v>
      </c>
      <c r="F1542" s="57">
        <f>VLOOKUP(C1542, Pivot!A$2:C$999, 3, FALSE)</f>
        <v>43510</v>
      </c>
      <c r="G1542" s="30">
        <f t="shared" si="126"/>
        <v>63</v>
      </c>
      <c r="H1542" s="31">
        <f>VLOOKUP(C1542, Pivot!A$2:E$999, 4, FALSE)</f>
        <v>111.9</v>
      </c>
      <c r="I1542" s="31">
        <f>VLOOKUP(C1542, Pivot!A$2:E$999, 5, FALSE)</f>
        <v>86.5</v>
      </c>
      <c r="J1542" s="47">
        <v>100.5</v>
      </c>
      <c r="K1542" s="31">
        <f t="shared" si="128"/>
        <v>0</v>
      </c>
      <c r="L1542" s="58">
        <f>VLOOKUP(C1542, Pivot!A$2:B$999, 2, FALSE)</f>
        <v>17100</v>
      </c>
      <c r="M1542" s="58">
        <f t="shared" si="127"/>
        <v>2019</v>
      </c>
      <c r="P1542" s="58">
        <v>2019</v>
      </c>
    </row>
    <row r="1543" spans="1:16" ht="12.75" hidden="1" customHeight="1" x14ac:dyDescent="0.25">
      <c r="A1543" s="45" t="s">
        <v>1426</v>
      </c>
      <c r="B1543" s="54" t="s">
        <v>238</v>
      </c>
      <c r="C1543" s="45" t="s">
        <v>1374</v>
      </c>
      <c r="D1543" s="22">
        <v>1</v>
      </c>
      <c r="E1543" s="91">
        <v>43573</v>
      </c>
      <c r="F1543" s="57">
        <f>VLOOKUP(C1543, Pivot!A$2:C$999, 3, FALSE)</f>
        <v>43410.333333333336</v>
      </c>
      <c r="G1543" s="30">
        <f t="shared" si="126"/>
        <v>162.66666666666424</v>
      </c>
      <c r="H1543" s="31">
        <f>VLOOKUP(C1543, Pivot!A$2:E$999, 4, FALSE)</f>
        <v>207.3</v>
      </c>
      <c r="I1543" s="31">
        <f>VLOOKUP(C1543, Pivot!A$2:E$999, 5, FALSE)</f>
        <v>86.5</v>
      </c>
      <c r="J1543" s="47">
        <v>100.5</v>
      </c>
      <c r="K1543" s="31">
        <f t="shared" si="128"/>
        <v>0</v>
      </c>
      <c r="L1543" s="58">
        <f>VLOOKUP(C1543, Pivot!A$2:B$999, 2, FALSE)</f>
        <v>114000</v>
      </c>
      <c r="M1543" s="58">
        <f t="shared" si="127"/>
        <v>2019</v>
      </c>
      <c r="P1543" s="58">
        <v>2019</v>
      </c>
    </row>
    <row r="1544" spans="1:16" ht="12.75" hidden="1" customHeight="1" x14ac:dyDescent="0.25">
      <c r="A1544" s="45" t="s">
        <v>1426</v>
      </c>
      <c r="B1544" s="54" t="s">
        <v>238</v>
      </c>
      <c r="C1544" s="45" t="s">
        <v>1395</v>
      </c>
      <c r="D1544" s="22">
        <v>1</v>
      </c>
      <c r="E1544" s="91">
        <v>43574</v>
      </c>
      <c r="F1544" s="57">
        <f>VLOOKUP(C1544, Pivot!A$2:C$999, 3, FALSE)</f>
        <v>43510</v>
      </c>
      <c r="G1544" s="30">
        <f t="shared" si="126"/>
        <v>64</v>
      </c>
      <c r="H1544" s="31">
        <f>VLOOKUP(C1544, Pivot!A$2:E$999, 4, FALSE)</f>
        <v>111.9</v>
      </c>
      <c r="I1544" s="31">
        <f>VLOOKUP(C1544, Pivot!A$2:E$999, 5, FALSE)</f>
        <v>86.5</v>
      </c>
      <c r="J1544" s="47">
        <v>100.5</v>
      </c>
      <c r="K1544" s="31">
        <f t="shared" si="128"/>
        <v>0</v>
      </c>
      <c r="L1544" s="58">
        <f>VLOOKUP(C1544, Pivot!A$2:B$999, 2, FALSE)</f>
        <v>17100</v>
      </c>
      <c r="M1544" s="58">
        <f t="shared" si="127"/>
        <v>2019</v>
      </c>
      <c r="P1544" s="58">
        <v>2019</v>
      </c>
    </row>
    <row r="1545" spans="1:16" ht="12.75" hidden="1" customHeight="1" x14ac:dyDescent="0.25">
      <c r="A1545" s="45" t="s">
        <v>1426</v>
      </c>
      <c r="B1545" s="54" t="s">
        <v>238</v>
      </c>
      <c r="C1545" s="45" t="s">
        <v>1393</v>
      </c>
      <c r="D1545" s="22">
        <v>1</v>
      </c>
      <c r="E1545" s="91">
        <v>43574</v>
      </c>
      <c r="F1545" s="57">
        <f>VLOOKUP(C1545, Pivot!A$2:C$999, 3, FALSE)</f>
        <v>43419.571428571428</v>
      </c>
      <c r="G1545" s="30">
        <f t="shared" si="126"/>
        <v>154.42857142857247</v>
      </c>
      <c r="H1545" s="31">
        <f>VLOOKUP(C1545, Pivot!A$2:E$999, 4, FALSE)</f>
        <v>191.1</v>
      </c>
      <c r="I1545" s="31">
        <f>VLOOKUP(C1545, Pivot!A$2:E$999, 5, FALSE)</f>
        <v>86.5</v>
      </c>
      <c r="J1545" s="47">
        <v>100.5</v>
      </c>
      <c r="K1545" s="31">
        <f t="shared" si="128"/>
        <v>0</v>
      </c>
      <c r="L1545" s="58">
        <f>VLOOKUP(C1545, Pivot!A$2:B$999, 2, FALSE)</f>
        <v>48000</v>
      </c>
      <c r="M1545" s="58">
        <f t="shared" si="127"/>
        <v>2019</v>
      </c>
      <c r="P1545" s="58">
        <v>2019</v>
      </c>
    </row>
    <row r="1546" spans="1:16" ht="12.75" hidden="1" customHeight="1" x14ac:dyDescent="0.25">
      <c r="A1546" s="45" t="s">
        <v>1426</v>
      </c>
      <c r="B1546" s="54" t="s">
        <v>238</v>
      </c>
      <c r="C1546" s="45" t="s">
        <v>1393</v>
      </c>
      <c r="D1546" s="22">
        <v>1</v>
      </c>
      <c r="E1546" s="91">
        <v>43574</v>
      </c>
      <c r="F1546" s="57">
        <f>VLOOKUP(C1546, Pivot!A$2:C$999, 3, FALSE)</f>
        <v>43419.571428571428</v>
      </c>
      <c r="G1546" s="30">
        <f t="shared" si="126"/>
        <v>154.42857142857247</v>
      </c>
      <c r="H1546" s="31">
        <f>VLOOKUP(C1546, Pivot!A$2:E$999, 4, FALSE)</f>
        <v>191.1</v>
      </c>
      <c r="I1546" s="31">
        <f>VLOOKUP(C1546, Pivot!A$2:E$999, 5, FALSE)</f>
        <v>86.5</v>
      </c>
      <c r="J1546" s="47">
        <v>100.5</v>
      </c>
      <c r="K1546" s="31">
        <f t="shared" si="128"/>
        <v>0</v>
      </c>
      <c r="L1546" s="58">
        <f>VLOOKUP(C1546, Pivot!A$2:B$999, 2, FALSE)</f>
        <v>48000</v>
      </c>
      <c r="M1546" s="58">
        <f t="shared" si="127"/>
        <v>2019</v>
      </c>
      <c r="P1546" s="58">
        <v>2019</v>
      </c>
    </row>
    <row r="1547" spans="1:16" ht="12.75" hidden="1" customHeight="1" x14ac:dyDescent="0.25">
      <c r="A1547" s="45" t="s">
        <v>1426</v>
      </c>
      <c r="B1547" s="54" t="s">
        <v>238</v>
      </c>
      <c r="C1547" s="45" t="s">
        <v>1412</v>
      </c>
      <c r="D1547" s="22">
        <v>1</v>
      </c>
      <c r="E1547" s="91">
        <v>43574</v>
      </c>
      <c r="F1547" s="57">
        <f>VLOOKUP(C1547, Pivot!A$2:C$999, 3, FALSE)</f>
        <v>43511</v>
      </c>
      <c r="G1547" s="30">
        <f t="shared" si="126"/>
        <v>63</v>
      </c>
      <c r="H1547" s="31">
        <f>VLOOKUP(C1547, Pivot!A$2:E$999, 4, FALSE)</f>
        <v>111.9</v>
      </c>
      <c r="I1547" s="31">
        <f>VLOOKUP(C1547, Pivot!A$2:E$999, 5, FALSE)</f>
        <v>86.5</v>
      </c>
      <c r="J1547" s="47">
        <v>100.5</v>
      </c>
      <c r="K1547" s="31">
        <f t="shared" si="128"/>
        <v>0</v>
      </c>
      <c r="L1547" s="58">
        <f>VLOOKUP(C1547, Pivot!A$2:B$999, 2, FALSE)</f>
        <v>2839</v>
      </c>
      <c r="M1547" s="58">
        <f t="shared" si="127"/>
        <v>2019</v>
      </c>
      <c r="P1547" s="58">
        <v>2019</v>
      </c>
    </row>
    <row r="1548" spans="1:16" ht="12.75" hidden="1" customHeight="1" x14ac:dyDescent="0.25">
      <c r="A1548" s="45" t="s">
        <v>1426</v>
      </c>
      <c r="B1548" s="54" t="s">
        <v>238</v>
      </c>
      <c r="C1548" s="45" t="s">
        <v>1393</v>
      </c>
      <c r="D1548" s="22">
        <v>1</v>
      </c>
      <c r="E1548" s="91">
        <v>43574</v>
      </c>
      <c r="F1548" s="57">
        <f>VLOOKUP(C1548, Pivot!A$2:C$999, 3, FALSE)</f>
        <v>43419.571428571428</v>
      </c>
      <c r="G1548" s="30">
        <f t="shared" si="126"/>
        <v>154.42857142857247</v>
      </c>
      <c r="H1548" s="31">
        <f>VLOOKUP(C1548, Pivot!A$2:E$999, 4, FALSE)</f>
        <v>191.1</v>
      </c>
      <c r="I1548" s="31">
        <f>VLOOKUP(C1548, Pivot!A$2:E$999, 5, FALSE)</f>
        <v>86.5</v>
      </c>
      <c r="J1548" s="47">
        <v>100.5</v>
      </c>
      <c r="K1548" s="31">
        <f t="shared" si="128"/>
        <v>0</v>
      </c>
      <c r="L1548" s="58">
        <f>VLOOKUP(C1548, Pivot!A$2:B$999, 2, FALSE)</f>
        <v>48000</v>
      </c>
      <c r="M1548" s="58">
        <f t="shared" si="127"/>
        <v>2019</v>
      </c>
      <c r="P1548" s="58">
        <v>2019</v>
      </c>
    </row>
    <row r="1549" spans="1:16" ht="12.75" hidden="1" customHeight="1" x14ac:dyDescent="0.25">
      <c r="A1549" s="45" t="s">
        <v>1426</v>
      </c>
      <c r="B1549" s="54" t="s">
        <v>238</v>
      </c>
      <c r="C1549" s="45" t="s">
        <v>1395</v>
      </c>
      <c r="D1549" s="22">
        <v>1</v>
      </c>
      <c r="E1549" s="91">
        <v>43574</v>
      </c>
      <c r="F1549" s="57">
        <f>VLOOKUP(C1549, Pivot!A$2:C$999, 3, FALSE)</f>
        <v>43510</v>
      </c>
      <c r="G1549" s="30">
        <f t="shared" si="126"/>
        <v>64</v>
      </c>
      <c r="H1549" s="31">
        <f>VLOOKUP(C1549, Pivot!A$2:E$999, 4, FALSE)</f>
        <v>111.9</v>
      </c>
      <c r="I1549" s="31">
        <f>VLOOKUP(C1549, Pivot!A$2:E$999, 5, FALSE)</f>
        <v>86.5</v>
      </c>
      <c r="J1549" s="47">
        <v>100.5</v>
      </c>
      <c r="K1549" s="31">
        <f t="shared" si="128"/>
        <v>0</v>
      </c>
      <c r="L1549" s="58">
        <f>VLOOKUP(C1549, Pivot!A$2:B$999, 2, FALSE)</f>
        <v>17100</v>
      </c>
      <c r="M1549" s="58">
        <f t="shared" si="127"/>
        <v>2019</v>
      </c>
      <c r="P1549" s="58">
        <v>2019</v>
      </c>
    </row>
    <row r="1550" spans="1:16" ht="12.75" hidden="1" customHeight="1" x14ac:dyDescent="0.25">
      <c r="A1550" s="45" t="s">
        <v>1426</v>
      </c>
      <c r="B1550" s="54" t="s">
        <v>238</v>
      </c>
      <c r="C1550" s="45" t="s">
        <v>1374</v>
      </c>
      <c r="D1550" s="22">
        <v>1</v>
      </c>
      <c r="E1550" s="91">
        <v>43574</v>
      </c>
      <c r="F1550" s="57">
        <f>VLOOKUP(C1550, Pivot!A$2:C$999, 3, FALSE)</f>
        <v>43410.333333333336</v>
      </c>
      <c r="G1550" s="30">
        <f t="shared" si="126"/>
        <v>163.66666666666424</v>
      </c>
      <c r="H1550" s="31">
        <f>VLOOKUP(C1550, Pivot!A$2:E$999, 4, FALSE)</f>
        <v>207.3</v>
      </c>
      <c r="I1550" s="31">
        <f>VLOOKUP(C1550, Pivot!A$2:E$999, 5, FALSE)</f>
        <v>86.5</v>
      </c>
      <c r="J1550" s="47">
        <v>100.5</v>
      </c>
      <c r="K1550" s="31">
        <f t="shared" si="128"/>
        <v>0</v>
      </c>
      <c r="L1550" s="58">
        <f>VLOOKUP(C1550, Pivot!A$2:B$999, 2, FALSE)</f>
        <v>114000</v>
      </c>
      <c r="M1550" s="58">
        <f t="shared" si="127"/>
        <v>2019</v>
      </c>
      <c r="P1550" s="58">
        <v>2019</v>
      </c>
    </row>
    <row r="1551" spans="1:16" ht="12.75" hidden="1" customHeight="1" x14ac:dyDescent="0.25">
      <c r="A1551" s="45" t="s">
        <v>1426</v>
      </c>
      <c r="B1551" s="54" t="s">
        <v>238</v>
      </c>
      <c r="C1551" s="45" t="s">
        <v>1395</v>
      </c>
      <c r="D1551" s="22">
        <v>1</v>
      </c>
      <c r="E1551" s="91">
        <v>43574</v>
      </c>
      <c r="F1551" s="57">
        <f>VLOOKUP(C1551, Pivot!A$2:C$999, 3, FALSE)</f>
        <v>43510</v>
      </c>
      <c r="G1551" s="30">
        <f t="shared" si="126"/>
        <v>64</v>
      </c>
      <c r="H1551" s="31">
        <f>VLOOKUP(C1551, Pivot!A$2:E$999, 4, FALSE)</f>
        <v>111.9</v>
      </c>
      <c r="I1551" s="31">
        <f>VLOOKUP(C1551, Pivot!A$2:E$999, 5, FALSE)</f>
        <v>86.5</v>
      </c>
      <c r="J1551" s="47">
        <v>100.5</v>
      </c>
      <c r="K1551" s="31">
        <f t="shared" si="128"/>
        <v>0</v>
      </c>
      <c r="L1551" s="58">
        <f>VLOOKUP(C1551, Pivot!A$2:B$999, 2, FALSE)</f>
        <v>17100</v>
      </c>
      <c r="M1551" s="58">
        <f t="shared" si="127"/>
        <v>2019</v>
      </c>
      <c r="P1551" s="58">
        <v>2019</v>
      </c>
    </row>
    <row r="1552" spans="1:16" ht="12.75" hidden="1" customHeight="1" x14ac:dyDescent="0.25">
      <c r="A1552" s="45" t="s">
        <v>1426</v>
      </c>
      <c r="B1552" s="54" t="s">
        <v>238</v>
      </c>
      <c r="C1552" s="45" t="s">
        <v>1374</v>
      </c>
      <c r="D1552" s="22">
        <v>1</v>
      </c>
      <c r="E1552" s="91">
        <v>43574</v>
      </c>
      <c r="F1552" s="57">
        <f>VLOOKUP(C1552, Pivot!A$2:C$999, 3, FALSE)</f>
        <v>43410.333333333336</v>
      </c>
      <c r="G1552" s="30">
        <f t="shared" si="126"/>
        <v>163.66666666666424</v>
      </c>
      <c r="H1552" s="31">
        <f>VLOOKUP(C1552, Pivot!A$2:E$999, 4, FALSE)</f>
        <v>207.3</v>
      </c>
      <c r="I1552" s="31">
        <f>VLOOKUP(C1552, Pivot!A$2:E$999, 5, FALSE)</f>
        <v>86.5</v>
      </c>
      <c r="J1552" s="47">
        <v>100.5</v>
      </c>
      <c r="K1552" s="31">
        <f t="shared" si="128"/>
        <v>0</v>
      </c>
      <c r="L1552" s="58">
        <f>VLOOKUP(C1552, Pivot!A$2:B$999, 2, FALSE)</f>
        <v>114000</v>
      </c>
      <c r="M1552" s="58">
        <f t="shared" si="127"/>
        <v>2019</v>
      </c>
      <c r="P1552" s="58">
        <v>2019</v>
      </c>
    </row>
    <row r="1553" spans="1:16" ht="12.75" hidden="1" customHeight="1" x14ac:dyDescent="0.25">
      <c r="A1553" s="45" t="s">
        <v>1426</v>
      </c>
      <c r="B1553" s="54" t="s">
        <v>238</v>
      </c>
      <c r="C1553" s="45" t="s">
        <v>1389</v>
      </c>
      <c r="D1553" s="22">
        <v>1</v>
      </c>
      <c r="E1553" s="91">
        <v>43574</v>
      </c>
      <c r="F1553" s="57">
        <f>VLOOKUP(C1553, Pivot!A$2:C$999, 3, FALSE)</f>
        <v>43509</v>
      </c>
      <c r="G1553" s="30">
        <f t="shared" si="126"/>
        <v>65</v>
      </c>
      <c r="H1553" s="31">
        <f>VLOOKUP(C1553, Pivot!A$2:E$999, 4, FALSE)</f>
        <v>111.9</v>
      </c>
      <c r="I1553" s="31">
        <f>VLOOKUP(C1553, Pivot!A$2:E$999, 5, FALSE)</f>
        <v>86.5</v>
      </c>
      <c r="J1553" s="47">
        <v>100.5</v>
      </c>
      <c r="K1553" s="31">
        <f t="shared" si="128"/>
        <v>0</v>
      </c>
      <c r="L1553" s="58">
        <f>VLOOKUP(C1553, Pivot!A$2:B$999, 2, FALSE)</f>
        <v>21900</v>
      </c>
      <c r="M1553" s="58">
        <f t="shared" si="127"/>
        <v>2019</v>
      </c>
      <c r="P1553" s="58">
        <v>2019</v>
      </c>
    </row>
    <row r="1554" spans="1:16" ht="12.75" hidden="1" customHeight="1" x14ac:dyDescent="0.25">
      <c r="A1554" s="45" t="s">
        <v>1426</v>
      </c>
      <c r="B1554" s="54" t="s">
        <v>238</v>
      </c>
      <c r="C1554" s="45" t="s">
        <v>1395</v>
      </c>
      <c r="D1554" s="22">
        <v>1</v>
      </c>
      <c r="E1554" s="91">
        <v>43574</v>
      </c>
      <c r="F1554" s="57">
        <f>VLOOKUP(C1554, Pivot!A$2:C$999, 3, FALSE)</f>
        <v>43510</v>
      </c>
      <c r="G1554" s="30">
        <f t="shared" si="126"/>
        <v>64</v>
      </c>
      <c r="H1554" s="31">
        <f>VLOOKUP(C1554, Pivot!A$2:E$999, 4, FALSE)</f>
        <v>111.9</v>
      </c>
      <c r="I1554" s="31">
        <f>VLOOKUP(C1554, Pivot!A$2:E$999, 5, FALSE)</f>
        <v>86.5</v>
      </c>
      <c r="J1554" s="47">
        <v>100.5</v>
      </c>
      <c r="K1554" s="31">
        <f t="shared" si="128"/>
        <v>0</v>
      </c>
      <c r="L1554" s="58">
        <f>VLOOKUP(C1554, Pivot!A$2:B$999, 2, FALSE)</f>
        <v>17100</v>
      </c>
      <c r="M1554" s="58">
        <f t="shared" si="127"/>
        <v>2019</v>
      </c>
      <c r="P1554" s="58">
        <v>2019</v>
      </c>
    </row>
    <row r="1555" spans="1:16" ht="12.75" hidden="1" customHeight="1" x14ac:dyDescent="0.25">
      <c r="A1555" s="45" t="s">
        <v>1426</v>
      </c>
      <c r="B1555" s="54" t="s">
        <v>238</v>
      </c>
      <c r="C1555" s="45" t="s">
        <v>1395</v>
      </c>
      <c r="D1555" s="22">
        <v>1</v>
      </c>
      <c r="E1555" s="91">
        <v>43574</v>
      </c>
      <c r="F1555" s="57">
        <f>VLOOKUP(C1555, Pivot!A$2:C$999, 3, FALSE)</f>
        <v>43510</v>
      </c>
      <c r="G1555" s="30">
        <f t="shared" si="126"/>
        <v>64</v>
      </c>
      <c r="H1555" s="31">
        <f>VLOOKUP(C1555, Pivot!A$2:E$999, 4, FALSE)</f>
        <v>111.9</v>
      </c>
      <c r="I1555" s="31">
        <f>VLOOKUP(C1555, Pivot!A$2:E$999, 5, FALSE)</f>
        <v>86.5</v>
      </c>
      <c r="J1555" s="47">
        <v>100.5</v>
      </c>
      <c r="K1555" s="31">
        <f t="shared" si="128"/>
        <v>0</v>
      </c>
      <c r="L1555" s="58">
        <f>VLOOKUP(C1555, Pivot!A$2:B$999, 2, FALSE)</f>
        <v>17100</v>
      </c>
      <c r="M1555" s="58">
        <f t="shared" si="127"/>
        <v>2019</v>
      </c>
      <c r="P1555" s="58">
        <v>2019</v>
      </c>
    </row>
    <row r="1556" spans="1:16" ht="12.75" hidden="1" customHeight="1" x14ac:dyDescent="0.25">
      <c r="A1556" s="45" t="s">
        <v>1426</v>
      </c>
      <c r="B1556" s="54" t="s">
        <v>238</v>
      </c>
      <c r="C1556" s="45" t="s">
        <v>1393</v>
      </c>
      <c r="D1556" s="22">
        <v>1</v>
      </c>
      <c r="E1556" s="91">
        <v>43574</v>
      </c>
      <c r="F1556" s="57">
        <f>VLOOKUP(C1556, Pivot!A$2:C$999, 3, FALSE)</f>
        <v>43419.571428571428</v>
      </c>
      <c r="G1556" s="30">
        <f t="shared" si="126"/>
        <v>154.42857142857247</v>
      </c>
      <c r="H1556" s="31">
        <f>VLOOKUP(C1556, Pivot!A$2:E$999, 4, FALSE)</f>
        <v>191.1</v>
      </c>
      <c r="I1556" s="31">
        <f>VLOOKUP(C1556, Pivot!A$2:E$999, 5, FALSE)</f>
        <v>86.5</v>
      </c>
      <c r="J1556" s="47">
        <v>100.5</v>
      </c>
      <c r="K1556" s="31">
        <f t="shared" si="128"/>
        <v>0</v>
      </c>
      <c r="L1556" s="58">
        <f>VLOOKUP(C1556, Pivot!A$2:B$999, 2, FALSE)</f>
        <v>48000</v>
      </c>
      <c r="M1556" s="58">
        <f t="shared" si="127"/>
        <v>2019</v>
      </c>
      <c r="P1556" s="58">
        <v>2019</v>
      </c>
    </row>
    <row r="1557" spans="1:16" ht="12.75" hidden="1" customHeight="1" x14ac:dyDescent="0.25">
      <c r="A1557" s="45" t="s">
        <v>1426</v>
      </c>
      <c r="B1557" s="54" t="s">
        <v>238</v>
      </c>
      <c r="C1557" s="45" t="s">
        <v>1374</v>
      </c>
      <c r="D1557" s="22">
        <v>1</v>
      </c>
      <c r="E1557" s="91">
        <v>43574</v>
      </c>
      <c r="F1557" s="57">
        <f>VLOOKUP(C1557, Pivot!A$2:C$999, 3, FALSE)</f>
        <v>43410.333333333336</v>
      </c>
      <c r="G1557" s="30">
        <f t="shared" si="126"/>
        <v>163.66666666666424</v>
      </c>
      <c r="H1557" s="31">
        <f>VLOOKUP(C1557, Pivot!A$2:E$999, 4, FALSE)</f>
        <v>207.3</v>
      </c>
      <c r="I1557" s="31">
        <f>VLOOKUP(C1557, Pivot!A$2:E$999, 5, FALSE)</f>
        <v>86.5</v>
      </c>
      <c r="J1557" s="47">
        <v>100.5</v>
      </c>
      <c r="K1557" s="31">
        <f t="shared" si="128"/>
        <v>0</v>
      </c>
      <c r="L1557" s="58">
        <f>VLOOKUP(C1557, Pivot!A$2:B$999, 2, FALSE)</f>
        <v>114000</v>
      </c>
      <c r="M1557" s="58">
        <f t="shared" si="127"/>
        <v>2019</v>
      </c>
      <c r="P1557" s="58">
        <v>2019</v>
      </c>
    </row>
    <row r="1558" spans="1:16" ht="12.75" hidden="1" customHeight="1" x14ac:dyDescent="0.25">
      <c r="A1558" s="45" t="s">
        <v>1426</v>
      </c>
      <c r="B1558" s="54" t="s">
        <v>238</v>
      </c>
      <c r="C1558" s="45" t="s">
        <v>1395</v>
      </c>
      <c r="D1558" s="22">
        <v>1</v>
      </c>
      <c r="E1558" s="91">
        <v>43574</v>
      </c>
      <c r="F1558" s="57">
        <f>VLOOKUP(C1558, Pivot!A$2:C$999, 3, FALSE)</f>
        <v>43510</v>
      </c>
      <c r="G1558" s="30">
        <f t="shared" si="126"/>
        <v>64</v>
      </c>
      <c r="H1558" s="31">
        <f>VLOOKUP(C1558, Pivot!A$2:E$999, 4, FALSE)</f>
        <v>111.9</v>
      </c>
      <c r="I1558" s="31">
        <f>VLOOKUP(C1558, Pivot!A$2:E$999, 5, FALSE)</f>
        <v>86.5</v>
      </c>
      <c r="J1558" s="47">
        <v>100.5</v>
      </c>
      <c r="K1558" s="31">
        <f t="shared" si="128"/>
        <v>0</v>
      </c>
      <c r="L1558" s="58">
        <f>VLOOKUP(C1558, Pivot!A$2:B$999, 2, FALSE)</f>
        <v>17100</v>
      </c>
      <c r="M1558" s="58">
        <f t="shared" si="127"/>
        <v>2019</v>
      </c>
      <c r="P1558" s="58">
        <v>2019</v>
      </c>
    </row>
    <row r="1559" spans="1:16" ht="12.75" hidden="1" customHeight="1" x14ac:dyDescent="0.25">
      <c r="A1559" s="45" t="s">
        <v>1426</v>
      </c>
      <c r="B1559" s="54" t="s">
        <v>238</v>
      </c>
      <c r="C1559" s="45" t="s">
        <v>1393</v>
      </c>
      <c r="D1559" s="22">
        <v>1</v>
      </c>
      <c r="E1559" s="91">
        <v>43574</v>
      </c>
      <c r="F1559" s="57">
        <f>VLOOKUP(C1559, Pivot!A$2:C$999, 3, FALSE)</f>
        <v>43419.571428571428</v>
      </c>
      <c r="G1559" s="30">
        <f t="shared" si="126"/>
        <v>154.42857142857247</v>
      </c>
      <c r="H1559" s="31">
        <f>VLOOKUP(C1559, Pivot!A$2:E$999, 4, FALSE)</f>
        <v>191.1</v>
      </c>
      <c r="I1559" s="31">
        <f>VLOOKUP(C1559, Pivot!A$2:E$999, 5, FALSE)</f>
        <v>86.5</v>
      </c>
      <c r="J1559" s="47">
        <v>100.5</v>
      </c>
      <c r="K1559" s="31">
        <f t="shared" si="128"/>
        <v>0</v>
      </c>
      <c r="L1559" s="58">
        <f>VLOOKUP(C1559, Pivot!A$2:B$999, 2, FALSE)</f>
        <v>48000</v>
      </c>
      <c r="M1559" s="58">
        <f t="shared" si="127"/>
        <v>2019</v>
      </c>
      <c r="P1559" s="58">
        <v>2019</v>
      </c>
    </row>
    <row r="1560" spans="1:16" ht="12.75" hidden="1" customHeight="1" x14ac:dyDescent="0.25">
      <c r="A1560" s="45" t="s">
        <v>1426</v>
      </c>
      <c r="B1560" s="54" t="s">
        <v>238</v>
      </c>
      <c r="C1560" s="45" t="s">
        <v>1395</v>
      </c>
      <c r="D1560" s="22">
        <v>1</v>
      </c>
      <c r="E1560" s="91">
        <v>43574</v>
      </c>
      <c r="F1560" s="57">
        <f>VLOOKUP(C1560, Pivot!A$2:C$999, 3, FALSE)</f>
        <v>43510</v>
      </c>
      <c r="G1560" s="30">
        <f t="shared" si="126"/>
        <v>64</v>
      </c>
      <c r="H1560" s="31">
        <f>VLOOKUP(C1560, Pivot!A$2:E$999, 4, FALSE)</f>
        <v>111.9</v>
      </c>
      <c r="I1560" s="31">
        <f>VLOOKUP(C1560, Pivot!A$2:E$999, 5, FALSE)</f>
        <v>86.5</v>
      </c>
      <c r="J1560" s="47">
        <v>100.5</v>
      </c>
      <c r="K1560" s="31">
        <f t="shared" si="128"/>
        <v>0</v>
      </c>
      <c r="L1560" s="58">
        <f>VLOOKUP(C1560, Pivot!A$2:B$999, 2, FALSE)</f>
        <v>17100</v>
      </c>
      <c r="M1560" s="58">
        <f t="shared" si="127"/>
        <v>2019</v>
      </c>
      <c r="P1560" s="58">
        <v>2019</v>
      </c>
    </row>
    <row r="1561" spans="1:16" ht="12.75" hidden="1" customHeight="1" x14ac:dyDescent="0.25">
      <c r="A1561" s="45" t="s">
        <v>1426</v>
      </c>
      <c r="B1561" s="54" t="s">
        <v>238</v>
      </c>
      <c r="C1561" s="45" t="s">
        <v>1389</v>
      </c>
      <c r="D1561" s="22">
        <v>1</v>
      </c>
      <c r="E1561" s="91">
        <v>43574</v>
      </c>
      <c r="F1561" s="57">
        <f>VLOOKUP(C1561, Pivot!A$2:C$999, 3, FALSE)</f>
        <v>43509</v>
      </c>
      <c r="G1561" s="30">
        <f t="shared" si="126"/>
        <v>65</v>
      </c>
      <c r="H1561" s="31">
        <f>VLOOKUP(C1561, Pivot!A$2:E$999, 4, FALSE)</f>
        <v>111.9</v>
      </c>
      <c r="I1561" s="31">
        <f>VLOOKUP(C1561, Pivot!A$2:E$999, 5, FALSE)</f>
        <v>86.5</v>
      </c>
      <c r="J1561" s="47">
        <v>100.5</v>
      </c>
      <c r="K1561" s="31">
        <f t="shared" si="128"/>
        <v>0</v>
      </c>
      <c r="L1561" s="58">
        <f>VLOOKUP(C1561, Pivot!A$2:B$999, 2, FALSE)</f>
        <v>21900</v>
      </c>
      <c r="M1561" s="58">
        <f t="shared" si="127"/>
        <v>2019</v>
      </c>
      <c r="P1561" s="58">
        <v>2019</v>
      </c>
    </row>
    <row r="1562" spans="1:16" ht="12.75" hidden="1" customHeight="1" x14ac:dyDescent="0.25">
      <c r="A1562" s="45" t="s">
        <v>1426</v>
      </c>
      <c r="B1562" s="54" t="s">
        <v>238</v>
      </c>
      <c r="C1562" s="45" t="s">
        <v>1395</v>
      </c>
      <c r="D1562" s="22">
        <v>1</v>
      </c>
      <c r="E1562" s="91">
        <v>43574</v>
      </c>
      <c r="F1562" s="57">
        <f>VLOOKUP(C1562, Pivot!A$2:C$999, 3, FALSE)</f>
        <v>43510</v>
      </c>
      <c r="G1562" s="30">
        <f t="shared" ref="G1562:G1625" si="129">IFERROR(E1562-F1562, "")</f>
        <v>64</v>
      </c>
      <c r="H1562" s="31">
        <f>VLOOKUP(C1562, Pivot!A$2:E$999, 4, FALSE)</f>
        <v>111.9</v>
      </c>
      <c r="I1562" s="31">
        <f>VLOOKUP(C1562, Pivot!A$2:E$999, 5, FALSE)</f>
        <v>86.5</v>
      </c>
      <c r="J1562" s="47">
        <v>100.5</v>
      </c>
      <c r="K1562" s="31">
        <f t="shared" si="128"/>
        <v>0</v>
      </c>
      <c r="L1562" s="58">
        <f>VLOOKUP(C1562, Pivot!A$2:B$999, 2, FALSE)</f>
        <v>17100</v>
      </c>
      <c r="M1562" s="58">
        <f t="shared" ref="M1562:M1625" si="130">IF(ISBLANK(E1562), "", YEAR(E1562))</f>
        <v>2019</v>
      </c>
      <c r="P1562" s="58">
        <v>2019</v>
      </c>
    </row>
    <row r="1563" spans="1:16" ht="12.75" hidden="1" customHeight="1" x14ac:dyDescent="0.25">
      <c r="A1563" s="45" t="s">
        <v>1426</v>
      </c>
      <c r="B1563" s="54" t="s">
        <v>238</v>
      </c>
      <c r="C1563" s="45" t="s">
        <v>1393</v>
      </c>
      <c r="D1563" s="22">
        <v>1</v>
      </c>
      <c r="E1563" s="91">
        <v>43574</v>
      </c>
      <c r="F1563" s="57">
        <f>VLOOKUP(C1563, Pivot!A$2:C$999, 3, FALSE)</f>
        <v>43419.571428571428</v>
      </c>
      <c r="G1563" s="30">
        <f t="shared" si="129"/>
        <v>154.42857142857247</v>
      </c>
      <c r="H1563" s="31">
        <f>VLOOKUP(C1563, Pivot!A$2:E$999, 4, FALSE)</f>
        <v>191.1</v>
      </c>
      <c r="I1563" s="31">
        <f>VLOOKUP(C1563, Pivot!A$2:E$999, 5, FALSE)</f>
        <v>86.5</v>
      </c>
      <c r="J1563" s="47">
        <v>100.5</v>
      </c>
      <c r="K1563" s="31">
        <f t="shared" si="128"/>
        <v>0</v>
      </c>
      <c r="L1563" s="58">
        <f>VLOOKUP(C1563, Pivot!A$2:B$999, 2, FALSE)</f>
        <v>48000</v>
      </c>
      <c r="M1563" s="58">
        <f t="shared" si="130"/>
        <v>2019</v>
      </c>
      <c r="P1563" s="58">
        <v>2019</v>
      </c>
    </row>
    <row r="1564" spans="1:16" ht="12.75" hidden="1" customHeight="1" x14ac:dyDescent="0.25">
      <c r="A1564" s="45" t="s">
        <v>1426</v>
      </c>
      <c r="B1564" s="54" t="s">
        <v>238</v>
      </c>
      <c r="C1564" s="45" t="s">
        <v>1374</v>
      </c>
      <c r="D1564" s="22">
        <v>1</v>
      </c>
      <c r="E1564" s="91">
        <v>43574</v>
      </c>
      <c r="F1564" s="57">
        <f>VLOOKUP(C1564, Pivot!A$2:C$999, 3, FALSE)</f>
        <v>43410.333333333336</v>
      </c>
      <c r="G1564" s="30">
        <f t="shared" si="129"/>
        <v>163.66666666666424</v>
      </c>
      <c r="H1564" s="31">
        <f>VLOOKUP(C1564, Pivot!A$2:E$999, 4, FALSE)</f>
        <v>207.3</v>
      </c>
      <c r="I1564" s="31">
        <f>VLOOKUP(C1564, Pivot!A$2:E$999, 5, FALSE)</f>
        <v>86.5</v>
      </c>
      <c r="J1564" s="47">
        <v>100.5</v>
      </c>
      <c r="K1564" s="31">
        <f t="shared" si="128"/>
        <v>0</v>
      </c>
      <c r="L1564" s="58">
        <f>VLOOKUP(C1564, Pivot!A$2:B$999, 2, FALSE)</f>
        <v>114000</v>
      </c>
      <c r="M1564" s="58">
        <f t="shared" si="130"/>
        <v>2019</v>
      </c>
      <c r="P1564" s="58">
        <v>2019</v>
      </c>
    </row>
    <row r="1565" spans="1:16" ht="12.75" hidden="1" customHeight="1" x14ac:dyDescent="0.25">
      <c r="A1565" s="45" t="s">
        <v>1426</v>
      </c>
      <c r="B1565" s="54" t="s">
        <v>238</v>
      </c>
      <c r="C1565" s="45" t="s">
        <v>1411</v>
      </c>
      <c r="D1565" s="22">
        <v>1</v>
      </c>
      <c r="E1565" s="91">
        <v>43574</v>
      </c>
      <c r="F1565" s="57">
        <f>VLOOKUP(C1565, Pivot!A$2:C$999, 3, FALSE)</f>
        <v>43417</v>
      </c>
      <c r="G1565" s="30">
        <f t="shared" si="129"/>
        <v>157</v>
      </c>
      <c r="H1565" s="31">
        <f>VLOOKUP(C1565, Pivot!A$2:E$999, 4, FALSE)</f>
        <v>111.9</v>
      </c>
      <c r="I1565" s="31">
        <f>VLOOKUP(C1565, Pivot!A$2:E$999, 5, FALSE)</f>
        <v>86.5</v>
      </c>
      <c r="J1565" s="47">
        <v>100.5</v>
      </c>
      <c r="K1565" s="31">
        <f t="shared" si="128"/>
        <v>0</v>
      </c>
      <c r="L1565" s="58">
        <f>VLOOKUP(C1565, Pivot!A$2:B$999, 2, FALSE)</f>
        <v>3300</v>
      </c>
      <c r="M1565" s="58">
        <f t="shared" si="130"/>
        <v>2019</v>
      </c>
      <c r="P1565" s="58">
        <v>2019</v>
      </c>
    </row>
    <row r="1566" spans="1:16" ht="12.75" hidden="1" customHeight="1" x14ac:dyDescent="0.25">
      <c r="A1566" s="45" t="s">
        <v>1426</v>
      </c>
      <c r="B1566" s="54" t="s">
        <v>238</v>
      </c>
      <c r="C1566" s="45" t="s">
        <v>1374</v>
      </c>
      <c r="D1566" s="22">
        <v>1</v>
      </c>
      <c r="E1566" s="91">
        <v>43574</v>
      </c>
      <c r="F1566" s="57">
        <f>VLOOKUP(C1566, Pivot!A$2:C$999, 3, FALSE)</f>
        <v>43410.333333333336</v>
      </c>
      <c r="G1566" s="30">
        <f t="shared" si="129"/>
        <v>163.66666666666424</v>
      </c>
      <c r="H1566" s="31">
        <f>VLOOKUP(C1566, Pivot!A$2:E$999, 4, FALSE)</f>
        <v>207.3</v>
      </c>
      <c r="I1566" s="31">
        <f>VLOOKUP(C1566, Pivot!A$2:E$999, 5, FALSE)</f>
        <v>86.5</v>
      </c>
      <c r="J1566" s="47">
        <v>100.5</v>
      </c>
      <c r="K1566" s="31">
        <f t="shared" si="128"/>
        <v>0</v>
      </c>
      <c r="L1566" s="58">
        <f>VLOOKUP(C1566, Pivot!A$2:B$999, 2, FALSE)</f>
        <v>114000</v>
      </c>
      <c r="M1566" s="58">
        <f t="shared" si="130"/>
        <v>2019</v>
      </c>
      <c r="P1566" s="58">
        <v>2019</v>
      </c>
    </row>
    <row r="1567" spans="1:16" ht="12.75" hidden="1" customHeight="1" x14ac:dyDescent="0.25">
      <c r="A1567" s="45" t="s">
        <v>1426</v>
      </c>
      <c r="B1567" s="54" t="s">
        <v>238</v>
      </c>
      <c r="C1567" s="45" t="s">
        <v>1389</v>
      </c>
      <c r="D1567" s="22">
        <v>1</v>
      </c>
      <c r="E1567" s="91">
        <v>43577</v>
      </c>
      <c r="F1567" s="57">
        <f>VLOOKUP(C1567, Pivot!A$2:C$999, 3, FALSE)</f>
        <v>43509</v>
      </c>
      <c r="G1567" s="30">
        <f t="shared" si="129"/>
        <v>68</v>
      </c>
      <c r="H1567" s="31">
        <f>VLOOKUP(C1567, Pivot!A$2:E$999, 4, FALSE)</f>
        <v>111.9</v>
      </c>
      <c r="I1567" s="31">
        <f>VLOOKUP(C1567, Pivot!A$2:E$999, 5, FALSE)</f>
        <v>86.5</v>
      </c>
      <c r="J1567" s="76">
        <v>112</v>
      </c>
      <c r="K1567" s="31">
        <f t="shared" si="128"/>
        <v>9.9999999999994316E-2</v>
      </c>
      <c r="L1567" s="58">
        <f>VLOOKUP(C1567, Pivot!A$2:B$999, 2, FALSE)</f>
        <v>21900</v>
      </c>
      <c r="M1567" s="58">
        <f t="shared" si="130"/>
        <v>2019</v>
      </c>
      <c r="P1567" s="58">
        <v>2019</v>
      </c>
    </row>
    <row r="1568" spans="1:16" ht="12.75" hidden="1" customHeight="1" x14ac:dyDescent="0.25">
      <c r="A1568" s="45" t="s">
        <v>1426</v>
      </c>
      <c r="B1568" s="54" t="s">
        <v>238</v>
      </c>
      <c r="C1568" s="45" t="s">
        <v>1395</v>
      </c>
      <c r="D1568" s="22">
        <v>1</v>
      </c>
      <c r="E1568" s="91">
        <v>43577</v>
      </c>
      <c r="F1568" s="57">
        <f>VLOOKUP(C1568, Pivot!A$2:C$999, 3, FALSE)</f>
        <v>43510</v>
      </c>
      <c r="G1568" s="30">
        <f t="shared" si="129"/>
        <v>67</v>
      </c>
      <c r="H1568" s="31">
        <f>VLOOKUP(C1568, Pivot!A$2:E$999, 4, FALSE)</f>
        <v>111.9</v>
      </c>
      <c r="I1568" s="31">
        <f>VLOOKUP(C1568, Pivot!A$2:E$999, 5, FALSE)</f>
        <v>86.5</v>
      </c>
      <c r="J1568" s="76">
        <v>112</v>
      </c>
      <c r="K1568" s="31">
        <f t="shared" si="128"/>
        <v>9.9999999999994316E-2</v>
      </c>
      <c r="L1568" s="58">
        <f>VLOOKUP(C1568, Pivot!A$2:B$999, 2, FALSE)</f>
        <v>17100</v>
      </c>
      <c r="M1568" s="58">
        <f t="shared" si="130"/>
        <v>2019</v>
      </c>
      <c r="P1568" s="58">
        <v>2019</v>
      </c>
    </row>
    <row r="1569" spans="1:16" ht="12.75" hidden="1" customHeight="1" x14ac:dyDescent="0.25">
      <c r="A1569" s="45" t="s">
        <v>1426</v>
      </c>
      <c r="B1569" s="54" t="s">
        <v>238</v>
      </c>
      <c r="C1569" s="45" t="s">
        <v>1416</v>
      </c>
      <c r="D1569" s="22">
        <v>1</v>
      </c>
      <c r="E1569" s="91">
        <v>43577</v>
      </c>
      <c r="F1569" s="57">
        <v>43544</v>
      </c>
      <c r="G1569" s="30">
        <f t="shared" si="129"/>
        <v>33</v>
      </c>
      <c r="H1569" s="31">
        <f>VLOOKUP(C1569, Pivot!A$2:E$999, 4, FALSE)</f>
        <v>118.9</v>
      </c>
      <c r="I1569" s="31">
        <f>VLOOKUP(C1569, Pivot!A$2:E$999, 5, FALSE)</f>
        <v>111.9</v>
      </c>
      <c r="J1569" s="76">
        <v>112</v>
      </c>
      <c r="K1569" s="31">
        <f t="shared" si="128"/>
        <v>0</v>
      </c>
      <c r="L1569" s="58">
        <f>VLOOKUP(C1569, Pivot!A$2:B$999, 2, FALSE)</f>
        <v>11817</v>
      </c>
      <c r="M1569" s="58">
        <f t="shared" si="130"/>
        <v>2019</v>
      </c>
      <c r="P1569" s="58">
        <v>2019</v>
      </c>
    </row>
    <row r="1570" spans="1:16" ht="12.75" hidden="1" customHeight="1" x14ac:dyDescent="0.25">
      <c r="A1570" s="45" t="s">
        <v>1426</v>
      </c>
      <c r="B1570" s="54" t="s">
        <v>238</v>
      </c>
      <c r="C1570" s="45" t="s">
        <v>1393</v>
      </c>
      <c r="D1570" s="22">
        <v>1</v>
      </c>
      <c r="E1570" s="91">
        <v>43577</v>
      </c>
      <c r="F1570" s="57">
        <f>VLOOKUP(C1570, Pivot!A$2:C$999, 3, FALSE)</f>
        <v>43419.571428571428</v>
      </c>
      <c r="G1570" s="30">
        <f t="shared" si="129"/>
        <v>157.42857142857247</v>
      </c>
      <c r="H1570" s="31">
        <f>VLOOKUP(C1570, Pivot!A$2:E$999, 4, FALSE)</f>
        <v>191.1</v>
      </c>
      <c r="I1570" s="31">
        <f>VLOOKUP(C1570, Pivot!A$2:E$999, 5, FALSE)</f>
        <v>86.5</v>
      </c>
      <c r="J1570" s="76">
        <v>114</v>
      </c>
      <c r="K1570" s="31">
        <f t="shared" si="128"/>
        <v>0</v>
      </c>
      <c r="L1570" s="58">
        <f>VLOOKUP(C1570, Pivot!A$2:B$999, 2, FALSE)</f>
        <v>48000</v>
      </c>
      <c r="M1570" s="58">
        <f t="shared" si="130"/>
        <v>2019</v>
      </c>
      <c r="P1570" s="58">
        <v>2019</v>
      </c>
    </row>
    <row r="1571" spans="1:16" ht="12.75" hidden="1" customHeight="1" x14ac:dyDescent="0.25">
      <c r="A1571" s="45" t="s">
        <v>1426</v>
      </c>
      <c r="B1571" s="54" t="s">
        <v>238</v>
      </c>
      <c r="C1571" s="45" t="s">
        <v>1393</v>
      </c>
      <c r="D1571" s="22">
        <v>1</v>
      </c>
      <c r="E1571" s="91">
        <v>43577</v>
      </c>
      <c r="F1571" s="57">
        <f>VLOOKUP(C1571, Pivot!A$2:C$999, 3, FALSE)</f>
        <v>43419.571428571428</v>
      </c>
      <c r="G1571" s="30">
        <f t="shared" si="129"/>
        <v>157.42857142857247</v>
      </c>
      <c r="H1571" s="31">
        <f>VLOOKUP(C1571, Pivot!A$2:E$999, 4, FALSE)</f>
        <v>191.1</v>
      </c>
      <c r="I1571" s="31">
        <f>VLOOKUP(C1571, Pivot!A$2:E$999, 5, FALSE)</f>
        <v>86.5</v>
      </c>
      <c r="J1571" s="76">
        <v>114</v>
      </c>
      <c r="K1571" s="31">
        <f t="shared" si="128"/>
        <v>0</v>
      </c>
      <c r="L1571" s="58">
        <f>VLOOKUP(C1571, Pivot!A$2:B$999, 2, FALSE)</f>
        <v>48000</v>
      </c>
      <c r="M1571" s="58">
        <f t="shared" si="130"/>
        <v>2019</v>
      </c>
      <c r="P1571" s="58">
        <v>2019</v>
      </c>
    </row>
    <row r="1572" spans="1:16" ht="12.75" hidden="1" customHeight="1" x14ac:dyDescent="0.25">
      <c r="A1572" s="45" t="s">
        <v>1426</v>
      </c>
      <c r="B1572" s="54" t="s">
        <v>238</v>
      </c>
      <c r="C1572" s="45" t="s">
        <v>1389</v>
      </c>
      <c r="D1572" s="22">
        <v>1</v>
      </c>
      <c r="E1572" s="91">
        <v>43578</v>
      </c>
      <c r="F1572" s="57">
        <f>VLOOKUP(C1572, Pivot!A$2:C$999, 3, FALSE)</f>
        <v>43509</v>
      </c>
      <c r="G1572" s="30">
        <f t="shared" si="129"/>
        <v>69</v>
      </c>
      <c r="H1572" s="31">
        <f>VLOOKUP(C1572, Pivot!A$2:E$999, 4, FALSE)</f>
        <v>111.9</v>
      </c>
      <c r="I1572" s="31">
        <f>VLOOKUP(C1572, Pivot!A$2:E$999, 5, FALSE)</f>
        <v>86.5</v>
      </c>
      <c r="J1572" s="47">
        <v>106.5</v>
      </c>
      <c r="K1572" s="31">
        <f t="shared" si="128"/>
        <v>0</v>
      </c>
      <c r="L1572" s="58">
        <f>VLOOKUP(C1572, Pivot!A$2:B$999, 2, FALSE)</f>
        <v>21900</v>
      </c>
      <c r="M1572" s="58">
        <f t="shared" si="130"/>
        <v>2019</v>
      </c>
      <c r="P1572" s="58">
        <v>2019</v>
      </c>
    </row>
    <row r="1573" spans="1:16" ht="12.75" hidden="1" customHeight="1" x14ac:dyDescent="0.25">
      <c r="A1573" s="45" t="s">
        <v>1426</v>
      </c>
      <c r="B1573" s="54" t="s">
        <v>238</v>
      </c>
      <c r="C1573" s="45" t="s">
        <v>1389</v>
      </c>
      <c r="D1573" s="22">
        <v>1</v>
      </c>
      <c r="E1573" s="91">
        <v>43578</v>
      </c>
      <c r="F1573" s="57">
        <f>VLOOKUP(C1573, Pivot!A$2:C$999, 3, FALSE)</f>
        <v>43509</v>
      </c>
      <c r="G1573" s="30">
        <f t="shared" si="129"/>
        <v>69</v>
      </c>
      <c r="H1573" s="31">
        <f>VLOOKUP(C1573, Pivot!A$2:E$999, 4, FALSE)</f>
        <v>111.9</v>
      </c>
      <c r="I1573" s="31">
        <f>VLOOKUP(C1573, Pivot!A$2:E$999, 5, FALSE)</f>
        <v>86.5</v>
      </c>
      <c r="J1573" s="47">
        <v>106.5</v>
      </c>
      <c r="K1573" s="31">
        <f t="shared" si="128"/>
        <v>0</v>
      </c>
      <c r="L1573" s="58">
        <f>VLOOKUP(C1573, Pivot!A$2:B$999, 2, FALSE)</f>
        <v>21900</v>
      </c>
      <c r="M1573" s="58">
        <f t="shared" si="130"/>
        <v>2019</v>
      </c>
      <c r="P1573" s="58">
        <v>2019</v>
      </c>
    </row>
    <row r="1574" spans="1:16" ht="12.75" hidden="1" customHeight="1" x14ac:dyDescent="0.25">
      <c r="A1574" s="45" t="s">
        <v>1426</v>
      </c>
      <c r="B1574" s="54" t="s">
        <v>238</v>
      </c>
      <c r="C1574" s="45" t="s">
        <v>1389</v>
      </c>
      <c r="D1574" s="22">
        <v>1</v>
      </c>
      <c r="E1574" s="91">
        <v>43578</v>
      </c>
      <c r="F1574" s="57">
        <f>VLOOKUP(C1574, Pivot!A$2:C$999, 3, FALSE)</f>
        <v>43509</v>
      </c>
      <c r="G1574" s="30">
        <f t="shared" si="129"/>
        <v>69</v>
      </c>
      <c r="H1574" s="31">
        <f>VLOOKUP(C1574, Pivot!A$2:E$999, 4, FALSE)</f>
        <v>111.9</v>
      </c>
      <c r="I1574" s="31">
        <f>VLOOKUP(C1574, Pivot!A$2:E$999, 5, FALSE)</f>
        <v>86.5</v>
      </c>
      <c r="J1574" s="47">
        <v>106.5</v>
      </c>
      <c r="K1574" s="31">
        <f t="shared" si="128"/>
        <v>0</v>
      </c>
      <c r="L1574" s="58">
        <f>VLOOKUP(C1574, Pivot!A$2:B$999, 2, FALSE)</f>
        <v>21900</v>
      </c>
      <c r="M1574" s="58">
        <f t="shared" si="130"/>
        <v>2019</v>
      </c>
      <c r="P1574" s="58">
        <v>2019</v>
      </c>
    </row>
    <row r="1575" spans="1:16" ht="12.75" hidden="1" customHeight="1" x14ac:dyDescent="0.25">
      <c r="A1575" s="45" t="s">
        <v>1426</v>
      </c>
      <c r="B1575" s="54" t="s">
        <v>238</v>
      </c>
      <c r="C1575" s="45" t="s">
        <v>1393</v>
      </c>
      <c r="D1575" s="22">
        <v>1</v>
      </c>
      <c r="E1575" s="91">
        <v>43578</v>
      </c>
      <c r="F1575" s="57">
        <f>VLOOKUP(C1575, Pivot!A$2:C$999, 3, FALSE)</f>
        <v>43419.571428571428</v>
      </c>
      <c r="G1575" s="30">
        <f t="shared" si="129"/>
        <v>158.42857142857247</v>
      </c>
      <c r="H1575" s="31">
        <f>VLOOKUP(C1575, Pivot!A$2:E$999, 4, FALSE)</f>
        <v>191.1</v>
      </c>
      <c r="I1575" s="31">
        <f>VLOOKUP(C1575, Pivot!A$2:E$999, 5, FALSE)</f>
        <v>86.5</v>
      </c>
      <c r="J1575" s="47">
        <v>106.5</v>
      </c>
      <c r="K1575" s="31">
        <f t="shared" si="128"/>
        <v>0</v>
      </c>
      <c r="L1575" s="58">
        <f>VLOOKUP(C1575, Pivot!A$2:B$999, 2, FALSE)</f>
        <v>48000</v>
      </c>
      <c r="M1575" s="58">
        <f t="shared" si="130"/>
        <v>2019</v>
      </c>
      <c r="P1575" s="58">
        <v>2019</v>
      </c>
    </row>
    <row r="1576" spans="1:16" ht="12.75" hidden="1" customHeight="1" x14ac:dyDescent="0.25">
      <c r="A1576" s="45" t="s">
        <v>1426</v>
      </c>
      <c r="B1576" s="54" t="s">
        <v>238</v>
      </c>
      <c r="C1576" s="45" t="s">
        <v>1395</v>
      </c>
      <c r="D1576" s="22">
        <v>1</v>
      </c>
      <c r="E1576" s="91">
        <v>43578</v>
      </c>
      <c r="F1576" s="57">
        <f>VLOOKUP(C1576, Pivot!A$2:C$999, 3, FALSE)</f>
        <v>43510</v>
      </c>
      <c r="G1576" s="30">
        <f t="shared" si="129"/>
        <v>68</v>
      </c>
      <c r="H1576" s="31">
        <f>VLOOKUP(C1576, Pivot!A$2:E$999, 4, FALSE)</f>
        <v>111.9</v>
      </c>
      <c r="I1576" s="31">
        <f>VLOOKUP(C1576, Pivot!A$2:E$999, 5, FALSE)</f>
        <v>86.5</v>
      </c>
      <c r="J1576" s="47">
        <v>106.5</v>
      </c>
      <c r="K1576" s="31">
        <f t="shared" si="128"/>
        <v>0</v>
      </c>
      <c r="L1576" s="58">
        <f>VLOOKUP(C1576, Pivot!A$2:B$999, 2, FALSE)</f>
        <v>17100</v>
      </c>
      <c r="M1576" s="58">
        <f t="shared" si="130"/>
        <v>2019</v>
      </c>
      <c r="P1576" s="58">
        <v>2019</v>
      </c>
    </row>
    <row r="1577" spans="1:16" ht="12.75" hidden="1" customHeight="1" x14ac:dyDescent="0.25">
      <c r="A1577" s="45" t="s">
        <v>1426</v>
      </c>
      <c r="B1577" s="54" t="s">
        <v>238</v>
      </c>
      <c r="C1577" s="45" t="s">
        <v>1411</v>
      </c>
      <c r="D1577" s="22">
        <v>1</v>
      </c>
      <c r="E1577" s="91">
        <v>43578</v>
      </c>
      <c r="F1577" s="57">
        <f>VLOOKUP(C1577, Pivot!A$2:C$999, 3, FALSE)</f>
        <v>43417</v>
      </c>
      <c r="G1577" s="30">
        <f t="shared" si="129"/>
        <v>161</v>
      </c>
      <c r="H1577" s="31">
        <f>VLOOKUP(C1577, Pivot!A$2:E$999, 4, FALSE)</f>
        <v>111.9</v>
      </c>
      <c r="I1577" s="31">
        <f>VLOOKUP(C1577, Pivot!A$2:E$999, 5, FALSE)</f>
        <v>86.5</v>
      </c>
      <c r="J1577" s="76">
        <v>112</v>
      </c>
      <c r="K1577" s="31">
        <f t="shared" si="128"/>
        <v>9.9999999999994316E-2</v>
      </c>
      <c r="L1577" s="58">
        <f>VLOOKUP(C1577, Pivot!A$2:B$999, 2, FALSE)</f>
        <v>3300</v>
      </c>
      <c r="M1577" s="58">
        <f t="shared" si="130"/>
        <v>2019</v>
      </c>
      <c r="P1577" s="58">
        <v>2019</v>
      </c>
    </row>
    <row r="1578" spans="1:16" ht="12.75" hidden="1" customHeight="1" x14ac:dyDescent="0.25">
      <c r="A1578" s="45" t="s">
        <v>1426</v>
      </c>
      <c r="B1578" s="54" t="s">
        <v>238</v>
      </c>
      <c r="C1578" s="45" t="s">
        <v>1395</v>
      </c>
      <c r="D1578" s="22">
        <v>1</v>
      </c>
      <c r="E1578" s="91">
        <v>43578</v>
      </c>
      <c r="F1578" s="57">
        <f>VLOOKUP(C1578, Pivot!A$2:C$999, 3, FALSE)</f>
        <v>43510</v>
      </c>
      <c r="G1578" s="30">
        <f t="shared" si="129"/>
        <v>68</v>
      </c>
      <c r="H1578" s="31">
        <f>VLOOKUP(C1578, Pivot!A$2:E$999, 4, FALSE)</f>
        <v>111.9</v>
      </c>
      <c r="I1578" s="31">
        <f>VLOOKUP(C1578, Pivot!A$2:E$999, 5, FALSE)</f>
        <v>86.5</v>
      </c>
      <c r="J1578" s="76">
        <v>112</v>
      </c>
      <c r="K1578" s="31">
        <f t="shared" si="128"/>
        <v>9.9999999999994316E-2</v>
      </c>
      <c r="L1578" s="58">
        <f>VLOOKUP(C1578, Pivot!A$2:B$999, 2, FALSE)</f>
        <v>17100</v>
      </c>
      <c r="M1578" s="58">
        <f t="shared" si="130"/>
        <v>2019</v>
      </c>
      <c r="P1578" s="58">
        <v>2019</v>
      </c>
    </row>
    <row r="1579" spans="1:16" ht="12.75" hidden="1" customHeight="1" x14ac:dyDescent="0.25">
      <c r="A1579" s="45" t="s">
        <v>1426</v>
      </c>
      <c r="B1579" s="54" t="s">
        <v>238</v>
      </c>
      <c r="C1579" s="45" t="s">
        <v>1393</v>
      </c>
      <c r="D1579" s="22">
        <v>1</v>
      </c>
      <c r="E1579" s="91">
        <v>43578</v>
      </c>
      <c r="F1579" s="57">
        <f>VLOOKUP(C1579, Pivot!A$2:C$999, 3, FALSE)</f>
        <v>43419.571428571428</v>
      </c>
      <c r="G1579" s="30">
        <f t="shared" si="129"/>
        <v>158.42857142857247</v>
      </c>
      <c r="H1579" s="31">
        <f>VLOOKUP(C1579, Pivot!A$2:E$999, 4, FALSE)</f>
        <v>191.1</v>
      </c>
      <c r="I1579" s="31">
        <f>VLOOKUP(C1579, Pivot!A$2:E$999, 5, FALSE)</f>
        <v>86.5</v>
      </c>
      <c r="J1579" s="76">
        <v>114</v>
      </c>
      <c r="K1579" s="31">
        <f t="shared" si="128"/>
        <v>0</v>
      </c>
      <c r="L1579" s="58">
        <f>VLOOKUP(C1579, Pivot!A$2:B$999, 2, FALSE)</f>
        <v>48000</v>
      </c>
      <c r="M1579" s="58">
        <f t="shared" si="130"/>
        <v>2019</v>
      </c>
      <c r="P1579" s="58">
        <v>2019</v>
      </c>
    </row>
    <row r="1580" spans="1:16" ht="12.75" hidden="1" customHeight="1" x14ac:dyDescent="0.25">
      <c r="A1580" s="45" t="s">
        <v>1426</v>
      </c>
      <c r="B1580" s="54" t="s">
        <v>238</v>
      </c>
      <c r="C1580" s="45" t="s">
        <v>1411</v>
      </c>
      <c r="D1580" s="22">
        <v>1</v>
      </c>
      <c r="E1580" s="91">
        <v>43578</v>
      </c>
      <c r="F1580" s="57">
        <f>VLOOKUP(C1580, Pivot!A$2:C$999, 3, FALSE)</f>
        <v>43417</v>
      </c>
      <c r="G1580" s="30">
        <f t="shared" si="129"/>
        <v>161</v>
      </c>
      <c r="H1580" s="31">
        <f>VLOOKUP(C1580, Pivot!A$2:E$999, 4, FALSE)</f>
        <v>111.9</v>
      </c>
      <c r="I1580" s="31">
        <f>VLOOKUP(C1580, Pivot!A$2:E$999, 5, FALSE)</f>
        <v>86.5</v>
      </c>
      <c r="J1580" s="76">
        <v>114</v>
      </c>
      <c r="K1580" s="31">
        <f t="shared" si="128"/>
        <v>2.0999999999999943</v>
      </c>
      <c r="L1580" s="58">
        <f>VLOOKUP(C1580, Pivot!A$2:B$999, 2, FALSE)</f>
        <v>3300</v>
      </c>
      <c r="M1580" s="58">
        <f t="shared" si="130"/>
        <v>2019</v>
      </c>
      <c r="P1580" s="58">
        <v>2019</v>
      </c>
    </row>
    <row r="1581" spans="1:16" ht="12.75" hidden="1" customHeight="1" x14ac:dyDescent="0.25">
      <c r="A1581" s="45" t="s">
        <v>1426</v>
      </c>
      <c r="B1581" s="54" t="s">
        <v>238</v>
      </c>
      <c r="C1581" s="45" t="s">
        <v>1374</v>
      </c>
      <c r="D1581" s="22">
        <v>1</v>
      </c>
      <c r="E1581" s="91">
        <v>43578</v>
      </c>
      <c r="F1581" s="57">
        <f>VLOOKUP(C1581, Pivot!A$2:C$999, 3, FALSE)</f>
        <v>43410.333333333336</v>
      </c>
      <c r="G1581" s="30">
        <f t="shared" si="129"/>
        <v>167.66666666666424</v>
      </c>
      <c r="H1581" s="31">
        <f>VLOOKUP(C1581, Pivot!A$2:E$999, 4, FALSE)</f>
        <v>207.3</v>
      </c>
      <c r="I1581" s="31">
        <f>VLOOKUP(C1581, Pivot!A$2:E$999, 5, FALSE)</f>
        <v>86.5</v>
      </c>
      <c r="J1581" s="76">
        <v>114</v>
      </c>
      <c r="K1581" s="31">
        <f t="shared" si="128"/>
        <v>0</v>
      </c>
      <c r="L1581" s="58">
        <f>VLOOKUP(C1581, Pivot!A$2:B$999, 2, FALSE)</f>
        <v>114000</v>
      </c>
      <c r="M1581" s="58">
        <f t="shared" si="130"/>
        <v>2019</v>
      </c>
      <c r="P1581" s="58">
        <v>2019</v>
      </c>
    </row>
    <row r="1582" spans="1:16" ht="12.75" hidden="1" customHeight="1" x14ac:dyDescent="0.25">
      <c r="A1582" s="45" t="s">
        <v>1426</v>
      </c>
      <c r="B1582" s="54" t="s">
        <v>238</v>
      </c>
      <c r="C1582" s="45" t="s">
        <v>1427</v>
      </c>
      <c r="D1582" s="22">
        <v>1</v>
      </c>
      <c r="E1582" s="91">
        <v>43578</v>
      </c>
      <c r="F1582" s="57" t="e">
        <f>VLOOKUP(C1582, Pivot!A$2:C$999, 3, FALSE)</f>
        <v>#N/A</v>
      </c>
      <c r="G1582" s="30" t="str">
        <f t="shared" si="129"/>
        <v/>
      </c>
      <c r="H1582" s="31" t="e">
        <f>VLOOKUP(C1582, Pivot!A$2:E$999, 4, FALSE)</f>
        <v>#N/A</v>
      </c>
      <c r="I1582" s="31" t="e">
        <f>VLOOKUP(C1582, Pivot!A$2:E$999, 5, FALSE)</f>
        <v>#N/A</v>
      </c>
      <c r="J1582" s="76">
        <v>114</v>
      </c>
      <c r="K1582" s="31" t="e">
        <f t="shared" si="128"/>
        <v>#N/A</v>
      </c>
      <c r="L1582" s="58" t="e">
        <f>VLOOKUP(C1582, Pivot!A$2:B$999, 2, FALSE)</f>
        <v>#N/A</v>
      </c>
      <c r="M1582" s="58">
        <f t="shared" si="130"/>
        <v>2019</v>
      </c>
      <c r="P1582" s="58">
        <v>2019</v>
      </c>
    </row>
    <row r="1583" spans="1:16" ht="12.75" hidden="1" customHeight="1" x14ac:dyDescent="0.25">
      <c r="A1583" s="45" t="s">
        <v>1426</v>
      </c>
      <c r="B1583" s="54" t="s">
        <v>238</v>
      </c>
      <c r="C1583" s="45" t="s">
        <v>1393</v>
      </c>
      <c r="D1583" s="22">
        <v>1</v>
      </c>
      <c r="E1583" s="91">
        <v>43579</v>
      </c>
      <c r="F1583" s="57">
        <f>VLOOKUP(C1583, Pivot!A$2:C$999, 3, FALSE)</f>
        <v>43419.571428571428</v>
      </c>
      <c r="G1583" s="30">
        <f t="shared" si="129"/>
        <v>159.42857142857247</v>
      </c>
      <c r="H1583" s="31">
        <f>VLOOKUP(C1583, Pivot!A$2:E$999, 4, FALSE)</f>
        <v>191.1</v>
      </c>
      <c r="I1583" s="31">
        <f>VLOOKUP(C1583, Pivot!A$2:E$999, 5, FALSE)</f>
        <v>86.5</v>
      </c>
      <c r="J1583" s="76">
        <v>114</v>
      </c>
      <c r="K1583" s="31">
        <f t="shared" si="128"/>
        <v>0</v>
      </c>
      <c r="L1583" s="58">
        <f>VLOOKUP(C1583, Pivot!A$2:B$999, 2, FALSE)</f>
        <v>48000</v>
      </c>
      <c r="M1583" s="58">
        <f t="shared" si="130"/>
        <v>2019</v>
      </c>
      <c r="P1583" s="58">
        <v>2019</v>
      </c>
    </row>
    <row r="1584" spans="1:16" ht="12.75" hidden="1" customHeight="1" x14ac:dyDescent="0.25">
      <c r="A1584" s="45" t="s">
        <v>1426</v>
      </c>
      <c r="B1584" s="54" t="s">
        <v>238</v>
      </c>
      <c r="C1584" s="45" t="s">
        <v>1389</v>
      </c>
      <c r="D1584" s="22">
        <v>1</v>
      </c>
      <c r="E1584" s="91">
        <v>43580</v>
      </c>
      <c r="F1584" s="57">
        <f>VLOOKUP(C1584, Pivot!A$2:C$999, 3, FALSE)</f>
        <v>43509</v>
      </c>
      <c r="G1584" s="30">
        <f t="shared" si="129"/>
        <v>71</v>
      </c>
      <c r="H1584" s="31">
        <f>VLOOKUP(C1584, Pivot!A$2:E$999, 4, FALSE)</f>
        <v>111.9</v>
      </c>
      <c r="I1584" s="31">
        <f>VLOOKUP(C1584, Pivot!A$2:E$999, 5, FALSE)</f>
        <v>86.5</v>
      </c>
      <c r="J1584" s="76">
        <v>112</v>
      </c>
      <c r="K1584" s="31">
        <f t="shared" si="128"/>
        <v>9.9999999999994316E-2</v>
      </c>
      <c r="L1584" s="58">
        <f>VLOOKUP(C1584, Pivot!A$2:B$999, 2, FALSE)</f>
        <v>21900</v>
      </c>
      <c r="M1584" s="58">
        <f t="shared" si="130"/>
        <v>2019</v>
      </c>
      <c r="P1584" s="58">
        <v>2019</v>
      </c>
    </row>
    <row r="1585" spans="1:16" ht="12.75" hidden="1" customHeight="1" x14ac:dyDescent="0.25">
      <c r="A1585" s="45" t="s">
        <v>1426</v>
      </c>
      <c r="B1585" s="54" t="s">
        <v>238</v>
      </c>
      <c r="C1585" s="45" t="s">
        <v>1416</v>
      </c>
      <c r="D1585" s="22">
        <v>1</v>
      </c>
      <c r="E1585" s="91">
        <v>43580</v>
      </c>
      <c r="F1585" s="57">
        <v>43544</v>
      </c>
      <c r="G1585" s="30">
        <f t="shared" si="129"/>
        <v>36</v>
      </c>
      <c r="H1585" s="31">
        <f>VLOOKUP(C1585, Pivot!A$2:E$999, 4, FALSE)</f>
        <v>118.9</v>
      </c>
      <c r="I1585" s="31">
        <f>VLOOKUP(C1585, Pivot!A$2:E$999, 5, FALSE)</f>
        <v>111.9</v>
      </c>
      <c r="J1585" s="76">
        <v>114</v>
      </c>
      <c r="K1585" s="31">
        <f t="shared" si="128"/>
        <v>0</v>
      </c>
      <c r="L1585" s="58">
        <f>VLOOKUP(C1585, Pivot!A$2:B$999, 2, FALSE)</f>
        <v>11817</v>
      </c>
      <c r="M1585" s="58">
        <f t="shared" si="130"/>
        <v>2019</v>
      </c>
      <c r="P1585" s="58">
        <v>2019</v>
      </c>
    </row>
    <row r="1586" spans="1:16" ht="12.75" hidden="1" customHeight="1" x14ac:dyDescent="0.25">
      <c r="A1586" s="45" t="s">
        <v>1426</v>
      </c>
      <c r="B1586" s="54" t="s">
        <v>238</v>
      </c>
      <c r="C1586" s="45" t="s">
        <v>1395</v>
      </c>
      <c r="D1586" s="22">
        <v>1</v>
      </c>
      <c r="E1586" s="91">
        <v>43580</v>
      </c>
      <c r="F1586" s="57">
        <f>VLOOKUP(C1586, Pivot!A$2:C$999, 3, FALSE)</f>
        <v>43510</v>
      </c>
      <c r="G1586" s="30">
        <f t="shared" si="129"/>
        <v>70</v>
      </c>
      <c r="H1586" s="31">
        <f>VLOOKUP(C1586, Pivot!A$2:E$999, 4, FALSE)</f>
        <v>111.9</v>
      </c>
      <c r="I1586" s="31">
        <f>VLOOKUP(C1586, Pivot!A$2:E$999, 5, FALSE)</f>
        <v>86.5</v>
      </c>
      <c r="J1586" s="76">
        <v>114</v>
      </c>
      <c r="K1586" s="31">
        <f t="shared" si="128"/>
        <v>2.0999999999999943</v>
      </c>
      <c r="L1586" s="58">
        <f>VLOOKUP(C1586, Pivot!A$2:B$999, 2, FALSE)</f>
        <v>17100</v>
      </c>
      <c r="M1586" s="58">
        <f t="shared" si="130"/>
        <v>2019</v>
      </c>
      <c r="P1586" s="58">
        <v>2019</v>
      </c>
    </row>
    <row r="1587" spans="1:16" ht="12.75" hidden="1" customHeight="1" x14ac:dyDescent="0.25">
      <c r="A1587" s="45" t="s">
        <v>1426</v>
      </c>
      <c r="B1587" s="54" t="s">
        <v>238</v>
      </c>
      <c r="C1587" s="45" t="s">
        <v>1393</v>
      </c>
      <c r="D1587" s="22">
        <v>1</v>
      </c>
      <c r="E1587" s="91">
        <v>43585</v>
      </c>
      <c r="F1587" s="57">
        <f>VLOOKUP(C1587, Pivot!A$2:C$999, 3, FALSE)</f>
        <v>43419.571428571428</v>
      </c>
      <c r="G1587" s="30">
        <f t="shared" si="129"/>
        <v>165.42857142857247</v>
      </c>
      <c r="H1587" s="31">
        <f>VLOOKUP(C1587, Pivot!A$2:E$999, 4, FALSE)</f>
        <v>191.1</v>
      </c>
      <c r="I1587" s="31">
        <f>VLOOKUP(C1587, Pivot!A$2:E$999, 5, FALSE)</f>
        <v>86.5</v>
      </c>
      <c r="J1587" s="76">
        <v>100</v>
      </c>
      <c r="K1587" s="31">
        <f t="shared" si="128"/>
        <v>0</v>
      </c>
      <c r="L1587" s="58">
        <f>VLOOKUP(C1587, Pivot!A$2:B$999, 2, FALSE)</f>
        <v>48000</v>
      </c>
      <c r="M1587" s="58">
        <f t="shared" si="130"/>
        <v>2019</v>
      </c>
      <c r="P1587" s="58">
        <v>2019</v>
      </c>
    </row>
    <row r="1588" spans="1:16" ht="12.75" hidden="1" customHeight="1" x14ac:dyDescent="0.25">
      <c r="A1588" s="45" t="s">
        <v>1426</v>
      </c>
      <c r="B1588" s="54" t="s">
        <v>238</v>
      </c>
      <c r="C1588" s="45" t="s">
        <v>1389</v>
      </c>
      <c r="D1588" s="22">
        <v>1</v>
      </c>
      <c r="E1588" s="91">
        <v>43586</v>
      </c>
      <c r="F1588" s="57">
        <f>VLOOKUP(C1588, Pivot!A$2:C$999, 3, FALSE)</f>
        <v>43509</v>
      </c>
      <c r="G1588" s="30">
        <f t="shared" si="129"/>
        <v>77</v>
      </c>
      <c r="H1588" s="31">
        <f>VLOOKUP(C1588, Pivot!A$2:E$999, 4, FALSE)</f>
        <v>111.9</v>
      </c>
      <c r="I1588" s="31">
        <f>VLOOKUP(C1588, Pivot!A$2:E$999, 5, FALSE)</f>
        <v>86.5</v>
      </c>
      <c r="J1588" s="76">
        <v>100</v>
      </c>
      <c r="K1588" s="31">
        <f t="shared" si="128"/>
        <v>0</v>
      </c>
      <c r="L1588" s="58">
        <f>VLOOKUP(C1588, Pivot!A$2:B$999, 2, FALSE)</f>
        <v>21900</v>
      </c>
      <c r="M1588" s="58">
        <f t="shared" si="130"/>
        <v>2019</v>
      </c>
      <c r="P1588" s="58">
        <v>2019</v>
      </c>
    </row>
    <row r="1589" spans="1:16" ht="12.75" hidden="1" customHeight="1" x14ac:dyDescent="0.25">
      <c r="A1589" s="45" t="s">
        <v>1426</v>
      </c>
      <c r="B1589" s="54" t="s">
        <v>238</v>
      </c>
      <c r="C1589" s="45" t="s">
        <v>1374</v>
      </c>
      <c r="D1589" s="22">
        <v>1</v>
      </c>
      <c r="E1589" s="91">
        <v>43586</v>
      </c>
      <c r="F1589" s="57">
        <f>VLOOKUP(C1589, Pivot!A$2:C$999, 3, FALSE)</f>
        <v>43410.333333333336</v>
      </c>
      <c r="G1589" s="30">
        <f t="shared" si="129"/>
        <v>175.66666666666424</v>
      </c>
      <c r="H1589" s="31">
        <f>VLOOKUP(C1589, Pivot!A$2:E$999, 4, FALSE)</f>
        <v>207.3</v>
      </c>
      <c r="I1589" s="31">
        <f>VLOOKUP(C1589, Pivot!A$2:E$999, 5, FALSE)</f>
        <v>86.5</v>
      </c>
      <c r="J1589" s="47">
        <v>100.8</v>
      </c>
      <c r="K1589" s="31">
        <f t="shared" si="128"/>
        <v>0</v>
      </c>
      <c r="L1589" s="58">
        <f>VLOOKUP(C1589, Pivot!A$2:B$999, 2, FALSE)</f>
        <v>114000</v>
      </c>
      <c r="M1589" s="58">
        <f t="shared" si="130"/>
        <v>2019</v>
      </c>
      <c r="P1589" s="58">
        <v>2019</v>
      </c>
    </row>
    <row r="1590" spans="1:16" ht="12.75" hidden="1" customHeight="1" x14ac:dyDescent="0.25">
      <c r="A1590" s="45" t="s">
        <v>1426</v>
      </c>
      <c r="B1590" s="54" t="s">
        <v>238</v>
      </c>
      <c r="C1590" s="45" t="s">
        <v>1374</v>
      </c>
      <c r="D1590" s="22">
        <v>1</v>
      </c>
      <c r="E1590" s="91">
        <v>43586</v>
      </c>
      <c r="F1590" s="57">
        <f>VLOOKUP(C1590, Pivot!A$2:C$999, 3, FALSE)</f>
        <v>43410.333333333336</v>
      </c>
      <c r="G1590" s="30">
        <f t="shared" si="129"/>
        <v>175.66666666666424</v>
      </c>
      <c r="H1590" s="31">
        <f>VLOOKUP(C1590, Pivot!A$2:E$999, 4, FALSE)</f>
        <v>207.3</v>
      </c>
      <c r="I1590" s="31">
        <f>VLOOKUP(C1590, Pivot!A$2:E$999, 5, FALSE)</f>
        <v>86.5</v>
      </c>
      <c r="J1590" s="47">
        <v>100.8</v>
      </c>
      <c r="K1590" s="31">
        <f t="shared" si="128"/>
        <v>0</v>
      </c>
      <c r="L1590" s="58">
        <f>VLOOKUP(C1590, Pivot!A$2:B$999, 2, FALSE)</f>
        <v>114000</v>
      </c>
      <c r="M1590" s="58">
        <f t="shared" si="130"/>
        <v>2019</v>
      </c>
      <c r="P1590" s="58">
        <v>2019</v>
      </c>
    </row>
    <row r="1591" spans="1:16" ht="12.75" hidden="1" customHeight="1" x14ac:dyDescent="0.25">
      <c r="A1591" s="45" t="s">
        <v>1426</v>
      </c>
      <c r="B1591" s="54" t="s">
        <v>238</v>
      </c>
      <c r="C1591" s="45" t="s">
        <v>1389</v>
      </c>
      <c r="D1591" s="22">
        <v>1</v>
      </c>
      <c r="E1591" s="91">
        <v>43586</v>
      </c>
      <c r="F1591" s="57">
        <f>VLOOKUP(C1591, Pivot!A$2:C$999, 3, FALSE)</f>
        <v>43509</v>
      </c>
      <c r="G1591" s="30">
        <f t="shared" si="129"/>
        <v>77</v>
      </c>
      <c r="H1591" s="31">
        <f>VLOOKUP(C1591, Pivot!A$2:E$999, 4, FALSE)</f>
        <v>111.9</v>
      </c>
      <c r="I1591" s="31">
        <f>VLOOKUP(C1591, Pivot!A$2:E$999, 5, FALSE)</f>
        <v>86.5</v>
      </c>
      <c r="J1591" s="47">
        <v>106.5</v>
      </c>
      <c r="K1591" s="31">
        <f t="shared" si="128"/>
        <v>0</v>
      </c>
      <c r="L1591" s="58">
        <f>VLOOKUP(C1591, Pivot!A$2:B$999, 2, FALSE)</f>
        <v>21900</v>
      </c>
      <c r="M1591" s="58">
        <f t="shared" si="130"/>
        <v>2019</v>
      </c>
      <c r="P1591" s="58">
        <v>2019</v>
      </c>
    </row>
    <row r="1592" spans="1:16" ht="12.75" hidden="1" customHeight="1" x14ac:dyDescent="0.25">
      <c r="A1592" s="45" t="s">
        <v>1426</v>
      </c>
      <c r="B1592" s="54" t="s">
        <v>238</v>
      </c>
      <c r="C1592" s="45" t="s">
        <v>1374</v>
      </c>
      <c r="D1592" s="22">
        <v>1</v>
      </c>
      <c r="E1592" s="91">
        <v>43586</v>
      </c>
      <c r="F1592" s="57">
        <f>VLOOKUP(C1592, Pivot!A$2:C$999, 3, FALSE)</f>
        <v>43410.333333333336</v>
      </c>
      <c r="G1592" s="30">
        <f t="shared" si="129"/>
        <v>175.66666666666424</v>
      </c>
      <c r="H1592" s="31">
        <f>VLOOKUP(C1592, Pivot!A$2:E$999, 4, FALSE)</f>
        <v>207.3</v>
      </c>
      <c r="I1592" s="31">
        <f>VLOOKUP(C1592, Pivot!A$2:E$999, 5, FALSE)</f>
        <v>86.5</v>
      </c>
      <c r="J1592" s="47">
        <v>106.5</v>
      </c>
      <c r="K1592" s="31">
        <f t="shared" si="128"/>
        <v>0</v>
      </c>
      <c r="L1592" s="58">
        <f>VLOOKUP(C1592, Pivot!A$2:B$999, 2, FALSE)</f>
        <v>114000</v>
      </c>
      <c r="M1592" s="58">
        <f t="shared" si="130"/>
        <v>2019</v>
      </c>
      <c r="P1592" s="58">
        <v>2019</v>
      </c>
    </row>
    <row r="1593" spans="1:16" ht="12.75" hidden="1" customHeight="1" x14ac:dyDescent="0.25">
      <c r="A1593" s="45" t="s">
        <v>1426</v>
      </c>
      <c r="B1593" s="54" t="s">
        <v>238</v>
      </c>
      <c r="C1593" s="45" t="s">
        <v>1395</v>
      </c>
      <c r="D1593" s="22">
        <v>1</v>
      </c>
      <c r="E1593" s="91">
        <v>43587</v>
      </c>
      <c r="F1593" s="57">
        <f>VLOOKUP(C1593, Pivot!A$2:C$999, 3, FALSE)</f>
        <v>43510</v>
      </c>
      <c r="G1593" s="30">
        <f t="shared" si="129"/>
        <v>77</v>
      </c>
      <c r="H1593" s="31">
        <f>VLOOKUP(C1593, Pivot!A$2:E$999, 4, FALSE)</f>
        <v>111.9</v>
      </c>
      <c r="I1593" s="31">
        <f>VLOOKUP(C1593, Pivot!A$2:E$999, 5, FALSE)</f>
        <v>86.5</v>
      </c>
      <c r="J1593" s="76">
        <v>100</v>
      </c>
      <c r="K1593" s="31">
        <f t="shared" si="128"/>
        <v>0</v>
      </c>
      <c r="L1593" s="58">
        <f>VLOOKUP(C1593, Pivot!A$2:B$999, 2, FALSE)</f>
        <v>17100</v>
      </c>
      <c r="M1593" s="58">
        <f t="shared" si="130"/>
        <v>2019</v>
      </c>
      <c r="P1593" s="58">
        <v>2019</v>
      </c>
    </row>
    <row r="1594" spans="1:16" ht="12.75" hidden="1" customHeight="1" x14ac:dyDescent="0.25">
      <c r="A1594" s="45" t="s">
        <v>1426</v>
      </c>
      <c r="B1594" s="54" t="s">
        <v>238</v>
      </c>
      <c r="C1594" s="45" t="s">
        <v>1393</v>
      </c>
      <c r="D1594" s="22">
        <v>1</v>
      </c>
      <c r="E1594" s="91">
        <v>43587</v>
      </c>
      <c r="F1594" s="57">
        <f>VLOOKUP(C1594, Pivot!A$2:C$999, 3, FALSE)</f>
        <v>43419.571428571428</v>
      </c>
      <c r="G1594" s="30">
        <f t="shared" si="129"/>
        <v>167.42857142857247</v>
      </c>
      <c r="H1594" s="31">
        <f>VLOOKUP(C1594, Pivot!A$2:E$999, 4, FALSE)</f>
        <v>191.1</v>
      </c>
      <c r="I1594" s="31">
        <f>VLOOKUP(C1594, Pivot!A$2:E$999, 5, FALSE)</f>
        <v>86.5</v>
      </c>
      <c r="J1594" s="47">
        <v>100.8</v>
      </c>
      <c r="K1594" s="31">
        <f t="shared" si="128"/>
        <v>0</v>
      </c>
      <c r="L1594" s="58">
        <f>VLOOKUP(C1594, Pivot!A$2:B$999, 2, FALSE)</f>
        <v>48000</v>
      </c>
      <c r="M1594" s="58">
        <f t="shared" si="130"/>
        <v>2019</v>
      </c>
      <c r="P1594" s="58">
        <v>2019</v>
      </c>
    </row>
    <row r="1595" spans="1:16" ht="12.75" hidden="1" customHeight="1" x14ac:dyDescent="0.25">
      <c r="A1595" s="45" t="s">
        <v>1426</v>
      </c>
      <c r="B1595" s="54" t="s">
        <v>238</v>
      </c>
      <c r="C1595" s="45" t="s">
        <v>1393</v>
      </c>
      <c r="D1595" s="22">
        <v>1</v>
      </c>
      <c r="E1595" s="91">
        <v>43587</v>
      </c>
      <c r="F1595" s="57">
        <f>VLOOKUP(C1595, Pivot!A$2:C$999, 3, FALSE)</f>
        <v>43419.571428571428</v>
      </c>
      <c r="G1595" s="30">
        <f t="shared" si="129"/>
        <v>167.42857142857247</v>
      </c>
      <c r="H1595" s="31">
        <f>VLOOKUP(C1595, Pivot!A$2:E$999, 4, FALSE)</f>
        <v>191.1</v>
      </c>
      <c r="I1595" s="31">
        <f>VLOOKUP(C1595, Pivot!A$2:E$999, 5, FALSE)</f>
        <v>86.5</v>
      </c>
      <c r="J1595" s="47">
        <v>100.8</v>
      </c>
      <c r="K1595" s="31">
        <f t="shared" si="128"/>
        <v>0</v>
      </c>
      <c r="L1595" s="58">
        <f>VLOOKUP(C1595, Pivot!A$2:B$999, 2, FALSE)</f>
        <v>48000</v>
      </c>
      <c r="M1595" s="58">
        <f t="shared" si="130"/>
        <v>2019</v>
      </c>
      <c r="P1595" s="58">
        <v>2019</v>
      </c>
    </row>
    <row r="1596" spans="1:16" ht="12.75" hidden="1" customHeight="1" x14ac:dyDescent="0.25">
      <c r="A1596" s="45" t="s">
        <v>1426</v>
      </c>
      <c r="B1596" s="54" t="s">
        <v>238</v>
      </c>
      <c r="C1596" s="45" t="s">
        <v>1389</v>
      </c>
      <c r="D1596" s="22">
        <v>1</v>
      </c>
      <c r="E1596" s="91">
        <v>43587</v>
      </c>
      <c r="F1596" s="57">
        <f>VLOOKUP(C1596, Pivot!A$2:C$999, 3, FALSE)</f>
        <v>43509</v>
      </c>
      <c r="G1596" s="30">
        <f t="shared" si="129"/>
        <v>78</v>
      </c>
      <c r="H1596" s="31">
        <f>VLOOKUP(C1596, Pivot!A$2:E$999, 4, FALSE)</f>
        <v>111.9</v>
      </c>
      <c r="I1596" s="31">
        <f>VLOOKUP(C1596, Pivot!A$2:E$999, 5, FALSE)</f>
        <v>86.5</v>
      </c>
      <c r="J1596" s="47">
        <v>100.8</v>
      </c>
      <c r="K1596" s="31">
        <f t="shared" si="128"/>
        <v>0</v>
      </c>
      <c r="L1596" s="58">
        <f>VLOOKUP(C1596, Pivot!A$2:B$999, 2, FALSE)</f>
        <v>21900</v>
      </c>
      <c r="M1596" s="58">
        <f t="shared" si="130"/>
        <v>2019</v>
      </c>
      <c r="P1596" s="58">
        <v>2019</v>
      </c>
    </row>
    <row r="1597" spans="1:16" ht="12.75" hidden="1" customHeight="1" x14ac:dyDescent="0.25">
      <c r="A1597" s="45" t="s">
        <v>1426</v>
      </c>
      <c r="B1597" s="54" t="s">
        <v>238</v>
      </c>
      <c r="C1597" s="45" t="s">
        <v>1374</v>
      </c>
      <c r="D1597" s="22">
        <v>1</v>
      </c>
      <c r="E1597" s="91">
        <v>43587</v>
      </c>
      <c r="F1597" s="57">
        <f>VLOOKUP(C1597, Pivot!A$2:C$999, 3, FALSE)</f>
        <v>43410.333333333336</v>
      </c>
      <c r="G1597" s="30">
        <f t="shared" si="129"/>
        <v>176.66666666666424</v>
      </c>
      <c r="H1597" s="31">
        <f>VLOOKUP(C1597, Pivot!A$2:E$999, 4, FALSE)</f>
        <v>207.3</v>
      </c>
      <c r="I1597" s="31">
        <f>VLOOKUP(C1597, Pivot!A$2:E$999, 5, FALSE)</f>
        <v>86.5</v>
      </c>
      <c r="J1597" s="47">
        <v>100.8</v>
      </c>
      <c r="K1597" s="31">
        <f t="shared" si="128"/>
        <v>0</v>
      </c>
      <c r="L1597" s="58">
        <f>VLOOKUP(C1597, Pivot!A$2:B$999, 2, FALSE)</f>
        <v>114000</v>
      </c>
      <c r="M1597" s="58">
        <f t="shared" si="130"/>
        <v>2019</v>
      </c>
      <c r="P1597" s="58">
        <v>2019</v>
      </c>
    </row>
    <row r="1598" spans="1:16" ht="12.75" hidden="1" customHeight="1" x14ac:dyDescent="0.25">
      <c r="A1598" s="45" t="s">
        <v>1426</v>
      </c>
      <c r="B1598" s="54" t="s">
        <v>238</v>
      </c>
      <c r="C1598" s="45" t="s">
        <v>1374</v>
      </c>
      <c r="D1598" s="22">
        <v>1</v>
      </c>
      <c r="E1598" s="91">
        <v>43587</v>
      </c>
      <c r="F1598" s="57">
        <f>VLOOKUP(C1598, Pivot!A$2:C$999, 3, FALSE)</f>
        <v>43410.333333333336</v>
      </c>
      <c r="G1598" s="30">
        <f t="shared" si="129"/>
        <v>176.66666666666424</v>
      </c>
      <c r="H1598" s="31">
        <f>VLOOKUP(C1598, Pivot!A$2:E$999, 4, FALSE)</f>
        <v>207.3</v>
      </c>
      <c r="I1598" s="31">
        <f>VLOOKUP(C1598, Pivot!A$2:E$999, 5, FALSE)</f>
        <v>86.5</v>
      </c>
      <c r="J1598" s="47">
        <v>100.8</v>
      </c>
      <c r="K1598" s="31">
        <f t="shared" si="128"/>
        <v>0</v>
      </c>
      <c r="L1598" s="58">
        <f>VLOOKUP(C1598, Pivot!A$2:B$999, 2, FALSE)</f>
        <v>114000</v>
      </c>
      <c r="M1598" s="58">
        <f t="shared" si="130"/>
        <v>2019</v>
      </c>
      <c r="P1598" s="58">
        <v>2019</v>
      </c>
    </row>
    <row r="1599" spans="1:16" ht="12.75" hidden="1" customHeight="1" x14ac:dyDescent="0.25">
      <c r="A1599" s="45" t="s">
        <v>1426</v>
      </c>
      <c r="B1599" s="54" t="s">
        <v>238</v>
      </c>
      <c r="C1599" s="45" t="s">
        <v>1393</v>
      </c>
      <c r="D1599" s="22">
        <v>1</v>
      </c>
      <c r="E1599" s="91">
        <v>43587</v>
      </c>
      <c r="F1599" s="57">
        <f>VLOOKUP(C1599, Pivot!A$2:C$999, 3, FALSE)</f>
        <v>43419.571428571428</v>
      </c>
      <c r="G1599" s="30">
        <f t="shared" si="129"/>
        <v>167.42857142857247</v>
      </c>
      <c r="H1599" s="31">
        <f>VLOOKUP(C1599, Pivot!A$2:E$999, 4, FALSE)</f>
        <v>191.1</v>
      </c>
      <c r="I1599" s="31">
        <f>VLOOKUP(C1599, Pivot!A$2:E$999, 5, FALSE)</f>
        <v>86.5</v>
      </c>
      <c r="J1599" s="47">
        <v>100.8</v>
      </c>
      <c r="K1599" s="31">
        <f t="shared" si="128"/>
        <v>0</v>
      </c>
      <c r="L1599" s="58">
        <f>VLOOKUP(C1599, Pivot!A$2:B$999, 2, FALSE)</f>
        <v>48000</v>
      </c>
      <c r="M1599" s="58">
        <f t="shared" si="130"/>
        <v>2019</v>
      </c>
      <c r="P1599" s="58">
        <v>2019</v>
      </c>
    </row>
    <row r="1600" spans="1:16" ht="12.75" hidden="1" customHeight="1" x14ac:dyDescent="0.25">
      <c r="A1600" s="45" t="s">
        <v>1426</v>
      </c>
      <c r="B1600" s="54" t="s">
        <v>238</v>
      </c>
      <c r="C1600" s="45" t="s">
        <v>1393</v>
      </c>
      <c r="D1600" s="22">
        <v>1</v>
      </c>
      <c r="E1600" s="91">
        <v>43587</v>
      </c>
      <c r="F1600" s="57">
        <f>VLOOKUP(C1600, Pivot!A$2:C$999, 3, FALSE)</f>
        <v>43419.571428571428</v>
      </c>
      <c r="G1600" s="30">
        <f t="shared" si="129"/>
        <v>167.42857142857247</v>
      </c>
      <c r="H1600" s="31">
        <f>VLOOKUP(C1600, Pivot!A$2:E$999, 4, FALSE)</f>
        <v>191.1</v>
      </c>
      <c r="I1600" s="31">
        <f>VLOOKUP(C1600, Pivot!A$2:E$999, 5, FALSE)</f>
        <v>86.5</v>
      </c>
      <c r="J1600" s="47">
        <v>100.8</v>
      </c>
      <c r="K1600" s="31">
        <f t="shared" si="128"/>
        <v>0</v>
      </c>
      <c r="L1600" s="58">
        <f>VLOOKUP(C1600, Pivot!A$2:B$999, 2, FALSE)</f>
        <v>48000</v>
      </c>
      <c r="M1600" s="58">
        <f t="shared" si="130"/>
        <v>2019</v>
      </c>
      <c r="P1600" s="58">
        <v>2019</v>
      </c>
    </row>
    <row r="1601" spans="1:16" ht="12.75" hidden="1" customHeight="1" x14ac:dyDescent="0.25">
      <c r="A1601" s="45" t="s">
        <v>1426</v>
      </c>
      <c r="B1601" s="54" t="s">
        <v>238</v>
      </c>
      <c r="C1601" s="45" t="s">
        <v>1412</v>
      </c>
      <c r="D1601" s="22">
        <v>1</v>
      </c>
      <c r="E1601" s="91">
        <v>43587</v>
      </c>
      <c r="F1601" s="57">
        <f>VLOOKUP(C1601, Pivot!A$2:C$999, 3, FALSE)</f>
        <v>43511</v>
      </c>
      <c r="G1601" s="30">
        <f t="shared" si="129"/>
        <v>76</v>
      </c>
      <c r="H1601" s="31">
        <f>VLOOKUP(C1601, Pivot!A$2:E$999, 4, FALSE)</f>
        <v>111.9</v>
      </c>
      <c r="I1601" s="31">
        <f>VLOOKUP(C1601, Pivot!A$2:E$999, 5, FALSE)</f>
        <v>86.5</v>
      </c>
      <c r="J1601" s="47">
        <v>100.8</v>
      </c>
      <c r="K1601" s="31">
        <f t="shared" si="128"/>
        <v>0</v>
      </c>
      <c r="L1601" s="58">
        <f>VLOOKUP(C1601, Pivot!A$2:B$999, 2, FALSE)</f>
        <v>2839</v>
      </c>
      <c r="M1601" s="58">
        <f t="shared" si="130"/>
        <v>2019</v>
      </c>
      <c r="P1601" s="58">
        <v>2019</v>
      </c>
    </row>
    <row r="1602" spans="1:16" ht="12.75" hidden="1" customHeight="1" x14ac:dyDescent="0.25">
      <c r="A1602" s="45" t="s">
        <v>1426</v>
      </c>
      <c r="B1602" s="54" t="s">
        <v>238</v>
      </c>
      <c r="C1602" s="45" t="s">
        <v>1389</v>
      </c>
      <c r="D1602" s="22">
        <v>1</v>
      </c>
      <c r="E1602" s="91">
        <v>43587</v>
      </c>
      <c r="F1602" s="57">
        <f>VLOOKUP(C1602, Pivot!A$2:C$999, 3, FALSE)</f>
        <v>43509</v>
      </c>
      <c r="G1602" s="30">
        <f t="shared" si="129"/>
        <v>78</v>
      </c>
      <c r="H1602" s="31">
        <f>VLOOKUP(C1602, Pivot!A$2:E$999, 4, FALSE)</f>
        <v>111.9</v>
      </c>
      <c r="I1602" s="31">
        <f>VLOOKUP(C1602, Pivot!A$2:E$999, 5, FALSE)</f>
        <v>86.5</v>
      </c>
      <c r="J1602" s="47">
        <v>100.8</v>
      </c>
      <c r="K1602" s="31">
        <f t="shared" ref="K1602:K1665" si="131">IF(J1602&gt;H1602, J1602-H1602, IF(J1602&lt;I1602, J1602-I1602, 0))</f>
        <v>0</v>
      </c>
      <c r="L1602" s="58">
        <f>VLOOKUP(C1602, Pivot!A$2:B$999, 2, FALSE)</f>
        <v>21900</v>
      </c>
      <c r="M1602" s="58">
        <f t="shared" si="130"/>
        <v>2019</v>
      </c>
      <c r="P1602" s="58">
        <v>2019</v>
      </c>
    </row>
    <row r="1603" spans="1:16" ht="12.75" hidden="1" customHeight="1" x14ac:dyDescent="0.25">
      <c r="A1603" s="45" t="s">
        <v>1426</v>
      </c>
      <c r="B1603" s="54" t="s">
        <v>238</v>
      </c>
      <c r="C1603" s="45" t="s">
        <v>1393</v>
      </c>
      <c r="D1603" s="22">
        <v>1</v>
      </c>
      <c r="E1603" s="91">
        <v>43587</v>
      </c>
      <c r="F1603" s="57">
        <f>VLOOKUP(C1603, Pivot!A$2:C$999, 3, FALSE)</f>
        <v>43419.571428571428</v>
      </c>
      <c r="G1603" s="30">
        <f t="shared" si="129"/>
        <v>167.42857142857247</v>
      </c>
      <c r="H1603" s="31">
        <f>VLOOKUP(C1603, Pivot!A$2:E$999, 4, FALSE)</f>
        <v>191.1</v>
      </c>
      <c r="I1603" s="31">
        <f>VLOOKUP(C1603, Pivot!A$2:E$999, 5, FALSE)</f>
        <v>86.5</v>
      </c>
      <c r="J1603" s="47">
        <v>100.8</v>
      </c>
      <c r="K1603" s="31">
        <f t="shared" si="131"/>
        <v>0</v>
      </c>
      <c r="L1603" s="58">
        <f>VLOOKUP(C1603, Pivot!A$2:B$999, 2, FALSE)</f>
        <v>48000</v>
      </c>
      <c r="M1603" s="58">
        <f t="shared" si="130"/>
        <v>2019</v>
      </c>
      <c r="P1603" s="58">
        <v>2019</v>
      </c>
    </row>
    <row r="1604" spans="1:16" ht="12.75" hidden="1" customHeight="1" x14ac:dyDescent="0.25">
      <c r="A1604" s="45" t="s">
        <v>1426</v>
      </c>
      <c r="B1604" s="54" t="s">
        <v>238</v>
      </c>
      <c r="C1604" s="45" t="s">
        <v>1374</v>
      </c>
      <c r="D1604" s="22">
        <v>1</v>
      </c>
      <c r="E1604" s="91">
        <v>43587</v>
      </c>
      <c r="F1604" s="57">
        <f>VLOOKUP(C1604, Pivot!A$2:C$999, 3, FALSE)</f>
        <v>43410.333333333336</v>
      </c>
      <c r="G1604" s="30">
        <f t="shared" si="129"/>
        <v>176.66666666666424</v>
      </c>
      <c r="H1604" s="31">
        <f>VLOOKUP(C1604, Pivot!A$2:E$999, 4, FALSE)</f>
        <v>207.3</v>
      </c>
      <c r="I1604" s="31">
        <f>VLOOKUP(C1604, Pivot!A$2:E$999, 5, FALSE)</f>
        <v>86.5</v>
      </c>
      <c r="J1604" s="47">
        <v>100.8</v>
      </c>
      <c r="K1604" s="31">
        <f t="shared" si="131"/>
        <v>0</v>
      </c>
      <c r="L1604" s="58">
        <f>VLOOKUP(C1604, Pivot!A$2:B$999, 2, FALSE)</f>
        <v>114000</v>
      </c>
      <c r="M1604" s="58">
        <f t="shared" si="130"/>
        <v>2019</v>
      </c>
      <c r="P1604" s="58">
        <v>2019</v>
      </c>
    </row>
    <row r="1605" spans="1:16" ht="12.75" hidden="1" customHeight="1" x14ac:dyDescent="0.25">
      <c r="A1605" s="45" t="s">
        <v>1426</v>
      </c>
      <c r="B1605" s="54" t="s">
        <v>238</v>
      </c>
      <c r="C1605" s="45" t="s">
        <v>1393</v>
      </c>
      <c r="D1605" s="22">
        <v>1</v>
      </c>
      <c r="E1605" s="91">
        <v>43587</v>
      </c>
      <c r="F1605" s="57">
        <f>VLOOKUP(C1605, Pivot!A$2:C$999, 3, FALSE)</f>
        <v>43419.571428571428</v>
      </c>
      <c r="G1605" s="30">
        <f t="shared" si="129"/>
        <v>167.42857142857247</v>
      </c>
      <c r="H1605" s="31">
        <f>VLOOKUP(C1605, Pivot!A$2:E$999, 4, FALSE)</f>
        <v>191.1</v>
      </c>
      <c r="I1605" s="31">
        <f>VLOOKUP(C1605, Pivot!A$2:E$999, 5, FALSE)</f>
        <v>86.5</v>
      </c>
      <c r="J1605" s="47">
        <v>100.8</v>
      </c>
      <c r="K1605" s="31">
        <f t="shared" si="131"/>
        <v>0</v>
      </c>
      <c r="L1605" s="58">
        <f>VLOOKUP(C1605, Pivot!A$2:B$999, 2, FALSE)</f>
        <v>48000</v>
      </c>
      <c r="M1605" s="58">
        <f t="shared" si="130"/>
        <v>2019</v>
      </c>
      <c r="P1605" s="58">
        <v>2019</v>
      </c>
    </row>
    <row r="1606" spans="1:16" ht="12.75" hidden="1" customHeight="1" x14ac:dyDescent="0.25">
      <c r="A1606" s="45" t="s">
        <v>1426</v>
      </c>
      <c r="B1606" s="54" t="s">
        <v>238</v>
      </c>
      <c r="C1606" s="45" t="s">
        <v>1393</v>
      </c>
      <c r="D1606" s="22">
        <v>1</v>
      </c>
      <c r="E1606" s="91">
        <v>43587</v>
      </c>
      <c r="F1606" s="57">
        <f>VLOOKUP(C1606, Pivot!A$2:C$999, 3, FALSE)</f>
        <v>43419.571428571428</v>
      </c>
      <c r="G1606" s="30">
        <f t="shared" si="129"/>
        <v>167.42857142857247</v>
      </c>
      <c r="H1606" s="31">
        <f>VLOOKUP(C1606, Pivot!A$2:E$999, 4, FALSE)</f>
        <v>191.1</v>
      </c>
      <c r="I1606" s="31">
        <f>VLOOKUP(C1606, Pivot!A$2:E$999, 5, FALSE)</f>
        <v>86.5</v>
      </c>
      <c r="J1606" s="47">
        <v>100.8</v>
      </c>
      <c r="K1606" s="31">
        <f t="shared" si="131"/>
        <v>0</v>
      </c>
      <c r="L1606" s="58">
        <f>VLOOKUP(C1606, Pivot!A$2:B$999, 2, FALSE)</f>
        <v>48000</v>
      </c>
      <c r="M1606" s="58">
        <f t="shared" si="130"/>
        <v>2019</v>
      </c>
      <c r="P1606" s="58">
        <v>2019</v>
      </c>
    </row>
    <row r="1607" spans="1:16" ht="12.75" hidden="1" customHeight="1" x14ac:dyDescent="0.25">
      <c r="A1607" s="45" t="s">
        <v>1426</v>
      </c>
      <c r="B1607" s="54" t="s">
        <v>238</v>
      </c>
      <c r="C1607" s="45" t="s">
        <v>1393</v>
      </c>
      <c r="D1607" s="22">
        <v>1</v>
      </c>
      <c r="E1607" s="91">
        <v>43587</v>
      </c>
      <c r="F1607" s="57">
        <f>VLOOKUP(C1607, Pivot!A$2:C$999, 3, FALSE)</f>
        <v>43419.571428571428</v>
      </c>
      <c r="G1607" s="30">
        <f t="shared" si="129"/>
        <v>167.42857142857247</v>
      </c>
      <c r="H1607" s="31">
        <f>VLOOKUP(C1607, Pivot!A$2:E$999, 4, FALSE)</f>
        <v>191.1</v>
      </c>
      <c r="I1607" s="31">
        <f>VLOOKUP(C1607, Pivot!A$2:E$999, 5, FALSE)</f>
        <v>86.5</v>
      </c>
      <c r="J1607" s="47">
        <v>100.8</v>
      </c>
      <c r="K1607" s="31">
        <f t="shared" si="131"/>
        <v>0</v>
      </c>
      <c r="L1607" s="58">
        <f>VLOOKUP(C1607, Pivot!A$2:B$999, 2, FALSE)</f>
        <v>48000</v>
      </c>
      <c r="M1607" s="58">
        <f t="shared" si="130"/>
        <v>2019</v>
      </c>
      <c r="P1607" s="58">
        <v>2019</v>
      </c>
    </row>
    <row r="1608" spans="1:16" ht="12.75" hidden="1" customHeight="1" x14ac:dyDescent="0.25">
      <c r="A1608" s="45" t="s">
        <v>1426</v>
      </c>
      <c r="B1608" s="54" t="s">
        <v>238</v>
      </c>
      <c r="C1608" s="45" t="s">
        <v>1393</v>
      </c>
      <c r="D1608" s="22">
        <v>1</v>
      </c>
      <c r="E1608" s="91">
        <v>43587</v>
      </c>
      <c r="F1608" s="57">
        <f>VLOOKUP(C1608, Pivot!A$2:C$999, 3, FALSE)</f>
        <v>43419.571428571428</v>
      </c>
      <c r="G1608" s="30">
        <f t="shared" si="129"/>
        <v>167.42857142857247</v>
      </c>
      <c r="H1608" s="31">
        <f>VLOOKUP(C1608, Pivot!A$2:E$999, 4, FALSE)</f>
        <v>191.1</v>
      </c>
      <c r="I1608" s="31">
        <f>VLOOKUP(C1608, Pivot!A$2:E$999, 5, FALSE)</f>
        <v>86.5</v>
      </c>
      <c r="J1608" s="47">
        <v>100.8</v>
      </c>
      <c r="K1608" s="31">
        <f t="shared" si="131"/>
        <v>0</v>
      </c>
      <c r="L1608" s="58">
        <f>VLOOKUP(C1608, Pivot!A$2:B$999, 2, FALSE)</f>
        <v>48000</v>
      </c>
      <c r="M1608" s="58">
        <f t="shared" si="130"/>
        <v>2019</v>
      </c>
      <c r="P1608" s="58">
        <v>2019</v>
      </c>
    </row>
    <row r="1609" spans="1:16" ht="12.75" hidden="1" customHeight="1" x14ac:dyDescent="0.25">
      <c r="A1609" s="45" t="s">
        <v>1426</v>
      </c>
      <c r="B1609" s="54" t="s">
        <v>238</v>
      </c>
      <c r="C1609" s="45" t="s">
        <v>1395</v>
      </c>
      <c r="D1609" s="22">
        <v>1</v>
      </c>
      <c r="E1609" s="91">
        <v>43587</v>
      </c>
      <c r="F1609" s="57">
        <f>VLOOKUP(C1609, Pivot!A$2:C$999, 3, FALSE)</f>
        <v>43510</v>
      </c>
      <c r="G1609" s="30">
        <f t="shared" si="129"/>
        <v>77</v>
      </c>
      <c r="H1609" s="31">
        <f>VLOOKUP(C1609, Pivot!A$2:E$999, 4, FALSE)</f>
        <v>111.9</v>
      </c>
      <c r="I1609" s="31">
        <f>VLOOKUP(C1609, Pivot!A$2:E$999, 5, FALSE)</f>
        <v>86.5</v>
      </c>
      <c r="J1609" s="47">
        <v>100.8</v>
      </c>
      <c r="K1609" s="31">
        <f t="shared" si="131"/>
        <v>0</v>
      </c>
      <c r="L1609" s="58">
        <f>VLOOKUP(C1609, Pivot!A$2:B$999, 2, FALSE)</f>
        <v>17100</v>
      </c>
      <c r="M1609" s="58">
        <f t="shared" si="130"/>
        <v>2019</v>
      </c>
      <c r="P1609" s="58">
        <v>2019</v>
      </c>
    </row>
    <row r="1610" spans="1:16" ht="12.75" hidden="1" customHeight="1" x14ac:dyDescent="0.25">
      <c r="A1610" s="45" t="s">
        <v>1426</v>
      </c>
      <c r="B1610" s="54" t="s">
        <v>238</v>
      </c>
      <c r="C1610" s="45" t="s">
        <v>1395</v>
      </c>
      <c r="D1610" s="22">
        <v>1</v>
      </c>
      <c r="E1610" s="91">
        <v>43587</v>
      </c>
      <c r="F1610" s="57">
        <f>VLOOKUP(C1610, Pivot!A$2:C$999, 3, FALSE)</f>
        <v>43510</v>
      </c>
      <c r="G1610" s="30">
        <f t="shared" si="129"/>
        <v>77</v>
      </c>
      <c r="H1610" s="31">
        <f>VLOOKUP(C1610, Pivot!A$2:E$999, 4, FALSE)</f>
        <v>111.9</v>
      </c>
      <c r="I1610" s="31">
        <f>VLOOKUP(C1610, Pivot!A$2:E$999, 5, FALSE)</f>
        <v>86.5</v>
      </c>
      <c r="J1610" s="47">
        <v>100.8</v>
      </c>
      <c r="K1610" s="31">
        <f t="shared" si="131"/>
        <v>0</v>
      </c>
      <c r="L1610" s="58">
        <f>VLOOKUP(C1610, Pivot!A$2:B$999, 2, FALSE)</f>
        <v>17100</v>
      </c>
      <c r="M1610" s="58">
        <f t="shared" si="130"/>
        <v>2019</v>
      </c>
      <c r="P1610" s="58">
        <v>2019</v>
      </c>
    </row>
    <row r="1611" spans="1:16" ht="12.75" hidden="1" customHeight="1" x14ac:dyDescent="0.25">
      <c r="A1611" s="45" t="s">
        <v>1426</v>
      </c>
      <c r="B1611" s="54" t="s">
        <v>238</v>
      </c>
      <c r="C1611" s="45" t="s">
        <v>1374</v>
      </c>
      <c r="D1611" s="22">
        <v>1</v>
      </c>
      <c r="E1611" s="91">
        <v>43587</v>
      </c>
      <c r="F1611" s="57">
        <f>VLOOKUP(C1611, Pivot!A$2:C$999, 3, FALSE)</f>
        <v>43410.333333333336</v>
      </c>
      <c r="G1611" s="30">
        <f t="shared" si="129"/>
        <v>176.66666666666424</v>
      </c>
      <c r="H1611" s="31">
        <f>VLOOKUP(C1611, Pivot!A$2:E$999, 4, FALSE)</f>
        <v>207.3</v>
      </c>
      <c r="I1611" s="31">
        <f>VLOOKUP(C1611, Pivot!A$2:E$999, 5, FALSE)</f>
        <v>86.5</v>
      </c>
      <c r="J1611" s="47">
        <v>100.8</v>
      </c>
      <c r="K1611" s="31">
        <f t="shared" si="131"/>
        <v>0</v>
      </c>
      <c r="L1611" s="58">
        <f>VLOOKUP(C1611, Pivot!A$2:B$999, 2, FALSE)</f>
        <v>114000</v>
      </c>
      <c r="M1611" s="58">
        <f t="shared" si="130"/>
        <v>2019</v>
      </c>
      <c r="P1611" s="58">
        <v>2019</v>
      </c>
    </row>
    <row r="1612" spans="1:16" ht="12.75" hidden="1" customHeight="1" x14ac:dyDescent="0.25">
      <c r="A1612" s="45" t="s">
        <v>1426</v>
      </c>
      <c r="B1612" s="54" t="s">
        <v>238</v>
      </c>
      <c r="C1612" s="45" t="s">
        <v>1395</v>
      </c>
      <c r="D1612" s="22">
        <v>1</v>
      </c>
      <c r="E1612" s="91">
        <v>43587</v>
      </c>
      <c r="F1612" s="57">
        <f>VLOOKUP(C1612, Pivot!A$2:C$999, 3, FALSE)</f>
        <v>43510</v>
      </c>
      <c r="G1612" s="30">
        <f t="shared" si="129"/>
        <v>77</v>
      </c>
      <c r="H1612" s="31">
        <f>VLOOKUP(C1612, Pivot!A$2:E$999, 4, FALSE)</f>
        <v>111.9</v>
      </c>
      <c r="I1612" s="31">
        <f>VLOOKUP(C1612, Pivot!A$2:E$999, 5, FALSE)</f>
        <v>86.5</v>
      </c>
      <c r="J1612" s="47">
        <v>100.8</v>
      </c>
      <c r="K1612" s="31">
        <f t="shared" si="131"/>
        <v>0</v>
      </c>
      <c r="L1612" s="58">
        <f>VLOOKUP(C1612, Pivot!A$2:B$999, 2, FALSE)</f>
        <v>17100</v>
      </c>
      <c r="M1612" s="58">
        <f t="shared" si="130"/>
        <v>2019</v>
      </c>
      <c r="P1612" s="58">
        <v>2019</v>
      </c>
    </row>
    <row r="1613" spans="1:16" ht="12.75" hidden="1" customHeight="1" x14ac:dyDescent="0.25">
      <c r="A1613" s="45" t="s">
        <v>1426</v>
      </c>
      <c r="B1613" s="54" t="s">
        <v>238</v>
      </c>
      <c r="C1613" s="45" t="s">
        <v>1393</v>
      </c>
      <c r="D1613" s="22">
        <v>1</v>
      </c>
      <c r="E1613" s="91">
        <v>43587</v>
      </c>
      <c r="F1613" s="57">
        <f>VLOOKUP(C1613, Pivot!A$2:C$999, 3, FALSE)</f>
        <v>43419.571428571428</v>
      </c>
      <c r="G1613" s="30">
        <f t="shared" si="129"/>
        <v>167.42857142857247</v>
      </c>
      <c r="H1613" s="31">
        <f>VLOOKUP(C1613, Pivot!A$2:E$999, 4, FALSE)</f>
        <v>191.1</v>
      </c>
      <c r="I1613" s="31">
        <f>VLOOKUP(C1613, Pivot!A$2:E$999, 5, FALSE)</f>
        <v>86.5</v>
      </c>
      <c r="J1613" s="47">
        <v>100.8</v>
      </c>
      <c r="K1613" s="31">
        <f t="shared" si="131"/>
        <v>0</v>
      </c>
      <c r="L1613" s="58">
        <f>VLOOKUP(C1613, Pivot!A$2:B$999, 2, FALSE)</f>
        <v>48000</v>
      </c>
      <c r="M1613" s="58">
        <f t="shared" si="130"/>
        <v>2019</v>
      </c>
      <c r="P1613" s="58">
        <v>2019</v>
      </c>
    </row>
    <row r="1614" spans="1:16" ht="12.75" hidden="1" customHeight="1" x14ac:dyDescent="0.25">
      <c r="A1614" s="45" t="s">
        <v>1426</v>
      </c>
      <c r="B1614" s="54" t="s">
        <v>238</v>
      </c>
      <c r="C1614" s="45" t="s">
        <v>1374</v>
      </c>
      <c r="D1614" s="22">
        <v>1</v>
      </c>
      <c r="E1614" s="91">
        <v>43587</v>
      </c>
      <c r="F1614" s="57">
        <f>VLOOKUP(C1614, Pivot!A$2:C$999, 3, FALSE)</f>
        <v>43410.333333333336</v>
      </c>
      <c r="G1614" s="30">
        <f t="shared" si="129"/>
        <v>176.66666666666424</v>
      </c>
      <c r="H1614" s="31">
        <f>VLOOKUP(C1614, Pivot!A$2:E$999, 4, FALSE)</f>
        <v>207.3</v>
      </c>
      <c r="I1614" s="31">
        <f>VLOOKUP(C1614, Pivot!A$2:E$999, 5, FALSE)</f>
        <v>86.5</v>
      </c>
      <c r="J1614" s="47">
        <v>100.8</v>
      </c>
      <c r="K1614" s="31">
        <f t="shared" si="131"/>
        <v>0</v>
      </c>
      <c r="L1614" s="58">
        <f>VLOOKUP(C1614, Pivot!A$2:B$999, 2, FALSE)</f>
        <v>114000</v>
      </c>
      <c r="M1614" s="58">
        <f t="shared" si="130"/>
        <v>2019</v>
      </c>
      <c r="P1614" s="58">
        <v>2019</v>
      </c>
    </row>
    <row r="1615" spans="1:16" ht="12.75" hidden="1" customHeight="1" x14ac:dyDescent="0.25">
      <c r="A1615" s="45" t="s">
        <v>1426</v>
      </c>
      <c r="B1615" s="54" t="s">
        <v>238</v>
      </c>
      <c r="C1615" s="45" t="s">
        <v>1374</v>
      </c>
      <c r="D1615" s="22">
        <v>1</v>
      </c>
      <c r="E1615" s="91">
        <v>43587</v>
      </c>
      <c r="F1615" s="57">
        <f>VLOOKUP(C1615, Pivot!A$2:C$999, 3, FALSE)</f>
        <v>43410.333333333336</v>
      </c>
      <c r="G1615" s="30">
        <f t="shared" si="129"/>
        <v>176.66666666666424</v>
      </c>
      <c r="H1615" s="31">
        <f>VLOOKUP(C1615, Pivot!A$2:E$999, 4, FALSE)</f>
        <v>207.3</v>
      </c>
      <c r="I1615" s="31">
        <f>VLOOKUP(C1615, Pivot!A$2:E$999, 5, FALSE)</f>
        <v>86.5</v>
      </c>
      <c r="J1615" s="47">
        <v>100.8</v>
      </c>
      <c r="K1615" s="31">
        <f t="shared" si="131"/>
        <v>0</v>
      </c>
      <c r="L1615" s="58">
        <f>VLOOKUP(C1615, Pivot!A$2:B$999, 2, FALSE)</f>
        <v>114000</v>
      </c>
      <c r="M1615" s="58">
        <f t="shared" si="130"/>
        <v>2019</v>
      </c>
      <c r="P1615" s="58">
        <v>2019</v>
      </c>
    </row>
    <row r="1616" spans="1:16" ht="12.75" hidden="1" customHeight="1" x14ac:dyDescent="0.25">
      <c r="A1616" s="45" t="s">
        <v>1426</v>
      </c>
      <c r="B1616" s="54" t="s">
        <v>238</v>
      </c>
      <c r="C1616" s="45" t="s">
        <v>1395</v>
      </c>
      <c r="D1616" s="22">
        <v>1</v>
      </c>
      <c r="E1616" s="91">
        <v>43587</v>
      </c>
      <c r="F1616" s="57">
        <f>VLOOKUP(C1616, Pivot!A$2:C$999, 3, FALSE)</f>
        <v>43510</v>
      </c>
      <c r="G1616" s="30">
        <f t="shared" si="129"/>
        <v>77</v>
      </c>
      <c r="H1616" s="31">
        <f>VLOOKUP(C1616, Pivot!A$2:E$999, 4, FALSE)</f>
        <v>111.9</v>
      </c>
      <c r="I1616" s="31">
        <f>VLOOKUP(C1616, Pivot!A$2:E$999, 5, FALSE)</f>
        <v>86.5</v>
      </c>
      <c r="J1616" s="47">
        <v>100.8</v>
      </c>
      <c r="K1616" s="31">
        <f t="shared" si="131"/>
        <v>0</v>
      </c>
      <c r="L1616" s="58">
        <f>VLOOKUP(C1616, Pivot!A$2:B$999, 2, FALSE)</f>
        <v>17100</v>
      </c>
      <c r="M1616" s="58">
        <f t="shared" si="130"/>
        <v>2019</v>
      </c>
      <c r="P1616" s="58">
        <v>2019</v>
      </c>
    </row>
    <row r="1617" spans="1:16" ht="12.75" hidden="1" customHeight="1" x14ac:dyDescent="0.25">
      <c r="A1617" s="45" t="s">
        <v>1426</v>
      </c>
      <c r="B1617" s="54" t="s">
        <v>238</v>
      </c>
      <c r="C1617" s="45" t="s">
        <v>1395</v>
      </c>
      <c r="D1617" s="22">
        <v>1</v>
      </c>
      <c r="E1617" s="91">
        <v>43587</v>
      </c>
      <c r="F1617" s="57">
        <f>VLOOKUP(C1617, Pivot!A$2:C$999, 3, FALSE)</f>
        <v>43510</v>
      </c>
      <c r="G1617" s="30">
        <f t="shared" si="129"/>
        <v>77</v>
      </c>
      <c r="H1617" s="31">
        <f>VLOOKUP(C1617, Pivot!A$2:E$999, 4, FALSE)</f>
        <v>111.9</v>
      </c>
      <c r="I1617" s="31">
        <f>VLOOKUP(C1617, Pivot!A$2:E$999, 5, FALSE)</f>
        <v>86.5</v>
      </c>
      <c r="J1617" s="47">
        <v>100.8</v>
      </c>
      <c r="K1617" s="31">
        <f t="shared" si="131"/>
        <v>0</v>
      </c>
      <c r="L1617" s="58">
        <f>VLOOKUP(C1617, Pivot!A$2:B$999, 2, FALSE)</f>
        <v>17100</v>
      </c>
      <c r="M1617" s="58">
        <f t="shared" si="130"/>
        <v>2019</v>
      </c>
      <c r="P1617" s="58">
        <v>2019</v>
      </c>
    </row>
    <row r="1618" spans="1:16" ht="12.75" hidden="1" customHeight="1" x14ac:dyDescent="0.25">
      <c r="A1618" s="45" t="s">
        <v>1426</v>
      </c>
      <c r="B1618" s="54" t="s">
        <v>238</v>
      </c>
      <c r="C1618" s="45" t="s">
        <v>1395</v>
      </c>
      <c r="D1618" s="22">
        <v>1</v>
      </c>
      <c r="E1618" s="91">
        <v>43587</v>
      </c>
      <c r="F1618" s="57">
        <f>VLOOKUP(C1618, Pivot!A$2:C$999, 3, FALSE)</f>
        <v>43510</v>
      </c>
      <c r="G1618" s="30">
        <f t="shared" si="129"/>
        <v>77</v>
      </c>
      <c r="H1618" s="31">
        <f>VLOOKUP(C1618, Pivot!A$2:E$999, 4, FALSE)</f>
        <v>111.9</v>
      </c>
      <c r="I1618" s="31">
        <f>VLOOKUP(C1618, Pivot!A$2:E$999, 5, FALSE)</f>
        <v>86.5</v>
      </c>
      <c r="J1618" s="47">
        <v>100.8</v>
      </c>
      <c r="K1618" s="31">
        <f t="shared" si="131"/>
        <v>0</v>
      </c>
      <c r="L1618" s="58">
        <f>VLOOKUP(C1618, Pivot!A$2:B$999, 2, FALSE)</f>
        <v>17100</v>
      </c>
      <c r="M1618" s="58">
        <f t="shared" si="130"/>
        <v>2019</v>
      </c>
      <c r="P1618" s="58">
        <v>2019</v>
      </c>
    </row>
    <row r="1619" spans="1:16" ht="12.75" hidden="1" customHeight="1" x14ac:dyDescent="0.25">
      <c r="A1619" s="45" t="s">
        <v>1426</v>
      </c>
      <c r="B1619" s="54" t="s">
        <v>238</v>
      </c>
      <c r="C1619" s="45" t="s">
        <v>1395</v>
      </c>
      <c r="D1619" s="22">
        <v>1</v>
      </c>
      <c r="E1619" s="91">
        <v>43587</v>
      </c>
      <c r="F1619" s="57">
        <f>VLOOKUP(C1619, Pivot!A$2:C$999, 3, FALSE)</f>
        <v>43510</v>
      </c>
      <c r="G1619" s="30">
        <f t="shared" si="129"/>
        <v>77</v>
      </c>
      <c r="H1619" s="31">
        <f>VLOOKUP(C1619, Pivot!A$2:E$999, 4, FALSE)</f>
        <v>111.9</v>
      </c>
      <c r="I1619" s="31">
        <f>VLOOKUP(C1619, Pivot!A$2:E$999, 5, FALSE)</f>
        <v>86.5</v>
      </c>
      <c r="J1619" s="47">
        <v>100.8</v>
      </c>
      <c r="K1619" s="31">
        <f t="shared" si="131"/>
        <v>0</v>
      </c>
      <c r="L1619" s="58">
        <f>VLOOKUP(C1619, Pivot!A$2:B$999, 2, FALSE)</f>
        <v>17100</v>
      </c>
      <c r="M1619" s="58">
        <f t="shared" si="130"/>
        <v>2019</v>
      </c>
      <c r="P1619" s="58">
        <v>2019</v>
      </c>
    </row>
    <row r="1620" spans="1:16" ht="12.75" hidden="1" customHeight="1" x14ac:dyDescent="0.25">
      <c r="A1620" s="45" t="s">
        <v>1426</v>
      </c>
      <c r="B1620" s="54" t="s">
        <v>238</v>
      </c>
      <c r="C1620" s="45" t="s">
        <v>1393</v>
      </c>
      <c r="D1620" s="22">
        <v>1</v>
      </c>
      <c r="E1620" s="91">
        <v>43587</v>
      </c>
      <c r="F1620" s="57">
        <f>VLOOKUP(C1620, Pivot!A$2:C$999, 3, FALSE)</f>
        <v>43419.571428571428</v>
      </c>
      <c r="G1620" s="30">
        <f t="shared" si="129"/>
        <v>167.42857142857247</v>
      </c>
      <c r="H1620" s="31">
        <f>VLOOKUP(C1620, Pivot!A$2:E$999, 4, FALSE)</f>
        <v>191.1</v>
      </c>
      <c r="I1620" s="31">
        <f>VLOOKUP(C1620, Pivot!A$2:E$999, 5, FALSE)</f>
        <v>86.5</v>
      </c>
      <c r="J1620" s="47">
        <v>100.8</v>
      </c>
      <c r="K1620" s="31">
        <f t="shared" si="131"/>
        <v>0</v>
      </c>
      <c r="L1620" s="58">
        <f>VLOOKUP(C1620, Pivot!A$2:B$999, 2, FALSE)</f>
        <v>48000</v>
      </c>
      <c r="M1620" s="58">
        <f t="shared" si="130"/>
        <v>2019</v>
      </c>
      <c r="P1620" s="58">
        <v>2019</v>
      </c>
    </row>
    <row r="1621" spans="1:16" ht="12.75" hidden="1" customHeight="1" x14ac:dyDescent="0.25">
      <c r="A1621" s="45" t="s">
        <v>1426</v>
      </c>
      <c r="B1621" s="54" t="s">
        <v>238</v>
      </c>
      <c r="C1621" s="45" t="s">
        <v>1395</v>
      </c>
      <c r="D1621" s="22">
        <v>1</v>
      </c>
      <c r="E1621" s="91">
        <v>43587</v>
      </c>
      <c r="F1621" s="57">
        <f>VLOOKUP(C1621, Pivot!A$2:C$999, 3, FALSE)</f>
        <v>43510</v>
      </c>
      <c r="G1621" s="30">
        <f t="shared" si="129"/>
        <v>77</v>
      </c>
      <c r="H1621" s="31">
        <f>VLOOKUP(C1621, Pivot!A$2:E$999, 4, FALSE)</f>
        <v>111.9</v>
      </c>
      <c r="I1621" s="31">
        <f>VLOOKUP(C1621, Pivot!A$2:E$999, 5, FALSE)</f>
        <v>86.5</v>
      </c>
      <c r="J1621" s="47">
        <v>100.8</v>
      </c>
      <c r="K1621" s="31">
        <f t="shared" si="131"/>
        <v>0</v>
      </c>
      <c r="L1621" s="58">
        <f>VLOOKUP(C1621, Pivot!A$2:B$999, 2, FALSE)</f>
        <v>17100</v>
      </c>
      <c r="M1621" s="58">
        <f t="shared" si="130"/>
        <v>2019</v>
      </c>
      <c r="P1621" s="58">
        <v>2019</v>
      </c>
    </row>
    <row r="1622" spans="1:16" ht="12.75" hidden="1" customHeight="1" x14ac:dyDescent="0.25">
      <c r="A1622" s="45" t="s">
        <v>1426</v>
      </c>
      <c r="B1622" s="54" t="s">
        <v>238</v>
      </c>
      <c r="C1622" s="45" t="s">
        <v>1393</v>
      </c>
      <c r="D1622" s="22">
        <v>1</v>
      </c>
      <c r="E1622" s="91">
        <v>43587</v>
      </c>
      <c r="F1622" s="57">
        <f>VLOOKUP(C1622, Pivot!A$2:C$999, 3, FALSE)</f>
        <v>43419.571428571428</v>
      </c>
      <c r="G1622" s="30">
        <f t="shared" si="129"/>
        <v>167.42857142857247</v>
      </c>
      <c r="H1622" s="31">
        <f>VLOOKUP(C1622, Pivot!A$2:E$999, 4, FALSE)</f>
        <v>191.1</v>
      </c>
      <c r="I1622" s="31">
        <f>VLOOKUP(C1622, Pivot!A$2:E$999, 5, FALSE)</f>
        <v>86.5</v>
      </c>
      <c r="J1622" s="47">
        <v>100.8</v>
      </c>
      <c r="K1622" s="31">
        <f t="shared" si="131"/>
        <v>0</v>
      </c>
      <c r="L1622" s="58">
        <f>VLOOKUP(C1622, Pivot!A$2:B$999, 2, FALSE)</f>
        <v>48000</v>
      </c>
      <c r="M1622" s="58">
        <f t="shared" si="130"/>
        <v>2019</v>
      </c>
      <c r="P1622" s="58">
        <v>2019</v>
      </c>
    </row>
    <row r="1623" spans="1:16" ht="12.75" hidden="1" customHeight="1" x14ac:dyDescent="0.25">
      <c r="A1623" s="45" t="s">
        <v>1426</v>
      </c>
      <c r="B1623" s="54" t="s">
        <v>238</v>
      </c>
      <c r="C1623" s="45" t="s">
        <v>1393</v>
      </c>
      <c r="D1623" s="22">
        <v>1</v>
      </c>
      <c r="E1623" s="91">
        <v>43587</v>
      </c>
      <c r="F1623" s="57">
        <f>VLOOKUP(C1623, Pivot!A$2:C$999, 3, FALSE)</f>
        <v>43419.571428571428</v>
      </c>
      <c r="G1623" s="30">
        <f t="shared" si="129"/>
        <v>167.42857142857247</v>
      </c>
      <c r="H1623" s="31">
        <f>VLOOKUP(C1623, Pivot!A$2:E$999, 4, FALSE)</f>
        <v>191.1</v>
      </c>
      <c r="I1623" s="31">
        <f>VLOOKUP(C1623, Pivot!A$2:E$999, 5, FALSE)</f>
        <v>86.5</v>
      </c>
      <c r="J1623" s="47">
        <v>100.8</v>
      </c>
      <c r="K1623" s="31">
        <f t="shared" si="131"/>
        <v>0</v>
      </c>
      <c r="L1623" s="58">
        <f>VLOOKUP(C1623, Pivot!A$2:B$999, 2, FALSE)</f>
        <v>48000</v>
      </c>
      <c r="M1623" s="58">
        <f t="shared" si="130"/>
        <v>2019</v>
      </c>
      <c r="P1623" s="58">
        <v>2019</v>
      </c>
    </row>
    <row r="1624" spans="1:16" ht="12.75" hidden="1" customHeight="1" x14ac:dyDescent="0.25">
      <c r="A1624" s="45" t="s">
        <v>1426</v>
      </c>
      <c r="B1624" s="54" t="s">
        <v>238</v>
      </c>
      <c r="C1624" s="45" t="s">
        <v>1374</v>
      </c>
      <c r="D1624" s="22">
        <v>1</v>
      </c>
      <c r="E1624" s="91">
        <v>43587</v>
      </c>
      <c r="F1624" s="57">
        <f>VLOOKUP(C1624, Pivot!A$2:C$999, 3, FALSE)</f>
        <v>43410.333333333336</v>
      </c>
      <c r="G1624" s="30">
        <f t="shared" si="129"/>
        <v>176.66666666666424</v>
      </c>
      <c r="H1624" s="31">
        <f>VLOOKUP(C1624, Pivot!A$2:E$999, 4, FALSE)</f>
        <v>207.3</v>
      </c>
      <c r="I1624" s="31">
        <f>VLOOKUP(C1624, Pivot!A$2:E$999, 5, FALSE)</f>
        <v>86.5</v>
      </c>
      <c r="J1624" s="47">
        <v>100.8</v>
      </c>
      <c r="K1624" s="31">
        <f t="shared" si="131"/>
        <v>0</v>
      </c>
      <c r="L1624" s="58">
        <f>VLOOKUP(C1624, Pivot!A$2:B$999, 2, FALSE)</f>
        <v>114000</v>
      </c>
      <c r="M1624" s="58">
        <f t="shared" si="130"/>
        <v>2019</v>
      </c>
      <c r="P1624" s="58">
        <v>2019</v>
      </c>
    </row>
    <row r="1625" spans="1:16" ht="12.75" hidden="1" customHeight="1" x14ac:dyDescent="0.25">
      <c r="A1625" s="45" t="s">
        <v>1426</v>
      </c>
      <c r="B1625" s="54" t="s">
        <v>238</v>
      </c>
      <c r="C1625" s="45" t="s">
        <v>1374</v>
      </c>
      <c r="D1625" s="22">
        <v>1</v>
      </c>
      <c r="E1625" s="91">
        <v>43587</v>
      </c>
      <c r="F1625" s="57">
        <f>VLOOKUP(C1625, Pivot!A$2:C$999, 3, FALSE)</f>
        <v>43410.333333333336</v>
      </c>
      <c r="G1625" s="30">
        <f t="shared" si="129"/>
        <v>176.66666666666424</v>
      </c>
      <c r="H1625" s="31">
        <f>VLOOKUP(C1625, Pivot!A$2:E$999, 4, FALSE)</f>
        <v>207.3</v>
      </c>
      <c r="I1625" s="31">
        <f>VLOOKUP(C1625, Pivot!A$2:E$999, 5, FALSE)</f>
        <v>86.5</v>
      </c>
      <c r="J1625" s="47">
        <v>100.8</v>
      </c>
      <c r="K1625" s="31">
        <f t="shared" si="131"/>
        <v>0</v>
      </c>
      <c r="L1625" s="58">
        <f>VLOOKUP(C1625, Pivot!A$2:B$999, 2, FALSE)</f>
        <v>114000</v>
      </c>
      <c r="M1625" s="58">
        <f t="shared" si="130"/>
        <v>2019</v>
      </c>
      <c r="P1625" s="58">
        <v>2019</v>
      </c>
    </row>
    <row r="1626" spans="1:16" ht="12.75" hidden="1" customHeight="1" x14ac:dyDescent="0.25">
      <c r="A1626" s="45" t="s">
        <v>1426</v>
      </c>
      <c r="B1626" s="54" t="s">
        <v>238</v>
      </c>
      <c r="C1626" s="45" t="s">
        <v>1374</v>
      </c>
      <c r="D1626" s="22">
        <v>1</v>
      </c>
      <c r="E1626" s="91">
        <v>43587</v>
      </c>
      <c r="F1626" s="57">
        <f>VLOOKUP(C1626, Pivot!A$2:C$999, 3, FALSE)</f>
        <v>43410.333333333336</v>
      </c>
      <c r="G1626" s="30">
        <f t="shared" ref="G1626:G1689" si="132">IFERROR(E1626-F1626, "")</f>
        <v>176.66666666666424</v>
      </c>
      <c r="H1626" s="31">
        <f>VLOOKUP(C1626, Pivot!A$2:E$999, 4, FALSE)</f>
        <v>207.3</v>
      </c>
      <c r="I1626" s="31">
        <f>VLOOKUP(C1626, Pivot!A$2:E$999, 5, FALSE)</f>
        <v>86.5</v>
      </c>
      <c r="J1626" s="47">
        <v>100.8</v>
      </c>
      <c r="K1626" s="31">
        <f t="shared" si="131"/>
        <v>0</v>
      </c>
      <c r="L1626" s="58">
        <f>VLOOKUP(C1626, Pivot!A$2:B$999, 2, FALSE)</f>
        <v>114000</v>
      </c>
      <c r="M1626" s="58">
        <f t="shared" ref="M1626:M1689" si="133">IF(ISBLANK(E1626), "", YEAR(E1626))</f>
        <v>2019</v>
      </c>
      <c r="P1626" s="58">
        <v>2019</v>
      </c>
    </row>
    <row r="1627" spans="1:16" ht="12.75" hidden="1" customHeight="1" x14ac:dyDescent="0.25">
      <c r="A1627" s="45" t="s">
        <v>1426</v>
      </c>
      <c r="B1627" s="54" t="s">
        <v>238</v>
      </c>
      <c r="C1627" s="45" t="s">
        <v>1389</v>
      </c>
      <c r="D1627" s="22">
        <v>1</v>
      </c>
      <c r="E1627" s="91">
        <v>43587</v>
      </c>
      <c r="F1627" s="57">
        <f>VLOOKUP(C1627, Pivot!A$2:C$999, 3, FALSE)</f>
        <v>43509</v>
      </c>
      <c r="G1627" s="30">
        <f t="shared" si="132"/>
        <v>78</v>
      </c>
      <c r="H1627" s="31">
        <f>VLOOKUP(C1627, Pivot!A$2:E$999, 4, FALSE)</f>
        <v>111.9</v>
      </c>
      <c r="I1627" s="31">
        <f>VLOOKUP(C1627, Pivot!A$2:E$999, 5, FALSE)</f>
        <v>86.5</v>
      </c>
      <c r="J1627" s="47">
        <v>100.8</v>
      </c>
      <c r="K1627" s="31">
        <f t="shared" si="131"/>
        <v>0</v>
      </c>
      <c r="L1627" s="58">
        <f>VLOOKUP(C1627, Pivot!A$2:B$999, 2, FALSE)</f>
        <v>21900</v>
      </c>
      <c r="M1627" s="58">
        <f t="shared" si="133"/>
        <v>2019</v>
      </c>
      <c r="P1627" s="58">
        <v>2019</v>
      </c>
    </row>
    <row r="1628" spans="1:16" ht="12.75" hidden="1" customHeight="1" x14ac:dyDescent="0.25">
      <c r="A1628" s="45" t="s">
        <v>1426</v>
      </c>
      <c r="B1628" s="54" t="s">
        <v>238</v>
      </c>
      <c r="C1628" s="45" t="s">
        <v>1374</v>
      </c>
      <c r="D1628" s="22">
        <v>1</v>
      </c>
      <c r="E1628" s="91">
        <v>43587</v>
      </c>
      <c r="F1628" s="57">
        <f>VLOOKUP(C1628, Pivot!A$2:C$999, 3, FALSE)</f>
        <v>43410.333333333336</v>
      </c>
      <c r="G1628" s="30">
        <f t="shared" si="132"/>
        <v>176.66666666666424</v>
      </c>
      <c r="H1628" s="31">
        <f>VLOOKUP(C1628, Pivot!A$2:E$999, 4, FALSE)</f>
        <v>207.3</v>
      </c>
      <c r="I1628" s="31">
        <f>VLOOKUP(C1628, Pivot!A$2:E$999, 5, FALSE)</f>
        <v>86.5</v>
      </c>
      <c r="J1628" s="47">
        <v>100.8</v>
      </c>
      <c r="K1628" s="31">
        <f t="shared" si="131"/>
        <v>0</v>
      </c>
      <c r="L1628" s="58">
        <f>VLOOKUP(C1628, Pivot!A$2:B$999, 2, FALSE)</f>
        <v>114000</v>
      </c>
      <c r="M1628" s="58">
        <f t="shared" si="133"/>
        <v>2019</v>
      </c>
      <c r="P1628" s="58">
        <v>2019</v>
      </c>
    </row>
    <row r="1629" spans="1:16" ht="12.75" hidden="1" customHeight="1" x14ac:dyDescent="0.25">
      <c r="A1629" s="45" t="s">
        <v>1426</v>
      </c>
      <c r="B1629" s="54" t="s">
        <v>238</v>
      </c>
      <c r="C1629" s="45" t="s">
        <v>1374</v>
      </c>
      <c r="D1629" s="22">
        <v>1</v>
      </c>
      <c r="E1629" s="91">
        <v>43587</v>
      </c>
      <c r="F1629" s="57">
        <f>VLOOKUP(C1629, Pivot!A$2:C$999, 3, FALSE)</f>
        <v>43410.333333333336</v>
      </c>
      <c r="G1629" s="30">
        <f t="shared" si="132"/>
        <v>176.66666666666424</v>
      </c>
      <c r="H1629" s="31">
        <f>VLOOKUP(C1629, Pivot!A$2:E$999, 4, FALSE)</f>
        <v>207.3</v>
      </c>
      <c r="I1629" s="31">
        <f>VLOOKUP(C1629, Pivot!A$2:E$999, 5, FALSE)</f>
        <v>86.5</v>
      </c>
      <c r="J1629" s="47">
        <v>100.8</v>
      </c>
      <c r="K1629" s="31">
        <f t="shared" si="131"/>
        <v>0</v>
      </c>
      <c r="L1629" s="58">
        <f>VLOOKUP(C1629, Pivot!A$2:B$999, 2, FALSE)</f>
        <v>114000</v>
      </c>
      <c r="M1629" s="58">
        <f t="shared" si="133"/>
        <v>2019</v>
      </c>
      <c r="P1629" s="58">
        <v>2019</v>
      </c>
    </row>
    <row r="1630" spans="1:16" ht="12.75" hidden="1" customHeight="1" x14ac:dyDescent="0.25">
      <c r="A1630" s="45" t="s">
        <v>1426</v>
      </c>
      <c r="B1630" s="54" t="s">
        <v>238</v>
      </c>
      <c r="C1630" s="45" t="s">
        <v>1393</v>
      </c>
      <c r="D1630" s="22">
        <v>1</v>
      </c>
      <c r="E1630" s="91">
        <v>43587</v>
      </c>
      <c r="F1630" s="57">
        <f>VLOOKUP(C1630, Pivot!A$2:C$999, 3, FALSE)</f>
        <v>43419.571428571428</v>
      </c>
      <c r="G1630" s="30">
        <f t="shared" si="132"/>
        <v>167.42857142857247</v>
      </c>
      <c r="H1630" s="31">
        <f>VLOOKUP(C1630, Pivot!A$2:E$999, 4, FALSE)</f>
        <v>191.1</v>
      </c>
      <c r="I1630" s="31">
        <f>VLOOKUP(C1630, Pivot!A$2:E$999, 5, FALSE)</f>
        <v>86.5</v>
      </c>
      <c r="J1630" s="47">
        <v>100.8</v>
      </c>
      <c r="K1630" s="31">
        <f t="shared" si="131"/>
        <v>0</v>
      </c>
      <c r="L1630" s="58">
        <f>VLOOKUP(C1630, Pivot!A$2:B$999, 2, FALSE)</f>
        <v>48000</v>
      </c>
      <c r="M1630" s="58">
        <f t="shared" si="133"/>
        <v>2019</v>
      </c>
      <c r="P1630" s="58">
        <v>2019</v>
      </c>
    </row>
    <row r="1631" spans="1:16" ht="12.75" hidden="1" customHeight="1" x14ac:dyDescent="0.25">
      <c r="A1631" s="45" t="s">
        <v>1426</v>
      </c>
      <c r="B1631" s="54" t="s">
        <v>238</v>
      </c>
      <c r="C1631" s="45" t="s">
        <v>1389</v>
      </c>
      <c r="D1631" s="22">
        <v>1</v>
      </c>
      <c r="E1631" s="91">
        <v>43587</v>
      </c>
      <c r="F1631" s="57">
        <f>VLOOKUP(C1631, Pivot!A$2:C$999, 3, FALSE)</f>
        <v>43509</v>
      </c>
      <c r="G1631" s="30">
        <f t="shared" si="132"/>
        <v>78</v>
      </c>
      <c r="H1631" s="31">
        <f>VLOOKUP(C1631, Pivot!A$2:E$999, 4, FALSE)</f>
        <v>111.9</v>
      </c>
      <c r="I1631" s="31">
        <f>VLOOKUP(C1631, Pivot!A$2:E$999, 5, FALSE)</f>
        <v>86.5</v>
      </c>
      <c r="J1631" s="47">
        <v>100.8</v>
      </c>
      <c r="K1631" s="31">
        <f t="shared" si="131"/>
        <v>0</v>
      </c>
      <c r="L1631" s="58">
        <f>VLOOKUP(C1631, Pivot!A$2:B$999, 2, FALSE)</f>
        <v>21900</v>
      </c>
      <c r="M1631" s="58">
        <f t="shared" si="133"/>
        <v>2019</v>
      </c>
      <c r="P1631" s="58">
        <v>2019</v>
      </c>
    </row>
    <row r="1632" spans="1:16" ht="12.75" hidden="1" customHeight="1" x14ac:dyDescent="0.25">
      <c r="A1632" s="45" t="s">
        <v>1426</v>
      </c>
      <c r="B1632" s="54" t="s">
        <v>238</v>
      </c>
      <c r="C1632" s="45" t="s">
        <v>1395</v>
      </c>
      <c r="D1632" s="22">
        <v>1</v>
      </c>
      <c r="E1632" s="91">
        <v>43587</v>
      </c>
      <c r="F1632" s="57">
        <f>VLOOKUP(C1632, Pivot!A$2:C$999, 3, FALSE)</f>
        <v>43510</v>
      </c>
      <c r="G1632" s="30">
        <f t="shared" si="132"/>
        <v>77</v>
      </c>
      <c r="H1632" s="31">
        <f>VLOOKUP(C1632, Pivot!A$2:E$999, 4, FALSE)</f>
        <v>111.9</v>
      </c>
      <c r="I1632" s="31">
        <f>VLOOKUP(C1632, Pivot!A$2:E$999, 5, FALSE)</f>
        <v>86.5</v>
      </c>
      <c r="J1632" s="47">
        <v>100.8</v>
      </c>
      <c r="K1632" s="31">
        <f t="shared" si="131"/>
        <v>0</v>
      </c>
      <c r="L1632" s="58">
        <f>VLOOKUP(C1632, Pivot!A$2:B$999, 2, FALSE)</f>
        <v>17100</v>
      </c>
      <c r="M1632" s="58">
        <f t="shared" si="133"/>
        <v>2019</v>
      </c>
      <c r="P1632" s="58">
        <v>2019</v>
      </c>
    </row>
    <row r="1633" spans="1:16" ht="12.75" hidden="1" customHeight="1" x14ac:dyDescent="0.25">
      <c r="A1633" s="45" t="s">
        <v>1426</v>
      </c>
      <c r="B1633" s="54" t="s">
        <v>238</v>
      </c>
      <c r="C1633" s="45" t="s">
        <v>1393</v>
      </c>
      <c r="D1633" s="22">
        <v>1</v>
      </c>
      <c r="E1633" s="91">
        <v>43587</v>
      </c>
      <c r="F1633" s="57">
        <f>VLOOKUP(C1633, Pivot!A$2:C$999, 3, FALSE)</f>
        <v>43419.571428571428</v>
      </c>
      <c r="G1633" s="30">
        <f t="shared" si="132"/>
        <v>167.42857142857247</v>
      </c>
      <c r="H1633" s="31">
        <f>VLOOKUP(C1633, Pivot!A$2:E$999, 4, FALSE)</f>
        <v>191.1</v>
      </c>
      <c r="I1633" s="31">
        <f>VLOOKUP(C1633, Pivot!A$2:E$999, 5, FALSE)</f>
        <v>86.5</v>
      </c>
      <c r="J1633" s="47">
        <v>100.8</v>
      </c>
      <c r="K1633" s="31">
        <f t="shared" si="131"/>
        <v>0</v>
      </c>
      <c r="L1633" s="58">
        <f>VLOOKUP(C1633, Pivot!A$2:B$999, 2, FALSE)</f>
        <v>48000</v>
      </c>
      <c r="M1633" s="58">
        <f t="shared" si="133"/>
        <v>2019</v>
      </c>
      <c r="P1633" s="58">
        <v>2019</v>
      </c>
    </row>
    <row r="1634" spans="1:16" ht="12.75" hidden="1" customHeight="1" x14ac:dyDescent="0.25">
      <c r="A1634" s="45" t="s">
        <v>1426</v>
      </c>
      <c r="B1634" s="54" t="s">
        <v>238</v>
      </c>
      <c r="C1634" s="45" t="s">
        <v>1389</v>
      </c>
      <c r="D1634" s="22">
        <v>1</v>
      </c>
      <c r="E1634" s="91">
        <v>43587</v>
      </c>
      <c r="F1634" s="57">
        <f>VLOOKUP(C1634, Pivot!A$2:C$999, 3, FALSE)</f>
        <v>43509</v>
      </c>
      <c r="G1634" s="30">
        <f t="shared" si="132"/>
        <v>78</v>
      </c>
      <c r="H1634" s="31">
        <f>VLOOKUP(C1634, Pivot!A$2:E$999, 4, FALSE)</f>
        <v>111.9</v>
      </c>
      <c r="I1634" s="31">
        <f>VLOOKUP(C1634, Pivot!A$2:E$999, 5, FALSE)</f>
        <v>86.5</v>
      </c>
      <c r="J1634" s="47">
        <v>100.8</v>
      </c>
      <c r="K1634" s="31">
        <f t="shared" si="131"/>
        <v>0</v>
      </c>
      <c r="L1634" s="58">
        <f>VLOOKUP(C1634, Pivot!A$2:B$999, 2, FALSE)</f>
        <v>21900</v>
      </c>
      <c r="M1634" s="58">
        <f t="shared" si="133"/>
        <v>2019</v>
      </c>
      <c r="P1634" s="58">
        <v>2019</v>
      </c>
    </row>
    <row r="1635" spans="1:16" ht="12.75" hidden="1" customHeight="1" x14ac:dyDescent="0.25">
      <c r="A1635" s="45" t="s">
        <v>1426</v>
      </c>
      <c r="B1635" s="54" t="s">
        <v>238</v>
      </c>
      <c r="C1635" s="45" t="s">
        <v>1374</v>
      </c>
      <c r="D1635" s="22">
        <v>1</v>
      </c>
      <c r="E1635" s="91">
        <v>43587</v>
      </c>
      <c r="F1635" s="57">
        <f>VLOOKUP(C1635, Pivot!A$2:C$999, 3, FALSE)</f>
        <v>43410.333333333336</v>
      </c>
      <c r="G1635" s="30">
        <f t="shared" si="132"/>
        <v>176.66666666666424</v>
      </c>
      <c r="H1635" s="31">
        <f>VLOOKUP(C1635, Pivot!A$2:E$999, 4, FALSE)</f>
        <v>207.3</v>
      </c>
      <c r="I1635" s="31">
        <f>VLOOKUP(C1635, Pivot!A$2:E$999, 5, FALSE)</f>
        <v>86.5</v>
      </c>
      <c r="J1635" s="47">
        <v>100.8</v>
      </c>
      <c r="K1635" s="31">
        <f t="shared" si="131"/>
        <v>0</v>
      </c>
      <c r="L1635" s="58">
        <f>VLOOKUP(C1635, Pivot!A$2:B$999, 2, FALSE)</f>
        <v>114000</v>
      </c>
      <c r="M1635" s="58">
        <f t="shared" si="133"/>
        <v>2019</v>
      </c>
      <c r="P1635" s="58">
        <v>2019</v>
      </c>
    </row>
    <row r="1636" spans="1:16" ht="12.75" hidden="1" customHeight="1" x14ac:dyDescent="0.25">
      <c r="A1636" s="45" t="s">
        <v>1426</v>
      </c>
      <c r="B1636" s="54" t="s">
        <v>238</v>
      </c>
      <c r="C1636" s="45" t="s">
        <v>1395</v>
      </c>
      <c r="D1636" s="22">
        <v>1</v>
      </c>
      <c r="E1636" s="91">
        <v>43587</v>
      </c>
      <c r="F1636" s="57">
        <f>VLOOKUP(C1636, Pivot!A$2:C$999, 3, FALSE)</f>
        <v>43510</v>
      </c>
      <c r="G1636" s="30">
        <f t="shared" si="132"/>
        <v>77</v>
      </c>
      <c r="H1636" s="31">
        <f>VLOOKUP(C1636, Pivot!A$2:E$999, 4, FALSE)</f>
        <v>111.9</v>
      </c>
      <c r="I1636" s="31">
        <f>VLOOKUP(C1636, Pivot!A$2:E$999, 5, FALSE)</f>
        <v>86.5</v>
      </c>
      <c r="J1636" s="47">
        <v>100.8</v>
      </c>
      <c r="K1636" s="31">
        <f t="shared" si="131"/>
        <v>0</v>
      </c>
      <c r="L1636" s="58">
        <f>VLOOKUP(C1636, Pivot!A$2:B$999, 2, FALSE)</f>
        <v>17100</v>
      </c>
      <c r="M1636" s="58">
        <f t="shared" si="133"/>
        <v>2019</v>
      </c>
      <c r="P1636" s="58">
        <v>2019</v>
      </c>
    </row>
    <row r="1637" spans="1:16" ht="12.75" hidden="1" customHeight="1" x14ac:dyDescent="0.25">
      <c r="A1637" s="45" t="s">
        <v>1426</v>
      </c>
      <c r="B1637" s="54" t="s">
        <v>238</v>
      </c>
      <c r="C1637" s="45" t="s">
        <v>1395</v>
      </c>
      <c r="D1637" s="22">
        <v>1</v>
      </c>
      <c r="E1637" s="91">
        <v>43587</v>
      </c>
      <c r="F1637" s="57">
        <f>VLOOKUP(C1637, Pivot!A$2:C$999, 3, FALSE)</f>
        <v>43510</v>
      </c>
      <c r="G1637" s="30">
        <f t="shared" si="132"/>
        <v>77</v>
      </c>
      <c r="H1637" s="31">
        <f>VLOOKUP(C1637, Pivot!A$2:E$999, 4, FALSE)</f>
        <v>111.9</v>
      </c>
      <c r="I1637" s="31">
        <f>VLOOKUP(C1637, Pivot!A$2:E$999, 5, FALSE)</f>
        <v>86.5</v>
      </c>
      <c r="J1637" s="47">
        <v>100.8</v>
      </c>
      <c r="K1637" s="31">
        <f t="shared" si="131"/>
        <v>0</v>
      </c>
      <c r="L1637" s="58">
        <f>VLOOKUP(C1637, Pivot!A$2:B$999, 2, FALSE)</f>
        <v>17100</v>
      </c>
      <c r="M1637" s="58">
        <f t="shared" si="133"/>
        <v>2019</v>
      </c>
      <c r="P1637" s="58">
        <v>2019</v>
      </c>
    </row>
    <row r="1638" spans="1:16" ht="12.75" hidden="1" customHeight="1" x14ac:dyDescent="0.25">
      <c r="A1638" s="45" t="s">
        <v>1426</v>
      </c>
      <c r="B1638" s="54" t="s">
        <v>238</v>
      </c>
      <c r="C1638" s="45" t="s">
        <v>1393</v>
      </c>
      <c r="D1638" s="22">
        <v>1</v>
      </c>
      <c r="E1638" s="91">
        <v>43587</v>
      </c>
      <c r="F1638" s="57">
        <f>VLOOKUP(C1638, Pivot!A$2:C$999, 3, FALSE)</f>
        <v>43419.571428571428</v>
      </c>
      <c r="G1638" s="30">
        <f t="shared" si="132"/>
        <v>167.42857142857247</v>
      </c>
      <c r="H1638" s="31">
        <f>VLOOKUP(C1638, Pivot!A$2:E$999, 4, FALSE)</f>
        <v>191.1</v>
      </c>
      <c r="I1638" s="31">
        <f>VLOOKUP(C1638, Pivot!A$2:E$999, 5, FALSE)</f>
        <v>86.5</v>
      </c>
      <c r="J1638" s="47">
        <v>100.8</v>
      </c>
      <c r="K1638" s="31">
        <f t="shared" si="131"/>
        <v>0</v>
      </c>
      <c r="L1638" s="58">
        <f>VLOOKUP(C1638, Pivot!A$2:B$999, 2, FALSE)</f>
        <v>48000</v>
      </c>
      <c r="M1638" s="58">
        <f t="shared" si="133"/>
        <v>2019</v>
      </c>
      <c r="P1638" s="58">
        <v>2019</v>
      </c>
    </row>
    <row r="1639" spans="1:16" ht="12.75" hidden="1" customHeight="1" x14ac:dyDescent="0.25">
      <c r="A1639" s="45" t="s">
        <v>1426</v>
      </c>
      <c r="B1639" s="54" t="s">
        <v>238</v>
      </c>
      <c r="C1639" s="45" t="s">
        <v>1395</v>
      </c>
      <c r="D1639" s="22">
        <v>1</v>
      </c>
      <c r="E1639" s="91">
        <v>43587</v>
      </c>
      <c r="F1639" s="57">
        <f>VLOOKUP(C1639, Pivot!A$2:C$999, 3, FALSE)</f>
        <v>43510</v>
      </c>
      <c r="G1639" s="30">
        <f t="shared" si="132"/>
        <v>77</v>
      </c>
      <c r="H1639" s="31">
        <f>VLOOKUP(C1639, Pivot!A$2:E$999, 4, FALSE)</f>
        <v>111.9</v>
      </c>
      <c r="I1639" s="31">
        <f>VLOOKUP(C1639, Pivot!A$2:E$999, 5, FALSE)</f>
        <v>86.5</v>
      </c>
      <c r="J1639" s="47">
        <v>100.8</v>
      </c>
      <c r="K1639" s="31">
        <f t="shared" si="131"/>
        <v>0</v>
      </c>
      <c r="L1639" s="58">
        <f>VLOOKUP(C1639, Pivot!A$2:B$999, 2, FALSE)</f>
        <v>17100</v>
      </c>
      <c r="M1639" s="58">
        <f t="shared" si="133"/>
        <v>2019</v>
      </c>
      <c r="P1639" s="58">
        <v>2019</v>
      </c>
    </row>
    <row r="1640" spans="1:16" ht="12.75" hidden="1" customHeight="1" x14ac:dyDescent="0.25">
      <c r="A1640" s="45" t="s">
        <v>1426</v>
      </c>
      <c r="B1640" s="54" t="s">
        <v>238</v>
      </c>
      <c r="C1640" s="45" t="s">
        <v>1374</v>
      </c>
      <c r="D1640" s="22">
        <v>1</v>
      </c>
      <c r="E1640" s="91">
        <v>43587</v>
      </c>
      <c r="F1640" s="57">
        <f>VLOOKUP(C1640, Pivot!A$2:C$999, 3, FALSE)</f>
        <v>43410.333333333336</v>
      </c>
      <c r="G1640" s="30">
        <f t="shared" si="132"/>
        <v>176.66666666666424</v>
      </c>
      <c r="H1640" s="31">
        <f>VLOOKUP(C1640, Pivot!A$2:E$999, 4, FALSE)</f>
        <v>207.3</v>
      </c>
      <c r="I1640" s="31">
        <f>VLOOKUP(C1640, Pivot!A$2:E$999, 5, FALSE)</f>
        <v>86.5</v>
      </c>
      <c r="J1640" s="47">
        <v>100.8</v>
      </c>
      <c r="K1640" s="31">
        <f t="shared" si="131"/>
        <v>0</v>
      </c>
      <c r="L1640" s="58">
        <f>VLOOKUP(C1640, Pivot!A$2:B$999, 2, FALSE)</f>
        <v>114000</v>
      </c>
      <c r="M1640" s="58">
        <f t="shared" si="133"/>
        <v>2019</v>
      </c>
      <c r="P1640" s="58">
        <v>2019</v>
      </c>
    </row>
    <row r="1641" spans="1:16" ht="12.75" hidden="1" customHeight="1" x14ac:dyDescent="0.25">
      <c r="A1641" s="45" t="s">
        <v>1426</v>
      </c>
      <c r="B1641" s="54" t="s">
        <v>238</v>
      </c>
      <c r="C1641" s="45" t="s">
        <v>1374</v>
      </c>
      <c r="D1641" s="22">
        <v>1</v>
      </c>
      <c r="E1641" s="91">
        <v>43587</v>
      </c>
      <c r="F1641" s="57">
        <f>VLOOKUP(C1641, Pivot!A$2:C$999, 3, FALSE)</f>
        <v>43410.333333333336</v>
      </c>
      <c r="G1641" s="30">
        <f t="shared" si="132"/>
        <v>176.66666666666424</v>
      </c>
      <c r="H1641" s="31">
        <f>VLOOKUP(C1641, Pivot!A$2:E$999, 4, FALSE)</f>
        <v>207.3</v>
      </c>
      <c r="I1641" s="31">
        <f>VLOOKUP(C1641, Pivot!A$2:E$999, 5, FALSE)</f>
        <v>86.5</v>
      </c>
      <c r="J1641" s="47">
        <v>100.8</v>
      </c>
      <c r="K1641" s="31">
        <f t="shared" si="131"/>
        <v>0</v>
      </c>
      <c r="L1641" s="58">
        <f>VLOOKUP(C1641, Pivot!A$2:B$999, 2, FALSE)</f>
        <v>114000</v>
      </c>
      <c r="M1641" s="58">
        <f t="shared" si="133"/>
        <v>2019</v>
      </c>
      <c r="P1641" s="58">
        <v>2019</v>
      </c>
    </row>
    <row r="1642" spans="1:16" ht="12.75" hidden="1" customHeight="1" x14ac:dyDescent="0.25">
      <c r="A1642" s="45" t="s">
        <v>1426</v>
      </c>
      <c r="B1642" s="54" t="s">
        <v>238</v>
      </c>
      <c r="C1642" s="45" t="s">
        <v>1393</v>
      </c>
      <c r="D1642" s="22">
        <v>1</v>
      </c>
      <c r="E1642" s="91">
        <v>43587</v>
      </c>
      <c r="F1642" s="57">
        <f>VLOOKUP(C1642, Pivot!A$2:C$999, 3, FALSE)</f>
        <v>43419.571428571428</v>
      </c>
      <c r="G1642" s="30">
        <f t="shared" si="132"/>
        <v>167.42857142857247</v>
      </c>
      <c r="H1642" s="31">
        <f>VLOOKUP(C1642, Pivot!A$2:E$999, 4, FALSE)</f>
        <v>191.1</v>
      </c>
      <c r="I1642" s="31">
        <f>VLOOKUP(C1642, Pivot!A$2:E$999, 5, FALSE)</f>
        <v>86.5</v>
      </c>
      <c r="J1642" s="47">
        <v>100.8</v>
      </c>
      <c r="K1642" s="31">
        <f t="shared" si="131"/>
        <v>0</v>
      </c>
      <c r="L1642" s="58">
        <f>VLOOKUP(C1642, Pivot!A$2:B$999, 2, FALSE)</f>
        <v>48000</v>
      </c>
      <c r="M1642" s="58">
        <f t="shared" si="133"/>
        <v>2019</v>
      </c>
      <c r="P1642" s="58">
        <v>2019</v>
      </c>
    </row>
    <row r="1643" spans="1:16" ht="12.75" hidden="1" customHeight="1" x14ac:dyDescent="0.25">
      <c r="A1643" s="45" t="s">
        <v>1426</v>
      </c>
      <c r="B1643" s="54" t="s">
        <v>238</v>
      </c>
      <c r="C1643" s="45" t="s">
        <v>1393</v>
      </c>
      <c r="D1643" s="22">
        <v>1</v>
      </c>
      <c r="E1643" s="91">
        <v>43587</v>
      </c>
      <c r="F1643" s="57">
        <f>VLOOKUP(C1643, Pivot!A$2:C$999, 3, FALSE)</f>
        <v>43419.571428571428</v>
      </c>
      <c r="G1643" s="30">
        <f t="shared" si="132"/>
        <v>167.42857142857247</v>
      </c>
      <c r="H1643" s="31">
        <f>VLOOKUP(C1643, Pivot!A$2:E$999, 4, FALSE)</f>
        <v>191.1</v>
      </c>
      <c r="I1643" s="31">
        <f>VLOOKUP(C1643, Pivot!A$2:E$999, 5, FALSE)</f>
        <v>86.5</v>
      </c>
      <c r="J1643" s="47">
        <v>100.8</v>
      </c>
      <c r="K1643" s="31">
        <f t="shared" si="131"/>
        <v>0</v>
      </c>
      <c r="L1643" s="58">
        <f>VLOOKUP(C1643, Pivot!A$2:B$999, 2, FALSE)</f>
        <v>48000</v>
      </c>
      <c r="M1643" s="58">
        <f t="shared" si="133"/>
        <v>2019</v>
      </c>
      <c r="P1643" s="58">
        <v>2019</v>
      </c>
    </row>
    <row r="1644" spans="1:16" ht="12.75" hidden="1" customHeight="1" x14ac:dyDescent="0.25">
      <c r="A1644" s="45" t="s">
        <v>1426</v>
      </c>
      <c r="B1644" s="54" t="s">
        <v>238</v>
      </c>
      <c r="C1644" s="45" t="s">
        <v>1395</v>
      </c>
      <c r="D1644" s="22">
        <v>1</v>
      </c>
      <c r="E1644" s="91">
        <v>43587</v>
      </c>
      <c r="F1644" s="57">
        <f>VLOOKUP(C1644, Pivot!A$2:C$999, 3, FALSE)</f>
        <v>43510</v>
      </c>
      <c r="G1644" s="30">
        <f t="shared" si="132"/>
        <v>77</v>
      </c>
      <c r="H1644" s="31">
        <f>VLOOKUP(C1644, Pivot!A$2:E$999, 4, FALSE)</f>
        <v>111.9</v>
      </c>
      <c r="I1644" s="31">
        <f>VLOOKUP(C1644, Pivot!A$2:E$999, 5, FALSE)</f>
        <v>86.5</v>
      </c>
      <c r="J1644" s="47">
        <v>100.8</v>
      </c>
      <c r="K1644" s="31">
        <f t="shared" si="131"/>
        <v>0</v>
      </c>
      <c r="L1644" s="58">
        <f>VLOOKUP(C1644, Pivot!A$2:B$999, 2, FALSE)</f>
        <v>17100</v>
      </c>
      <c r="M1644" s="58">
        <f t="shared" si="133"/>
        <v>2019</v>
      </c>
      <c r="P1644" s="58">
        <v>2019</v>
      </c>
    </row>
    <row r="1645" spans="1:16" ht="12.75" hidden="1" customHeight="1" x14ac:dyDescent="0.25">
      <c r="A1645" s="45" t="s">
        <v>1426</v>
      </c>
      <c r="B1645" s="54" t="s">
        <v>238</v>
      </c>
      <c r="C1645" s="45" t="s">
        <v>1393</v>
      </c>
      <c r="D1645" s="22">
        <v>1</v>
      </c>
      <c r="E1645" s="91">
        <v>43587</v>
      </c>
      <c r="F1645" s="57">
        <f>VLOOKUP(C1645, Pivot!A$2:C$999, 3, FALSE)</f>
        <v>43419.571428571428</v>
      </c>
      <c r="G1645" s="30">
        <f t="shared" si="132"/>
        <v>167.42857142857247</v>
      </c>
      <c r="H1645" s="31">
        <f>VLOOKUP(C1645, Pivot!A$2:E$999, 4, FALSE)</f>
        <v>191.1</v>
      </c>
      <c r="I1645" s="31">
        <f>VLOOKUP(C1645, Pivot!A$2:E$999, 5, FALSE)</f>
        <v>86.5</v>
      </c>
      <c r="J1645" s="47">
        <v>100.8</v>
      </c>
      <c r="K1645" s="31">
        <f t="shared" si="131"/>
        <v>0</v>
      </c>
      <c r="L1645" s="58">
        <f>VLOOKUP(C1645, Pivot!A$2:B$999, 2, FALSE)</f>
        <v>48000</v>
      </c>
      <c r="M1645" s="58">
        <f t="shared" si="133"/>
        <v>2019</v>
      </c>
      <c r="P1645" s="58">
        <v>2019</v>
      </c>
    </row>
    <row r="1646" spans="1:16" ht="12.75" hidden="1" customHeight="1" x14ac:dyDescent="0.25">
      <c r="A1646" s="45" t="s">
        <v>1426</v>
      </c>
      <c r="B1646" s="54" t="s">
        <v>238</v>
      </c>
      <c r="C1646" s="45" t="s">
        <v>1389</v>
      </c>
      <c r="D1646" s="22">
        <v>1</v>
      </c>
      <c r="E1646" s="91">
        <v>43587</v>
      </c>
      <c r="F1646" s="57">
        <f>VLOOKUP(C1646, Pivot!A$2:C$999, 3, FALSE)</f>
        <v>43509</v>
      </c>
      <c r="G1646" s="30">
        <f t="shared" si="132"/>
        <v>78</v>
      </c>
      <c r="H1646" s="31">
        <f>VLOOKUP(C1646, Pivot!A$2:E$999, 4, FALSE)</f>
        <v>111.9</v>
      </c>
      <c r="I1646" s="31">
        <f>VLOOKUP(C1646, Pivot!A$2:E$999, 5, FALSE)</f>
        <v>86.5</v>
      </c>
      <c r="J1646" s="47">
        <v>100.8</v>
      </c>
      <c r="K1646" s="31">
        <f t="shared" si="131"/>
        <v>0</v>
      </c>
      <c r="L1646" s="58">
        <f>VLOOKUP(C1646, Pivot!A$2:B$999, 2, FALSE)</f>
        <v>21900</v>
      </c>
      <c r="M1646" s="58">
        <f t="shared" si="133"/>
        <v>2019</v>
      </c>
      <c r="P1646" s="58">
        <v>2019</v>
      </c>
    </row>
    <row r="1647" spans="1:16" ht="12.75" hidden="1" customHeight="1" x14ac:dyDescent="0.25">
      <c r="A1647" s="45" t="s">
        <v>1426</v>
      </c>
      <c r="B1647" s="54" t="s">
        <v>238</v>
      </c>
      <c r="C1647" s="45" t="s">
        <v>1393</v>
      </c>
      <c r="D1647" s="22">
        <v>1</v>
      </c>
      <c r="E1647" s="91">
        <v>43587</v>
      </c>
      <c r="F1647" s="57">
        <f>VLOOKUP(C1647, Pivot!A$2:C$999, 3, FALSE)</f>
        <v>43419.571428571428</v>
      </c>
      <c r="G1647" s="30">
        <f t="shared" si="132"/>
        <v>167.42857142857247</v>
      </c>
      <c r="H1647" s="31">
        <f>VLOOKUP(C1647, Pivot!A$2:E$999, 4, FALSE)</f>
        <v>191.1</v>
      </c>
      <c r="I1647" s="31">
        <f>VLOOKUP(C1647, Pivot!A$2:E$999, 5, FALSE)</f>
        <v>86.5</v>
      </c>
      <c r="J1647" s="47">
        <v>100.8</v>
      </c>
      <c r="K1647" s="31">
        <f t="shared" si="131"/>
        <v>0</v>
      </c>
      <c r="L1647" s="58">
        <f>VLOOKUP(C1647, Pivot!A$2:B$999, 2, FALSE)</f>
        <v>48000</v>
      </c>
      <c r="M1647" s="58">
        <f t="shared" si="133"/>
        <v>2019</v>
      </c>
      <c r="P1647" s="58">
        <v>2019</v>
      </c>
    </row>
    <row r="1648" spans="1:16" ht="12.75" hidden="1" customHeight="1" x14ac:dyDescent="0.25">
      <c r="A1648" s="45" t="s">
        <v>1426</v>
      </c>
      <c r="B1648" s="54" t="s">
        <v>238</v>
      </c>
      <c r="C1648" s="45" t="s">
        <v>1393</v>
      </c>
      <c r="D1648" s="22">
        <v>1</v>
      </c>
      <c r="E1648" s="91">
        <v>43587</v>
      </c>
      <c r="F1648" s="57">
        <f>VLOOKUP(C1648, Pivot!A$2:C$999, 3, FALSE)</f>
        <v>43419.571428571428</v>
      </c>
      <c r="G1648" s="30">
        <f t="shared" si="132"/>
        <v>167.42857142857247</v>
      </c>
      <c r="H1648" s="31">
        <f>VLOOKUP(C1648, Pivot!A$2:E$999, 4, FALSE)</f>
        <v>191.1</v>
      </c>
      <c r="I1648" s="31">
        <f>VLOOKUP(C1648, Pivot!A$2:E$999, 5, FALSE)</f>
        <v>86.5</v>
      </c>
      <c r="J1648" s="47">
        <v>100.8</v>
      </c>
      <c r="K1648" s="31">
        <f t="shared" si="131"/>
        <v>0</v>
      </c>
      <c r="L1648" s="58">
        <f>VLOOKUP(C1648, Pivot!A$2:B$999, 2, FALSE)</f>
        <v>48000</v>
      </c>
      <c r="M1648" s="58">
        <f t="shared" si="133"/>
        <v>2019</v>
      </c>
      <c r="P1648" s="58">
        <v>2019</v>
      </c>
    </row>
    <row r="1649" spans="1:16" ht="12.75" hidden="1" customHeight="1" x14ac:dyDescent="0.25">
      <c r="A1649" s="45" t="s">
        <v>1426</v>
      </c>
      <c r="B1649" s="54" t="s">
        <v>238</v>
      </c>
      <c r="C1649" s="45" t="s">
        <v>1395</v>
      </c>
      <c r="D1649" s="22">
        <v>1</v>
      </c>
      <c r="E1649" s="91">
        <v>43587</v>
      </c>
      <c r="F1649" s="57">
        <f>VLOOKUP(C1649, Pivot!A$2:C$999, 3, FALSE)</f>
        <v>43510</v>
      </c>
      <c r="G1649" s="30">
        <f t="shared" si="132"/>
        <v>77</v>
      </c>
      <c r="H1649" s="31">
        <f>VLOOKUP(C1649, Pivot!A$2:E$999, 4, FALSE)</f>
        <v>111.9</v>
      </c>
      <c r="I1649" s="31">
        <f>VLOOKUP(C1649, Pivot!A$2:E$999, 5, FALSE)</f>
        <v>86.5</v>
      </c>
      <c r="J1649" s="47">
        <v>100.8</v>
      </c>
      <c r="K1649" s="31">
        <f t="shared" si="131"/>
        <v>0</v>
      </c>
      <c r="L1649" s="58">
        <f>VLOOKUP(C1649, Pivot!A$2:B$999, 2, FALSE)</f>
        <v>17100</v>
      </c>
      <c r="M1649" s="58">
        <f t="shared" si="133"/>
        <v>2019</v>
      </c>
      <c r="P1649" s="58">
        <v>2019</v>
      </c>
    </row>
    <row r="1650" spans="1:16" ht="12.75" hidden="1" customHeight="1" x14ac:dyDescent="0.25">
      <c r="A1650" s="45" t="s">
        <v>1426</v>
      </c>
      <c r="B1650" s="54" t="s">
        <v>238</v>
      </c>
      <c r="C1650" s="45" t="s">
        <v>1374</v>
      </c>
      <c r="D1650" s="22">
        <v>1</v>
      </c>
      <c r="E1650" s="91">
        <v>43587</v>
      </c>
      <c r="F1650" s="57">
        <f>VLOOKUP(C1650, Pivot!A$2:C$999, 3, FALSE)</f>
        <v>43410.333333333336</v>
      </c>
      <c r="G1650" s="30">
        <f t="shared" si="132"/>
        <v>176.66666666666424</v>
      </c>
      <c r="H1650" s="31">
        <f>VLOOKUP(C1650, Pivot!A$2:E$999, 4, FALSE)</f>
        <v>207.3</v>
      </c>
      <c r="I1650" s="31">
        <f>VLOOKUP(C1650, Pivot!A$2:E$999, 5, FALSE)</f>
        <v>86.5</v>
      </c>
      <c r="J1650" s="47">
        <v>100.8</v>
      </c>
      <c r="K1650" s="31">
        <f t="shared" si="131"/>
        <v>0</v>
      </c>
      <c r="L1650" s="58">
        <f>VLOOKUP(C1650, Pivot!A$2:B$999, 2, FALSE)</f>
        <v>114000</v>
      </c>
      <c r="M1650" s="58">
        <f t="shared" si="133"/>
        <v>2019</v>
      </c>
      <c r="P1650" s="58">
        <v>2019</v>
      </c>
    </row>
    <row r="1651" spans="1:16" ht="12.75" hidden="1" customHeight="1" x14ac:dyDescent="0.25">
      <c r="A1651" s="45" t="s">
        <v>1426</v>
      </c>
      <c r="B1651" s="54" t="s">
        <v>238</v>
      </c>
      <c r="C1651" s="45" t="s">
        <v>1389</v>
      </c>
      <c r="D1651" s="22">
        <v>1</v>
      </c>
      <c r="E1651" s="91">
        <v>43587</v>
      </c>
      <c r="F1651" s="57">
        <f>VLOOKUP(C1651, Pivot!A$2:C$999, 3, FALSE)</f>
        <v>43509</v>
      </c>
      <c r="G1651" s="30">
        <f t="shared" si="132"/>
        <v>78</v>
      </c>
      <c r="H1651" s="31">
        <f>VLOOKUP(C1651, Pivot!A$2:E$999, 4, FALSE)</f>
        <v>111.9</v>
      </c>
      <c r="I1651" s="31">
        <f>VLOOKUP(C1651, Pivot!A$2:E$999, 5, FALSE)</f>
        <v>86.5</v>
      </c>
      <c r="J1651" s="47">
        <v>100.8</v>
      </c>
      <c r="K1651" s="31">
        <f t="shared" si="131"/>
        <v>0</v>
      </c>
      <c r="L1651" s="58">
        <f>VLOOKUP(C1651, Pivot!A$2:B$999, 2, FALSE)</f>
        <v>21900</v>
      </c>
      <c r="M1651" s="58">
        <f t="shared" si="133"/>
        <v>2019</v>
      </c>
      <c r="P1651" s="58">
        <v>2019</v>
      </c>
    </row>
    <row r="1652" spans="1:16" ht="12.75" hidden="1" customHeight="1" x14ac:dyDescent="0.25">
      <c r="A1652" s="45" t="s">
        <v>1426</v>
      </c>
      <c r="B1652" s="54" t="s">
        <v>238</v>
      </c>
      <c r="C1652" s="45" t="s">
        <v>1393</v>
      </c>
      <c r="D1652" s="22">
        <v>1</v>
      </c>
      <c r="E1652" s="91">
        <v>43587</v>
      </c>
      <c r="F1652" s="57">
        <f>VLOOKUP(C1652, Pivot!A$2:C$999, 3, FALSE)</f>
        <v>43419.571428571428</v>
      </c>
      <c r="G1652" s="30">
        <f t="shared" si="132"/>
        <v>167.42857142857247</v>
      </c>
      <c r="H1652" s="31">
        <f>VLOOKUP(C1652, Pivot!A$2:E$999, 4, FALSE)</f>
        <v>191.1</v>
      </c>
      <c r="I1652" s="31">
        <f>VLOOKUP(C1652, Pivot!A$2:E$999, 5, FALSE)</f>
        <v>86.5</v>
      </c>
      <c r="J1652" s="47">
        <v>100.8</v>
      </c>
      <c r="K1652" s="31">
        <f t="shared" si="131"/>
        <v>0</v>
      </c>
      <c r="L1652" s="58">
        <f>VLOOKUP(C1652, Pivot!A$2:B$999, 2, FALSE)</f>
        <v>48000</v>
      </c>
      <c r="M1652" s="58">
        <f t="shared" si="133"/>
        <v>2019</v>
      </c>
      <c r="P1652" s="58">
        <v>2019</v>
      </c>
    </row>
    <row r="1653" spans="1:16" ht="12.75" hidden="1" customHeight="1" x14ac:dyDescent="0.25">
      <c r="A1653" s="45" t="s">
        <v>1426</v>
      </c>
      <c r="B1653" s="54" t="s">
        <v>238</v>
      </c>
      <c r="C1653" s="45" t="s">
        <v>1416</v>
      </c>
      <c r="D1653" s="22">
        <v>1</v>
      </c>
      <c r="E1653" s="91">
        <v>43587</v>
      </c>
      <c r="F1653" s="57">
        <v>43544</v>
      </c>
      <c r="G1653" s="30">
        <f t="shared" si="132"/>
        <v>43</v>
      </c>
      <c r="H1653" s="31">
        <f>VLOOKUP(C1653, Pivot!A$2:E$999, 4, FALSE)</f>
        <v>118.9</v>
      </c>
      <c r="I1653" s="31">
        <f>VLOOKUP(C1653, Pivot!A$2:E$999, 5, FALSE)</f>
        <v>111.9</v>
      </c>
      <c r="J1653" s="76">
        <v>112</v>
      </c>
      <c r="K1653" s="31">
        <f t="shared" si="131"/>
        <v>0</v>
      </c>
      <c r="L1653" s="58">
        <f>VLOOKUP(C1653, Pivot!A$2:B$999, 2, FALSE)</f>
        <v>11817</v>
      </c>
      <c r="M1653" s="58">
        <f t="shared" si="133"/>
        <v>2019</v>
      </c>
      <c r="P1653" s="58">
        <v>2019</v>
      </c>
    </row>
    <row r="1654" spans="1:16" ht="12.75" hidden="1" customHeight="1" x14ac:dyDescent="0.25">
      <c r="A1654" s="45" t="s">
        <v>1426</v>
      </c>
      <c r="B1654" s="54" t="s">
        <v>238</v>
      </c>
      <c r="C1654" s="45" t="s">
        <v>1374</v>
      </c>
      <c r="D1654" s="22">
        <v>1</v>
      </c>
      <c r="E1654" s="91">
        <v>43591</v>
      </c>
      <c r="F1654" s="57">
        <f>VLOOKUP(C1654, Pivot!A$2:C$999, 3, FALSE)</f>
        <v>43410.333333333336</v>
      </c>
      <c r="G1654" s="30">
        <f t="shared" si="132"/>
        <v>180.66666666666424</v>
      </c>
      <c r="H1654" s="31">
        <f>VLOOKUP(C1654, Pivot!A$2:E$999, 4, FALSE)</f>
        <v>207.3</v>
      </c>
      <c r="I1654" s="31">
        <f>VLOOKUP(C1654, Pivot!A$2:E$999, 5, FALSE)</f>
        <v>86.5</v>
      </c>
      <c r="J1654" s="76"/>
      <c r="K1654" s="31">
        <f t="shared" si="131"/>
        <v>-86.5</v>
      </c>
      <c r="L1654" s="58">
        <f>VLOOKUP(C1654, Pivot!A$2:B$999, 2, FALSE)</f>
        <v>114000</v>
      </c>
      <c r="M1654" s="58">
        <f t="shared" si="133"/>
        <v>2019</v>
      </c>
      <c r="P1654" s="58">
        <v>2019</v>
      </c>
    </row>
    <row r="1655" spans="1:16" ht="12.75" hidden="1" customHeight="1" x14ac:dyDescent="0.25">
      <c r="A1655" s="45" t="s">
        <v>1426</v>
      </c>
      <c r="B1655" s="54" t="s">
        <v>238</v>
      </c>
      <c r="C1655" s="45" t="s">
        <v>1374</v>
      </c>
      <c r="D1655" s="22">
        <v>1</v>
      </c>
      <c r="E1655" s="91">
        <v>43591</v>
      </c>
      <c r="F1655" s="57">
        <f>VLOOKUP(C1655, Pivot!A$2:C$999, 3, FALSE)</f>
        <v>43410.333333333336</v>
      </c>
      <c r="G1655" s="30">
        <f t="shared" si="132"/>
        <v>180.66666666666424</v>
      </c>
      <c r="H1655" s="31">
        <f>VLOOKUP(C1655, Pivot!A$2:E$999, 4, FALSE)</f>
        <v>207.3</v>
      </c>
      <c r="I1655" s="31">
        <f>VLOOKUP(C1655, Pivot!A$2:E$999, 5, FALSE)</f>
        <v>86.5</v>
      </c>
      <c r="J1655" s="76"/>
      <c r="K1655" s="31">
        <f t="shared" si="131"/>
        <v>-86.5</v>
      </c>
      <c r="L1655" s="58">
        <f>VLOOKUP(C1655, Pivot!A$2:B$999, 2, FALSE)</f>
        <v>114000</v>
      </c>
      <c r="M1655" s="58">
        <f t="shared" si="133"/>
        <v>2019</v>
      </c>
      <c r="P1655" s="58">
        <v>2019</v>
      </c>
    </row>
    <row r="1656" spans="1:16" ht="12.75" hidden="1" customHeight="1" x14ac:dyDescent="0.25">
      <c r="A1656" s="45" t="s">
        <v>1426</v>
      </c>
      <c r="B1656" s="54" t="s">
        <v>238</v>
      </c>
      <c r="C1656" s="45" t="s">
        <v>1374</v>
      </c>
      <c r="D1656" s="22">
        <v>1</v>
      </c>
      <c r="E1656" s="91">
        <v>43591</v>
      </c>
      <c r="F1656" s="57">
        <f>VLOOKUP(C1656, Pivot!A$2:C$999, 3, FALSE)</f>
        <v>43410.333333333336</v>
      </c>
      <c r="G1656" s="30">
        <f t="shared" si="132"/>
        <v>180.66666666666424</v>
      </c>
      <c r="H1656" s="31">
        <f>VLOOKUP(C1656, Pivot!A$2:E$999, 4, FALSE)</f>
        <v>207.3</v>
      </c>
      <c r="I1656" s="31">
        <f>VLOOKUP(C1656, Pivot!A$2:E$999, 5, FALSE)</f>
        <v>86.5</v>
      </c>
      <c r="J1656" s="76"/>
      <c r="K1656" s="31">
        <f t="shared" si="131"/>
        <v>-86.5</v>
      </c>
      <c r="L1656" s="58">
        <f>VLOOKUP(C1656, Pivot!A$2:B$999, 2, FALSE)</f>
        <v>114000</v>
      </c>
      <c r="M1656" s="58">
        <f t="shared" si="133"/>
        <v>2019</v>
      </c>
      <c r="P1656" s="58">
        <v>2019</v>
      </c>
    </row>
    <row r="1657" spans="1:16" ht="12.75" hidden="1" customHeight="1" x14ac:dyDescent="0.25">
      <c r="A1657" s="45" t="s">
        <v>1426</v>
      </c>
      <c r="B1657" s="54" t="s">
        <v>238</v>
      </c>
      <c r="C1657" s="45" t="s">
        <v>1374</v>
      </c>
      <c r="D1657" s="22">
        <v>1</v>
      </c>
      <c r="E1657" s="91">
        <v>43591</v>
      </c>
      <c r="F1657" s="57">
        <f>VLOOKUP(C1657, Pivot!A$2:C$999, 3, FALSE)</f>
        <v>43410.333333333336</v>
      </c>
      <c r="G1657" s="30">
        <f t="shared" si="132"/>
        <v>180.66666666666424</v>
      </c>
      <c r="H1657" s="31">
        <f>VLOOKUP(C1657, Pivot!A$2:E$999, 4, FALSE)</f>
        <v>207.3</v>
      </c>
      <c r="I1657" s="31">
        <f>VLOOKUP(C1657, Pivot!A$2:E$999, 5, FALSE)</f>
        <v>86.5</v>
      </c>
      <c r="J1657" s="76"/>
      <c r="K1657" s="31">
        <f t="shared" si="131"/>
        <v>-86.5</v>
      </c>
      <c r="L1657" s="58">
        <f>VLOOKUP(C1657, Pivot!A$2:B$999, 2, FALSE)</f>
        <v>114000</v>
      </c>
      <c r="M1657" s="58">
        <f t="shared" si="133"/>
        <v>2019</v>
      </c>
      <c r="P1657" s="58">
        <v>2019</v>
      </c>
    </row>
    <row r="1658" spans="1:16" ht="12.75" hidden="1" customHeight="1" x14ac:dyDescent="0.25">
      <c r="A1658" s="45" t="s">
        <v>1426</v>
      </c>
      <c r="B1658" s="54" t="s">
        <v>238</v>
      </c>
      <c r="C1658" s="45" t="s">
        <v>1393</v>
      </c>
      <c r="D1658" s="22">
        <v>1</v>
      </c>
      <c r="E1658" s="91">
        <v>43592</v>
      </c>
      <c r="F1658" s="57">
        <f>VLOOKUP(C1658, Pivot!A$2:C$999, 3, FALSE)</f>
        <v>43419.571428571428</v>
      </c>
      <c r="G1658" s="30">
        <f t="shared" si="132"/>
        <v>172.42857142857247</v>
      </c>
      <c r="H1658" s="31">
        <f>VLOOKUP(C1658, Pivot!A$2:E$999, 4, FALSE)</f>
        <v>191.1</v>
      </c>
      <c r="I1658" s="31">
        <f>VLOOKUP(C1658, Pivot!A$2:E$999, 5, FALSE)</f>
        <v>86.5</v>
      </c>
      <c r="J1658" s="76">
        <v>100</v>
      </c>
      <c r="K1658" s="31">
        <f t="shared" si="131"/>
        <v>0</v>
      </c>
      <c r="L1658" s="58">
        <f>VLOOKUP(C1658, Pivot!A$2:B$999, 2, FALSE)</f>
        <v>48000</v>
      </c>
      <c r="M1658" s="58">
        <f t="shared" si="133"/>
        <v>2019</v>
      </c>
      <c r="P1658" s="58">
        <v>2019</v>
      </c>
    </row>
    <row r="1659" spans="1:16" ht="12.75" hidden="1" customHeight="1" x14ac:dyDescent="0.25">
      <c r="A1659" s="45" t="s">
        <v>1426</v>
      </c>
      <c r="B1659" s="54" t="s">
        <v>238</v>
      </c>
      <c r="C1659" s="45" t="s">
        <v>1389</v>
      </c>
      <c r="D1659" s="22">
        <v>1</v>
      </c>
      <c r="E1659" s="91">
        <v>43592</v>
      </c>
      <c r="F1659" s="57">
        <f>VLOOKUP(C1659, Pivot!A$2:C$999, 3, FALSE)</f>
        <v>43509</v>
      </c>
      <c r="G1659" s="30">
        <f t="shared" si="132"/>
        <v>83</v>
      </c>
      <c r="H1659" s="31">
        <f>VLOOKUP(C1659, Pivot!A$2:E$999, 4, FALSE)</f>
        <v>111.9</v>
      </c>
      <c r="I1659" s="31">
        <f>VLOOKUP(C1659, Pivot!A$2:E$999, 5, FALSE)</f>
        <v>86.5</v>
      </c>
      <c r="J1659" s="76">
        <v>100</v>
      </c>
      <c r="K1659" s="31">
        <f t="shared" si="131"/>
        <v>0</v>
      </c>
      <c r="L1659" s="58">
        <f>VLOOKUP(C1659, Pivot!A$2:B$999, 2, FALSE)</f>
        <v>21900</v>
      </c>
      <c r="M1659" s="58">
        <f t="shared" si="133"/>
        <v>2019</v>
      </c>
      <c r="P1659" s="58">
        <v>2019</v>
      </c>
    </row>
    <row r="1660" spans="1:16" ht="12.75" hidden="1" customHeight="1" x14ac:dyDescent="0.25">
      <c r="A1660" s="45" t="s">
        <v>1426</v>
      </c>
      <c r="B1660" s="54" t="s">
        <v>238</v>
      </c>
      <c r="C1660" s="45" t="s">
        <v>1374</v>
      </c>
      <c r="D1660" s="22">
        <v>1</v>
      </c>
      <c r="E1660" s="91">
        <v>43592</v>
      </c>
      <c r="F1660" s="57">
        <f>VLOOKUP(C1660, Pivot!A$2:C$999, 3, FALSE)</f>
        <v>43410.333333333336</v>
      </c>
      <c r="G1660" s="30">
        <f t="shared" si="132"/>
        <v>181.66666666666424</v>
      </c>
      <c r="H1660" s="31">
        <f>VLOOKUP(C1660, Pivot!A$2:E$999, 4, FALSE)</f>
        <v>207.3</v>
      </c>
      <c r="I1660" s="31">
        <f>VLOOKUP(C1660, Pivot!A$2:E$999, 5, FALSE)</f>
        <v>86.5</v>
      </c>
      <c r="J1660" s="76">
        <v>100</v>
      </c>
      <c r="K1660" s="31">
        <f t="shared" si="131"/>
        <v>0</v>
      </c>
      <c r="L1660" s="58">
        <f>VLOOKUP(C1660, Pivot!A$2:B$999, 2, FALSE)</f>
        <v>114000</v>
      </c>
      <c r="M1660" s="58">
        <f t="shared" si="133"/>
        <v>2019</v>
      </c>
      <c r="P1660" s="58">
        <v>2019</v>
      </c>
    </row>
    <row r="1661" spans="1:16" ht="12.75" hidden="1" customHeight="1" x14ac:dyDescent="0.25">
      <c r="A1661" s="45" t="s">
        <v>1426</v>
      </c>
      <c r="B1661" s="54" t="s">
        <v>238</v>
      </c>
      <c r="C1661" s="45" t="s">
        <v>1412</v>
      </c>
      <c r="D1661" s="22">
        <v>1</v>
      </c>
      <c r="E1661" s="91">
        <v>43592</v>
      </c>
      <c r="F1661" s="57">
        <f>VLOOKUP(C1661, Pivot!A$2:C$999, 3, FALSE)</f>
        <v>43511</v>
      </c>
      <c r="G1661" s="30">
        <f t="shared" si="132"/>
        <v>81</v>
      </c>
      <c r="H1661" s="31">
        <f>VLOOKUP(C1661, Pivot!A$2:E$999, 4, FALSE)</f>
        <v>111.9</v>
      </c>
      <c r="I1661" s="31">
        <f>VLOOKUP(C1661, Pivot!A$2:E$999, 5, FALSE)</f>
        <v>86.5</v>
      </c>
      <c r="J1661" s="47">
        <v>100.5</v>
      </c>
      <c r="K1661" s="31">
        <f t="shared" si="131"/>
        <v>0</v>
      </c>
      <c r="L1661" s="58">
        <f>VLOOKUP(C1661, Pivot!A$2:B$999, 2, FALSE)</f>
        <v>2839</v>
      </c>
      <c r="M1661" s="58">
        <f t="shared" si="133"/>
        <v>2019</v>
      </c>
      <c r="P1661" s="58">
        <v>2019</v>
      </c>
    </row>
    <row r="1662" spans="1:16" ht="12.75" hidden="1" customHeight="1" x14ac:dyDescent="0.25">
      <c r="A1662" s="45" t="s">
        <v>1426</v>
      </c>
      <c r="B1662" s="54" t="s">
        <v>238</v>
      </c>
      <c r="C1662" s="47" t="s">
        <v>1328</v>
      </c>
      <c r="D1662" s="22">
        <v>1</v>
      </c>
      <c r="E1662" s="91">
        <v>43592</v>
      </c>
      <c r="F1662" s="57">
        <f>VLOOKUP(C1662, Pivot!A$2:C$999, 3, FALSE)</f>
        <v>43053</v>
      </c>
      <c r="G1662" s="30">
        <f t="shared" si="132"/>
        <v>539</v>
      </c>
      <c r="H1662" s="31">
        <f>VLOOKUP(C1662, Pivot!A$2:E$999, 4, FALSE)</f>
        <v>114.2</v>
      </c>
      <c r="I1662" s="31">
        <f>VLOOKUP(C1662, Pivot!A$2:E$999, 5, FALSE)</f>
        <v>86.5</v>
      </c>
      <c r="J1662" s="47">
        <v>100.5</v>
      </c>
      <c r="K1662" s="31">
        <f t="shared" si="131"/>
        <v>0</v>
      </c>
      <c r="L1662" s="58">
        <f>VLOOKUP(C1662, Pivot!A$2:B$999, 2, FALSE)</f>
        <v>12000</v>
      </c>
      <c r="M1662" s="58">
        <f t="shared" si="133"/>
        <v>2019</v>
      </c>
      <c r="P1662" s="58">
        <v>2019</v>
      </c>
    </row>
    <row r="1663" spans="1:16" ht="12.75" hidden="1" customHeight="1" x14ac:dyDescent="0.25">
      <c r="A1663" s="45" t="s">
        <v>1426</v>
      </c>
      <c r="B1663" s="54" t="s">
        <v>238</v>
      </c>
      <c r="C1663" s="45" t="s">
        <v>1389</v>
      </c>
      <c r="D1663" s="22">
        <v>1</v>
      </c>
      <c r="E1663" s="91">
        <v>43592</v>
      </c>
      <c r="F1663" s="57">
        <f>VLOOKUP(C1663, Pivot!A$2:C$999, 3, FALSE)</f>
        <v>43509</v>
      </c>
      <c r="G1663" s="30">
        <f t="shared" si="132"/>
        <v>83</v>
      </c>
      <c r="H1663" s="31">
        <f>VLOOKUP(C1663, Pivot!A$2:E$999, 4, FALSE)</f>
        <v>111.9</v>
      </c>
      <c r="I1663" s="31">
        <f>VLOOKUP(C1663, Pivot!A$2:E$999, 5, FALSE)</f>
        <v>86.5</v>
      </c>
      <c r="J1663" s="47">
        <v>100.5</v>
      </c>
      <c r="K1663" s="31">
        <f t="shared" si="131"/>
        <v>0</v>
      </c>
      <c r="L1663" s="58">
        <f>VLOOKUP(C1663, Pivot!A$2:B$999, 2, FALSE)</f>
        <v>21900</v>
      </c>
      <c r="M1663" s="58">
        <f t="shared" si="133"/>
        <v>2019</v>
      </c>
      <c r="P1663" s="58">
        <v>2019</v>
      </c>
    </row>
    <row r="1664" spans="1:16" ht="12.75" hidden="1" customHeight="1" x14ac:dyDescent="0.25">
      <c r="A1664" s="45" t="s">
        <v>1426</v>
      </c>
      <c r="B1664" s="54" t="s">
        <v>238</v>
      </c>
      <c r="C1664" s="45" t="s">
        <v>1389</v>
      </c>
      <c r="D1664" s="22">
        <v>1</v>
      </c>
      <c r="E1664" s="91">
        <v>43592</v>
      </c>
      <c r="F1664" s="57">
        <f>VLOOKUP(C1664, Pivot!A$2:C$999, 3, FALSE)</f>
        <v>43509</v>
      </c>
      <c r="G1664" s="30">
        <f t="shared" si="132"/>
        <v>83</v>
      </c>
      <c r="H1664" s="31">
        <f>VLOOKUP(C1664, Pivot!A$2:E$999, 4, FALSE)</f>
        <v>111.9</v>
      </c>
      <c r="I1664" s="31">
        <f>VLOOKUP(C1664, Pivot!A$2:E$999, 5, FALSE)</f>
        <v>86.5</v>
      </c>
      <c r="J1664" s="47">
        <v>106.5</v>
      </c>
      <c r="K1664" s="31">
        <f t="shared" si="131"/>
        <v>0</v>
      </c>
      <c r="L1664" s="58">
        <f>VLOOKUP(C1664, Pivot!A$2:B$999, 2, FALSE)</f>
        <v>21900</v>
      </c>
      <c r="M1664" s="58">
        <f t="shared" si="133"/>
        <v>2019</v>
      </c>
      <c r="P1664" s="58">
        <v>2019</v>
      </c>
    </row>
    <row r="1665" spans="1:16" ht="12.75" hidden="1" customHeight="1" x14ac:dyDescent="0.25">
      <c r="A1665" s="45" t="s">
        <v>1426</v>
      </c>
      <c r="B1665" s="54" t="s">
        <v>238</v>
      </c>
      <c r="C1665" s="45" t="s">
        <v>1393</v>
      </c>
      <c r="D1665" s="22">
        <v>1</v>
      </c>
      <c r="E1665" s="91">
        <v>43593</v>
      </c>
      <c r="F1665" s="57">
        <f>VLOOKUP(C1665, Pivot!A$2:C$999, 3, FALSE)</f>
        <v>43419.571428571428</v>
      </c>
      <c r="G1665" s="30">
        <f t="shared" si="132"/>
        <v>173.42857142857247</v>
      </c>
      <c r="H1665" s="31">
        <f>VLOOKUP(C1665, Pivot!A$2:E$999, 4, FALSE)</f>
        <v>191.1</v>
      </c>
      <c r="I1665" s="31">
        <f>VLOOKUP(C1665, Pivot!A$2:E$999, 5, FALSE)</f>
        <v>86.5</v>
      </c>
      <c r="J1665" s="76">
        <v>100</v>
      </c>
      <c r="K1665" s="31">
        <f t="shared" si="131"/>
        <v>0</v>
      </c>
      <c r="L1665" s="58">
        <f>VLOOKUP(C1665, Pivot!A$2:B$999, 2, FALSE)</f>
        <v>48000</v>
      </c>
      <c r="M1665" s="58">
        <f t="shared" si="133"/>
        <v>2019</v>
      </c>
      <c r="P1665" s="58">
        <v>2019</v>
      </c>
    </row>
    <row r="1666" spans="1:16" ht="12.75" hidden="1" customHeight="1" x14ac:dyDescent="0.25">
      <c r="A1666" s="45" t="s">
        <v>1426</v>
      </c>
      <c r="B1666" s="54" t="s">
        <v>238</v>
      </c>
      <c r="C1666" s="45" t="s">
        <v>1411</v>
      </c>
      <c r="D1666" s="22">
        <v>1</v>
      </c>
      <c r="E1666" s="91">
        <v>43593</v>
      </c>
      <c r="F1666" s="57">
        <f>VLOOKUP(C1666, Pivot!A$2:C$999, 3, FALSE)</f>
        <v>43417</v>
      </c>
      <c r="G1666" s="30">
        <f t="shared" si="132"/>
        <v>176</v>
      </c>
      <c r="H1666" s="31">
        <f>VLOOKUP(C1666, Pivot!A$2:E$999, 4, FALSE)</f>
        <v>111.9</v>
      </c>
      <c r="I1666" s="31">
        <f>VLOOKUP(C1666, Pivot!A$2:E$999, 5, FALSE)</f>
        <v>86.5</v>
      </c>
      <c r="J1666" s="76">
        <v>100</v>
      </c>
      <c r="K1666" s="31">
        <f t="shared" ref="K1666:K1729" si="134">IF(J1666&gt;H1666, J1666-H1666, IF(J1666&lt;I1666, J1666-I1666, 0))</f>
        <v>0</v>
      </c>
      <c r="L1666" s="58">
        <f>VLOOKUP(C1666, Pivot!A$2:B$999, 2, FALSE)</f>
        <v>3300</v>
      </c>
      <c r="M1666" s="58">
        <f t="shared" si="133"/>
        <v>2019</v>
      </c>
      <c r="P1666" s="58">
        <v>2019</v>
      </c>
    </row>
    <row r="1667" spans="1:16" ht="12.75" hidden="1" customHeight="1" x14ac:dyDescent="0.25">
      <c r="A1667" s="45" t="s">
        <v>1426</v>
      </c>
      <c r="B1667" s="54" t="s">
        <v>238</v>
      </c>
      <c r="C1667" s="45" t="s">
        <v>1389</v>
      </c>
      <c r="D1667" s="22">
        <v>1</v>
      </c>
      <c r="E1667" s="91">
        <v>43593</v>
      </c>
      <c r="F1667" s="57">
        <f>VLOOKUP(C1667, Pivot!A$2:C$999, 3, FALSE)</f>
        <v>43509</v>
      </c>
      <c r="G1667" s="30">
        <f t="shared" si="132"/>
        <v>84</v>
      </c>
      <c r="H1667" s="31">
        <f>VLOOKUP(C1667, Pivot!A$2:E$999, 4, FALSE)</f>
        <v>111.9</v>
      </c>
      <c r="I1667" s="31">
        <f>VLOOKUP(C1667, Pivot!A$2:E$999, 5, FALSE)</f>
        <v>86.5</v>
      </c>
      <c r="J1667" s="47">
        <v>100.5</v>
      </c>
      <c r="K1667" s="31">
        <f t="shared" si="134"/>
        <v>0</v>
      </c>
      <c r="L1667" s="58">
        <f>VLOOKUP(C1667, Pivot!A$2:B$999, 2, FALSE)</f>
        <v>21900</v>
      </c>
      <c r="M1667" s="58">
        <f t="shared" si="133"/>
        <v>2019</v>
      </c>
      <c r="P1667" s="58">
        <v>2019</v>
      </c>
    </row>
    <row r="1668" spans="1:16" ht="12.75" hidden="1" customHeight="1" x14ac:dyDescent="0.25">
      <c r="A1668" s="45" t="s">
        <v>1426</v>
      </c>
      <c r="B1668" s="54" t="s">
        <v>238</v>
      </c>
      <c r="C1668" s="45" t="s">
        <v>1412</v>
      </c>
      <c r="D1668" s="22">
        <v>1</v>
      </c>
      <c r="E1668" s="91">
        <v>43593</v>
      </c>
      <c r="F1668" s="57">
        <f>VLOOKUP(C1668, Pivot!A$2:C$999, 3, FALSE)</f>
        <v>43511</v>
      </c>
      <c r="G1668" s="30">
        <f t="shared" si="132"/>
        <v>82</v>
      </c>
      <c r="H1668" s="31">
        <f>VLOOKUP(C1668, Pivot!A$2:E$999, 4, FALSE)</f>
        <v>111.9</v>
      </c>
      <c r="I1668" s="31">
        <f>VLOOKUP(C1668, Pivot!A$2:E$999, 5, FALSE)</f>
        <v>86.5</v>
      </c>
      <c r="J1668" s="47">
        <v>100.5</v>
      </c>
      <c r="K1668" s="31">
        <f t="shared" si="134"/>
        <v>0</v>
      </c>
      <c r="L1668" s="58">
        <f>VLOOKUP(C1668, Pivot!A$2:B$999, 2, FALSE)</f>
        <v>2839</v>
      </c>
      <c r="M1668" s="58">
        <f t="shared" si="133"/>
        <v>2019</v>
      </c>
      <c r="P1668" s="58">
        <v>2019</v>
      </c>
    </row>
    <row r="1669" spans="1:16" ht="12.75" hidden="1" customHeight="1" x14ac:dyDescent="0.25">
      <c r="A1669" s="45" t="s">
        <v>1426</v>
      </c>
      <c r="B1669" s="54" t="s">
        <v>238</v>
      </c>
      <c r="C1669" s="45" t="s">
        <v>1389</v>
      </c>
      <c r="D1669" s="22">
        <v>1</v>
      </c>
      <c r="E1669" s="91">
        <v>43593</v>
      </c>
      <c r="F1669" s="57">
        <f>VLOOKUP(C1669, Pivot!A$2:C$999, 3, FALSE)</f>
        <v>43509</v>
      </c>
      <c r="G1669" s="30">
        <f t="shared" si="132"/>
        <v>84</v>
      </c>
      <c r="H1669" s="31">
        <f>VLOOKUP(C1669, Pivot!A$2:E$999, 4, FALSE)</f>
        <v>111.9</v>
      </c>
      <c r="I1669" s="31">
        <f>VLOOKUP(C1669, Pivot!A$2:E$999, 5, FALSE)</f>
        <v>86.5</v>
      </c>
      <c r="J1669" s="47">
        <v>100.5</v>
      </c>
      <c r="K1669" s="31">
        <f t="shared" si="134"/>
        <v>0</v>
      </c>
      <c r="L1669" s="58">
        <f>VLOOKUP(C1669, Pivot!A$2:B$999, 2, FALSE)</f>
        <v>21900</v>
      </c>
      <c r="M1669" s="58">
        <f t="shared" si="133"/>
        <v>2019</v>
      </c>
      <c r="P1669" s="58">
        <v>2019</v>
      </c>
    </row>
    <row r="1670" spans="1:16" ht="12.75" hidden="1" customHeight="1" x14ac:dyDescent="0.25">
      <c r="A1670" s="45" t="s">
        <v>1426</v>
      </c>
      <c r="B1670" s="54" t="s">
        <v>238</v>
      </c>
      <c r="C1670" s="45" t="s">
        <v>1374</v>
      </c>
      <c r="D1670" s="22">
        <v>1</v>
      </c>
      <c r="E1670" s="91">
        <v>43595</v>
      </c>
      <c r="F1670" s="57">
        <f>VLOOKUP(C1670, Pivot!A$2:C$999, 3, FALSE)</f>
        <v>43410.333333333336</v>
      </c>
      <c r="G1670" s="30">
        <f t="shared" si="132"/>
        <v>184.66666666666424</v>
      </c>
      <c r="H1670" s="31">
        <f>VLOOKUP(C1670, Pivot!A$2:E$999, 4, FALSE)</f>
        <v>207.3</v>
      </c>
      <c r="I1670" s="31">
        <f>VLOOKUP(C1670, Pivot!A$2:E$999, 5, FALSE)</f>
        <v>86.5</v>
      </c>
      <c r="J1670" s="76"/>
      <c r="K1670" s="31">
        <f t="shared" si="134"/>
        <v>-86.5</v>
      </c>
      <c r="L1670" s="58">
        <f>VLOOKUP(C1670, Pivot!A$2:B$999, 2, FALSE)</f>
        <v>114000</v>
      </c>
      <c r="M1670" s="58">
        <f t="shared" si="133"/>
        <v>2019</v>
      </c>
      <c r="P1670" s="58">
        <v>2019</v>
      </c>
    </row>
    <row r="1671" spans="1:16" ht="12.75" hidden="1" customHeight="1" x14ac:dyDescent="0.25">
      <c r="A1671" s="45" t="s">
        <v>1426</v>
      </c>
      <c r="B1671" s="54" t="s">
        <v>238</v>
      </c>
      <c r="C1671" s="45" t="s">
        <v>1374</v>
      </c>
      <c r="D1671" s="22">
        <v>1</v>
      </c>
      <c r="E1671" s="91">
        <v>43598</v>
      </c>
      <c r="F1671" s="57">
        <f>VLOOKUP(C1671, Pivot!A$2:C$999, 3, FALSE)</f>
        <v>43410.333333333336</v>
      </c>
      <c r="G1671" s="30">
        <f t="shared" si="132"/>
        <v>187.66666666666424</v>
      </c>
      <c r="H1671" s="31">
        <f>VLOOKUP(C1671, Pivot!A$2:E$999, 4, FALSE)</f>
        <v>207.3</v>
      </c>
      <c r="I1671" s="31">
        <f>VLOOKUP(C1671, Pivot!A$2:E$999, 5, FALSE)</f>
        <v>86.5</v>
      </c>
      <c r="J1671" s="76"/>
      <c r="K1671" s="31">
        <f t="shared" si="134"/>
        <v>-86.5</v>
      </c>
      <c r="L1671" s="58">
        <f>VLOOKUP(C1671, Pivot!A$2:B$999, 2, FALSE)</f>
        <v>114000</v>
      </c>
      <c r="M1671" s="58">
        <f t="shared" si="133"/>
        <v>2019</v>
      </c>
      <c r="P1671" s="58">
        <v>2019</v>
      </c>
    </row>
    <row r="1672" spans="1:16" ht="12.75" hidden="1" customHeight="1" x14ac:dyDescent="0.25">
      <c r="A1672" s="45" t="s">
        <v>1426</v>
      </c>
      <c r="B1672" s="54" t="s">
        <v>238</v>
      </c>
      <c r="C1672" s="45" t="s">
        <v>1395</v>
      </c>
      <c r="D1672" s="22">
        <v>1</v>
      </c>
      <c r="E1672" s="91">
        <v>43599</v>
      </c>
      <c r="F1672" s="57">
        <f>VLOOKUP(C1672, Pivot!A$2:C$999, 3, FALSE)</f>
        <v>43510</v>
      </c>
      <c r="G1672" s="30">
        <f t="shared" si="132"/>
        <v>89</v>
      </c>
      <c r="H1672" s="31">
        <f>VLOOKUP(C1672, Pivot!A$2:E$999, 4, FALSE)</f>
        <v>111.9</v>
      </c>
      <c r="I1672" s="31">
        <f>VLOOKUP(C1672, Pivot!A$2:E$999, 5, FALSE)</f>
        <v>86.5</v>
      </c>
      <c r="J1672" s="76">
        <v>100</v>
      </c>
      <c r="K1672" s="31">
        <f t="shared" si="134"/>
        <v>0</v>
      </c>
      <c r="L1672" s="58">
        <f>VLOOKUP(C1672, Pivot!A$2:B$999, 2, FALSE)</f>
        <v>17100</v>
      </c>
      <c r="M1672" s="58">
        <f t="shared" si="133"/>
        <v>2019</v>
      </c>
      <c r="P1672" s="58">
        <v>2019</v>
      </c>
    </row>
    <row r="1673" spans="1:16" ht="12.75" hidden="1" customHeight="1" x14ac:dyDescent="0.25">
      <c r="A1673" s="45" t="s">
        <v>1426</v>
      </c>
      <c r="B1673" s="54" t="s">
        <v>238</v>
      </c>
      <c r="C1673" s="45" t="s">
        <v>1393</v>
      </c>
      <c r="D1673" s="22">
        <v>1</v>
      </c>
      <c r="E1673" s="91">
        <v>43599</v>
      </c>
      <c r="F1673" s="57">
        <f>VLOOKUP(C1673, Pivot!A$2:C$999, 3, FALSE)</f>
        <v>43419.571428571428</v>
      </c>
      <c r="G1673" s="30">
        <f t="shared" si="132"/>
        <v>179.42857142857247</v>
      </c>
      <c r="H1673" s="31">
        <f>VLOOKUP(C1673, Pivot!A$2:E$999, 4, FALSE)</f>
        <v>191.1</v>
      </c>
      <c r="I1673" s="31">
        <f>VLOOKUP(C1673, Pivot!A$2:E$999, 5, FALSE)</f>
        <v>86.5</v>
      </c>
      <c r="J1673" s="47">
        <v>100.5</v>
      </c>
      <c r="K1673" s="31">
        <f t="shared" si="134"/>
        <v>0</v>
      </c>
      <c r="L1673" s="58">
        <f>VLOOKUP(C1673, Pivot!A$2:B$999, 2, FALSE)</f>
        <v>48000</v>
      </c>
      <c r="M1673" s="58">
        <f t="shared" si="133"/>
        <v>2019</v>
      </c>
      <c r="P1673" s="58">
        <v>2019</v>
      </c>
    </row>
    <row r="1674" spans="1:16" ht="12.75" hidden="1" customHeight="1" x14ac:dyDescent="0.25">
      <c r="A1674" s="45" t="s">
        <v>1426</v>
      </c>
      <c r="B1674" s="54" t="s">
        <v>238</v>
      </c>
      <c r="C1674" s="45" t="s">
        <v>1389</v>
      </c>
      <c r="D1674" s="22">
        <v>1</v>
      </c>
      <c r="E1674" s="91">
        <v>43599</v>
      </c>
      <c r="F1674" s="57">
        <f>VLOOKUP(C1674, Pivot!A$2:C$999, 3, FALSE)</f>
        <v>43509</v>
      </c>
      <c r="G1674" s="30">
        <f t="shared" si="132"/>
        <v>90</v>
      </c>
      <c r="H1674" s="31">
        <f>VLOOKUP(C1674, Pivot!A$2:E$999, 4, FALSE)</f>
        <v>111.9</v>
      </c>
      <c r="I1674" s="31">
        <f>VLOOKUP(C1674, Pivot!A$2:E$999, 5, FALSE)</f>
        <v>86.5</v>
      </c>
      <c r="J1674" s="47">
        <v>100.5</v>
      </c>
      <c r="K1674" s="31">
        <f t="shared" si="134"/>
        <v>0</v>
      </c>
      <c r="L1674" s="58">
        <f>VLOOKUP(C1674, Pivot!A$2:B$999, 2, FALSE)</f>
        <v>21900</v>
      </c>
      <c r="M1674" s="58">
        <f t="shared" si="133"/>
        <v>2019</v>
      </c>
      <c r="P1674" s="58">
        <v>2019</v>
      </c>
    </row>
    <row r="1675" spans="1:16" ht="12.75" hidden="1" customHeight="1" x14ac:dyDescent="0.25">
      <c r="A1675" s="45" t="s">
        <v>1426</v>
      </c>
      <c r="B1675" s="54" t="s">
        <v>238</v>
      </c>
      <c r="C1675" s="45" t="s">
        <v>1393</v>
      </c>
      <c r="D1675" s="22">
        <v>1</v>
      </c>
      <c r="E1675" s="91">
        <v>43599</v>
      </c>
      <c r="F1675" s="57">
        <f>VLOOKUP(C1675, Pivot!A$2:C$999, 3, FALSE)</f>
        <v>43419.571428571428</v>
      </c>
      <c r="G1675" s="30">
        <f t="shared" si="132"/>
        <v>179.42857142857247</v>
      </c>
      <c r="H1675" s="31">
        <f>VLOOKUP(C1675, Pivot!A$2:E$999, 4, FALSE)</f>
        <v>191.1</v>
      </c>
      <c r="I1675" s="31">
        <f>VLOOKUP(C1675, Pivot!A$2:E$999, 5, FALSE)</f>
        <v>86.5</v>
      </c>
      <c r="J1675" s="47">
        <v>100.5</v>
      </c>
      <c r="K1675" s="31">
        <f t="shared" si="134"/>
        <v>0</v>
      </c>
      <c r="L1675" s="58">
        <f>VLOOKUP(C1675, Pivot!A$2:B$999, 2, FALSE)</f>
        <v>48000</v>
      </c>
      <c r="M1675" s="58">
        <f t="shared" si="133"/>
        <v>2019</v>
      </c>
      <c r="P1675" s="58">
        <v>2019</v>
      </c>
    </row>
    <row r="1676" spans="1:16" ht="12.75" hidden="1" customHeight="1" x14ac:dyDescent="0.25">
      <c r="A1676" s="45" t="s">
        <v>1426</v>
      </c>
      <c r="B1676" s="54" t="s">
        <v>238</v>
      </c>
      <c r="C1676" s="45" t="s">
        <v>1374</v>
      </c>
      <c r="D1676" s="22">
        <v>1</v>
      </c>
      <c r="E1676" s="91">
        <v>43599</v>
      </c>
      <c r="F1676" s="57">
        <f>VLOOKUP(C1676, Pivot!A$2:C$999, 3, FALSE)</f>
        <v>43410.333333333336</v>
      </c>
      <c r="G1676" s="30">
        <f t="shared" si="132"/>
        <v>188.66666666666424</v>
      </c>
      <c r="H1676" s="31">
        <f>VLOOKUP(C1676, Pivot!A$2:E$999, 4, FALSE)</f>
        <v>207.3</v>
      </c>
      <c r="I1676" s="31">
        <f>VLOOKUP(C1676, Pivot!A$2:E$999, 5, FALSE)</f>
        <v>86.5</v>
      </c>
      <c r="J1676" s="47">
        <v>106.5</v>
      </c>
      <c r="K1676" s="31">
        <f t="shared" si="134"/>
        <v>0</v>
      </c>
      <c r="L1676" s="58">
        <f>VLOOKUP(C1676, Pivot!A$2:B$999, 2, FALSE)</f>
        <v>114000</v>
      </c>
      <c r="M1676" s="58">
        <f t="shared" si="133"/>
        <v>2019</v>
      </c>
      <c r="P1676" s="58">
        <v>2019</v>
      </c>
    </row>
    <row r="1677" spans="1:16" ht="12.75" hidden="1" customHeight="1" x14ac:dyDescent="0.25">
      <c r="A1677" s="45" t="s">
        <v>1426</v>
      </c>
      <c r="B1677" s="54" t="s">
        <v>238</v>
      </c>
      <c r="C1677" s="45" t="s">
        <v>1389</v>
      </c>
      <c r="D1677" s="22">
        <v>1</v>
      </c>
      <c r="E1677" s="91">
        <v>43599</v>
      </c>
      <c r="F1677" s="57">
        <f>VLOOKUP(C1677, Pivot!A$2:C$999, 3, FALSE)</f>
        <v>43509</v>
      </c>
      <c r="G1677" s="30">
        <f t="shared" si="132"/>
        <v>90</v>
      </c>
      <c r="H1677" s="31">
        <f>VLOOKUP(C1677, Pivot!A$2:E$999, 4, FALSE)</f>
        <v>111.9</v>
      </c>
      <c r="I1677" s="31">
        <f>VLOOKUP(C1677, Pivot!A$2:E$999, 5, FALSE)</f>
        <v>86.5</v>
      </c>
      <c r="J1677" s="47">
        <v>106.5</v>
      </c>
      <c r="K1677" s="31">
        <f t="shared" si="134"/>
        <v>0</v>
      </c>
      <c r="L1677" s="58">
        <f>VLOOKUP(C1677, Pivot!A$2:B$999, 2, FALSE)</f>
        <v>21900</v>
      </c>
      <c r="M1677" s="58">
        <f t="shared" si="133"/>
        <v>2019</v>
      </c>
      <c r="P1677" s="58">
        <v>2019</v>
      </c>
    </row>
    <row r="1678" spans="1:16" ht="12.75" hidden="1" customHeight="1" x14ac:dyDescent="0.25">
      <c r="A1678" s="45" t="s">
        <v>1426</v>
      </c>
      <c r="B1678" s="54" t="s">
        <v>238</v>
      </c>
      <c r="C1678" s="45" t="s">
        <v>1374</v>
      </c>
      <c r="D1678" s="22">
        <v>1</v>
      </c>
      <c r="E1678" s="91">
        <v>43599</v>
      </c>
      <c r="F1678" s="57">
        <f>VLOOKUP(C1678, Pivot!A$2:C$999, 3, FALSE)</f>
        <v>43410.333333333336</v>
      </c>
      <c r="G1678" s="30">
        <f t="shared" si="132"/>
        <v>188.66666666666424</v>
      </c>
      <c r="H1678" s="31">
        <f>VLOOKUP(C1678, Pivot!A$2:E$999, 4, FALSE)</f>
        <v>207.3</v>
      </c>
      <c r="I1678" s="31">
        <f>VLOOKUP(C1678, Pivot!A$2:E$999, 5, FALSE)</f>
        <v>86.5</v>
      </c>
      <c r="J1678" s="47">
        <v>106.5</v>
      </c>
      <c r="K1678" s="31">
        <f t="shared" si="134"/>
        <v>0</v>
      </c>
      <c r="L1678" s="58">
        <f>VLOOKUP(C1678, Pivot!A$2:B$999, 2, FALSE)</f>
        <v>114000</v>
      </c>
      <c r="M1678" s="58">
        <f t="shared" si="133"/>
        <v>2019</v>
      </c>
      <c r="P1678" s="58">
        <v>2019</v>
      </c>
    </row>
    <row r="1679" spans="1:16" ht="12.75" hidden="1" customHeight="1" x14ac:dyDescent="0.25">
      <c r="A1679" s="45" t="s">
        <v>1426</v>
      </c>
      <c r="B1679" s="54" t="s">
        <v>238</v>
      </c>
      <c r="C1679" s="45" t="s">
        <v>1389</v>
      </c>
      <c r="D1679" s="22">
        <v>1</v>
      </c>
      <c r="E1679" s="91">
        <v>43599</v>
      </c>
      <c r="F1679" s="57">
        <f>VLOOKUP(C1679, Pivot!A$2:C$999, 3, FALSE)</f>
        <v>43509</v>
      </c>
      <c r="G1679" s="30">
        <f t="shared" si="132"/>
        <v>90</v>
      </c>
      <c r="H1679" s="31">
        <f>VLOOKUP(C1679, Pivot!A$2:E$999, 4, FALSE)</f>
        <v>111.9</v>
      </c>
      <c r="I1679" s="31">
        <f>VLOOKUP(C1679, Pivot!A$2:E$999, 5, FALSE)</f>
        <v>86.5</v>
      </c>
      <c r="J1679" s="47">
        <v>106.5</v>
      </c>
      <c r="K1679" s="31">
        <f t="shared" si="134"/>
        <v>0</v>
      </c>
      <c r="L1679" s="58">
        <f>VLOOKUP(C1679, Pivot!A$2:B$999, 2, FALSE)</f>
        <v>21900</v>
      </c>
      <c r="M1679" s="58">
        <f t="shared" si="133"/>
        <v>2019</v>
      </c>
      <c r="P1679" s="58">
        <v>2019</v>
      </c>
    </row>
    <row r="1680" spans="1:16" ht="12.75" hidden="1" customHeight="1" x14ac:dyDescent="0.25">
      <c r="A1680" s="45" t="s">
        <v>1426</v>
      </c>
      <c r="B1680" s="54" t="s">
        <v>238</v>
      </c>
      <c r="C1680" s="45" t="s">
        <v>1374</v>
      </c>
      <c r="D1680" s="22">
        <v>1</v>
      </c>
      <c r="E1680" s="91">
        <v>43599</v>
      </c>
      <c r="F1680" s="57">
        <f>VLOOKUP(C1680, Pivot!A$2:C$999, 3, FALSE)</f>
        <v>43410.333333333336</v>
      </c>
      <c r="G1680" s="30">
        <f t="shared" si="132"/>
        <v>188.66666666666424</v>
      </c>
      <c r="H1680" s="31">
        <f>VLOOKUP(C1680, Pivot!A$2:E$999, 4, FALSE)</f>
        <v>207.3</v>
      </c>
      <c r="I1680" s="31">
        <f>VLOOKUP(C1680, Pivot!A$2:E$999, 5, FALSE)</f>
        <v>86.5</v>
      </c>
      <c r="J1680" s="47">
        <v>106.5</v>
      </c>
      <c r="K1680" s="31">
        <f t="shared" si="134"/>
        <v>0</v>
      </c>
      <c r="L1680" s="58">
        <f>VLOOKUP(C1680, Pivot!A$2:B$999, 2, FALSE)</f>
        <v>114000</v>
      </c>
      <c r="M1680" s="58">
        <f t="shared" si="133"/>
        <v>2019</v>
      </c>
      <c r="P1680" s="58">
        <v>2019</v>
      </c>
    </row>
    <row r="1681" spans="1:16" ht="12.75" hidden="1" customHeight="1" x14ac:dyDescent="0.25">
      <c r="A1681" s="45" t="s">
        <v>1426</v>
      </c>
      <c r="B1681" s="54" t="s">
        <v>238</v>
      </c>
      <c r="C1681" s="45" t="s">
        <v>1374</v>
      </c>
      <c r="D1681" s="22">
        <v>1</v>
      </c>
      <c r="E1681" s="91">
        <v>43599</v>
      </c>
      <c r="F1681" s="57">
        <f>VLOOKUP(C1681, Pivot!A$2:C$999, 3, FALSE)</f>
        <v>43410.333333333336</v>
      </c>
      <c r="G1681" s="30">
        <f t="shared" si="132"/>
        <v>188.66666666666424</v>
      </c>
      <c r="H1681" s="31">
        <f>VLOOKUP(C1681, Pivot!A$2:E$999, 4, FALSE)</f>
        <v>207.3</v>
      </c>
      <c r="I1681" s="31">
        <f>VLOOKUP(C1681, Pivot!A$2:E$999, 5, FALSE)</f>
        <v>86.5</v>
      </c>
      <c r="J1681" s="47">
        <v>106.5</v>
      </c>
      <c r="K1681" s="31">
        <f t="shared" si="134"/>
        <v>0</v>
      </c>
      <c r="L1681" s="58">
        <f>VLOOKUP(C1681, Pivot!A$2:B$999, 2, FALSE)</f>
        <v>114000</v>
      </c>
      <c r="M1681" s="58">
        <f t="shared" si="133"/>
        <v>2019</v>
      </c>
      <c r="P1681" s="58">
        <v>2019</v>
      </c>
    </row>
    <row r="1682" spans="1:16" ht="12.75" hidden="1" customHeight="1" x14ac:dyDescent="0.25">
      <c r="A1682" s="45" t="s">
        <v>1426</v>
      </c>
      <c r="B1682" s="54" t="s">
        <v>238</v>
      </c>
      <c r="C1682" s="45" t="s">
        <v>1393</v>
      </c>
      <c r="D1682" s="22">
        <v>1</v>
      </c>
      <c r="E1682" s="91">
        <v>43600</v>
      </c>
      <c r="F1682" s="57">
        <f>VLOOKUP(C1682, Pivot!A$2:C$999, 3, FALSE)</f>
        <v>43419.571428571428</v>
      </c>
      <c r="G1682" s="30">
        <f t="shared" si="132"/>
        <v>180.42857142857247</v>
      </c>
      <c r="H1682" s="31">
        <f>VLOOKUP(C1682, Pivot!A$2:E$999, 4, FALSE)</f>
        <v>191.1</v>
      </c>
      <c r="I1682" s="31">
        <f>VLOOKUP(C1682, Pivot!A$2:E$999, 5, FALSE)</f>
        <v>86.5</v>
      </c>
      <c r="J1682" s="47">
        <v>100.5</v>
      </c>
      <c r="K1682" s="31">
        <f t="shared" si="134"/>
        <v>0</v>
      </c>
      <c r="L1682" s="58">
        <f>VLOOKUP(C1682, Pivot!A$2:B$999, 2, FALSE)</f>
        <v>48000</v>
      </c>
      <c r="M1682" s="58">
        <f t="shared" si="133"/>
        <v>2019</v>
      </c>
      <c r="P1682" s="58">
        <v>2019</v>
      </c>
    </row>
    <row r="1683" spans="1:16" ht="12.75" hidden="1" customHeight="1" x14ac:dyDescent="0.25">
      <c r="A1683" s="45" t="s">
        <v>1426</v>
      </c>
      <c r="B1683" s="54" t="s">
        <v>238</v>
      </c>
      <c r="C1683" s="45" t="s">
        <v>1389</v>
      </c>
      <c r="D1683" s="22">
        <v>1</v>
      </c>
      <c r="E1683" s="91">
        <v>43600</v>
      </c>
      <c r="F1683" s="57">
        <f>VLOOKUP(C1683, Pivot!A$2:C$999, 3, FALSE)</f>
        <v>43509</v>
      </c>
      <c r="G1683" s="30">
        <f t="shared" si="132"/>
        <v>91</v>
      </c>
      <c r="H1683" s="31">
        <f>VLOOKUP(C1683, Pivot!A$2:E$999, 4, FALSE)</f>
        <v>111.9</v>
      </c>
      <c r="I1683" s="31">
        <f>VLOOKUP(C1683, Pivot!A$2:E$999, 5, FALSE)</f>
        <v>86.5</v>
      </c>
      <c r="J1683" s="47">
        <v>100.5</v>
      </c>
      <c r="K1683" s="31">
        <f t="shared" si="134"/>
        <v>0</v>
      </c>
      <c r="L1683" s="58">
        <f>VLOOKUP(C1683, Pivot!A$2:B$999, 2, FALSE)</f>
        <v>21900</v>
      </c>
      <c r="M1683" s="58">
        <f t="shared" si="133"/>
        <v>2019</v>
      </c>
      <c r="P1683" s="58">
        <v>2019</v>
      </c>
    </row>
    <row r="1684" spans="1:16" ht="12.75" hidden="1" customHeight="1" x14ac:dyDescent="0.25">
      <c r="A1684" s="45" t="s">
        <v>1426</v>
      </c>
      <c r="B1684" s="54" t="s">
        <v>238</v>
      </c>
      <c r="C1684" s="45" t="s">
        <v>1393</v>
      </c>
      <c r="D1684" s="22">
        <v>1</v>
      </c>
      <c r="E1684" s="91">
        <v>43600</v>
      </c>
      <c r="F1684" s="57">
        <f>VLOOKUP(C1684, Pivot!A$2:C$999, 3, FALSE)</f>
        <v>43419.571428571428</v>
      </c>
      <c r="G1684" s="30">
        <f t="shared" si="132"/>
        <v>180.42857142857247</v>
      </c>
      <c r="H1684" s="31">
        <f>VLOOKUP(C1684, Pivot!A$2:E$999, 4, FALSE)</f>
        <v>191.1</v>
      </c>
      <c r="I1684" s="31">
        <f>VLOOKUP(C1684, Pivot!A$2:E$999, 5, FALSE)</f>
        <v>86.5</v>
      </c>
      <c r="J1684" s="47">
        <v>100.5</v>
      </c>
      <c r="K1684" s="31">
        <f t="shared" si="134"/>
        <v>0</v>
      </c>
      <c r="L1684" s="58">
        <f>VLOOKUP(C1684, Pivot!A$2:B$999, 2, FALSE)</f>
        <v>48000</v>
      </c>
      <c r="M1684" s="58">
        <f t="shared" si="133"/>
        <v>2019</v>
      </c>
      <c r="P1684" s="58">
        <v>2019</v>
      </c>
    </row>
    <row r="1685" spans="1:16" ht="12.75" hidden="1" customHeight="1" x14ac:dyDescent="0.25">
      <c r="A1685" s="45" t="s">
        <v>1426</v>
      </c>
      <c r="B1685" s="54" t="s">
        <v>238</v>
      </c>
      <c r="C1685" s="45" t="s">
        <v>1374</v>
      </c>
      <c r="D1685" s="22">
        <v>1</v>
      </c>
      <c r="E1685" s="91">
        <v>43600</v>
      </c>
      <c r="F1685" s="57">
        <f>VLOOKUP(C1685, Pivot!A$2:C$999, 3, FALSE)</f>
        <v>43410.333333333336</v>
      </c>
      <c r="G1685" s="30">
        <f t="shared" si="132"/>
        <v>189.66666666666424</v>
      </c>
      <c r="H1685" s="31">
        <f>VLOOKUP(C1685, Pivot!A$2:E$999, 4, FALSE)</f>
        <v>207.3</v>
      </c>
      <c r="I1685" s="31">
        <f>VLOOKUP(C1685, Pivot!A$2:E$999, 5, FALSE)</f>
        <v>86.5</v>
      </c>
      <c r="J1685" s="47">
        <v>100.5</v>
      </c>
      <c r="K1685" s="31">
        <f t="shared" si="134"/>
        <v>0</v>
      </c>
      <c r="L1685" s="58">
        <f>VLOOKUP(C1685, Pivot!A$2:B$999, 2, FALSE)</f>
        <v>114000</v>
      </c>
      <c r="M1685" s="58">
        <f t="shared" si="133"/>
        <v>2019</v>
      </c>
      <c r="P1685" s="58">
        <v>2019</v>
      </c>
    </row>
    <row r="1686" spans="1:16" ht="12.75" hidden="1" customHeight="1" x14ac:dyDescent="0.25">
      <c r="A1686" s="45" t="s">
        <v>1426</v>
      </c>
      <c r="B1686" s="54" t="s">
        <v>238</v>
      </c>
      <c r="C1686" s="45" t="s">
        <v>1395</v>
      </c>
      <c r="D1686" s="22">
        <v>1</v>
      </c>
      <c r="E1686" s="91">
        <v>43600</v>
      </c>
      <c r="F1686" s="57">
        <f>VLOOKUP(C1686, Pivot!A$2:C$999, 3, FALSE)</f>
        <v>43510</v>
      </c>
      <c r="G1686" s="30">
        <f t="shared" si="132"/>
        <v>90</v>
      </c>
      <c r="H1686" s="31">
        <f>VLOOKUP(C1686, Pivot!A$2:E$999, 4, FALSE)</f>
        <v>111.9</v>
      </c>
      <c r="I1686" s="31">
        <f>VLOOKUP(C1686, Pivot!A$2:E$999, 5, FALSE)</f>
        <v>86.5</v>
      </c>
      <c r="J1686" s="47">
        <v>100.5</v>
      </c>
      <c r="K1686" s="31">
        <f t="shared" si="134"/>
        <v>0</v>
      </c>
      <c r="L1686" s="58">
        <f>VLOOKUP(C1686, Pivot!A$2:B$999, 2, FALSE)</f>
        <v>17100</v>
      </c>
      <c r="M1686" s="58">
        <f t="shared" si="133"/>
        <v>2019</v>
      </c>
      <c r="P1686" s="58">
        <v>2019</v>
      </c>
    </row>
    <row r="1687" spans="1:16" ht="12.75" hidden="1" customHeight="1" x14ac:dyDescent="0.25">
      <c r="A1687" s="45" t="s">
        <v>1426</v>
      </c>
      <c r="B1687" s="54" t="s">
        <v>238</v>
      </c>
      <c r="C1687" s="45" t="s">
        <v>1389</v>
      </c>
      <c r="D1687" s="22">
        <v>1</v>
      </c>
      <c r="E1687" s="91">
        <v>43600</v>
      </c>
      <c r="F1687" s="57">
        <f>VLOOKUP(C1687, Pivot!A$2:C$999, 3, FALSE)</f>
        <v>43509</v>
      </c>
      <c r="G1687" s="30">
        <f t="shared" si="132"/>
        <v>91</v>
      </c>
      <c r="H1687" s="31">
        <f>VLOOKUP(C1687, Pivot!A$2:E$999, 4, FALSE)</f>
        <v>111.9</v>
      </c>
      <c r="I1687" s="31">
        <f>VLOOKUP(C1687, Pivot!A$2:E$999, 5, FALSE)</f>
        <v>86.5</v>
      </c>
      <c r="J1687" s="47">
        <v>100.5</v>
      </c>
      <c r="K1687" s="31">
        <f t="shared" si="134"/>
        <v>0</v>
      </c>
      <c r="L1687" s="58">
        <f>VLOOKUP(C1687, Pivot!A$2:B$999, 2, FALSE)</f>
        <v>21900</v>
      </c>
      <c r="M1687" s="58">
        <f t="shared" si="133"/>
        <v>2019</v>
      </c>
      <c r="P1687" s="58">
        <v>2019</v>
      </c>
    </row>
    <row r="1688" spans="1:16" ht="12.75" hidden="1" customHeight="1" x14ac:dyDescent="0.25">
      <c r="A1688" s="45" t="s">
        <v>1426</v>
      </c>
      <c r="B1688" s="54" t="s">
        <v>238</v>
      </c>
      <c r="C1688" s="45" t="s">
        <v>1389</v>
      </c>
      <c r="D1688" s="22">
        <v>1</v>
      </c>
      <c r="E1688" s="91">
        <v>43600</v>
      </c>
      <c r="F1688" s="57">
        <f>VLOOKUP(C1688, Pivot!A$2:C$999, 3, FALSE)</f>
        <v>43509</v>
      </c>
      <c r="G1688" s="30">
        <f t="shared" si="132"/>
        <v>91</v>
      </c>
      <c r="H1688" s="31">
        <f>VLOOKUP(C1688, Pivot!A$2:E$999, 4, FALSE)</f>
        <v>111.9</v>
      </c>
      <c r="I1688" s="31">
        <f>VLOOKUP(C1688, Pivot!A$2:E$999, 5, FALSE)</f>
        <v>86.5</v>
      </c>
      <c r="J1688" s="47">
        <v>100.5</v>
      </c>
      <c r="K1688" s="31">
        <f t="shared" si="134"/>
        <v>0</v>
      </c>
      <c r="L1688" s="58">
        <f>VLOOKUP(C1688, Pivot!A$2:B$999, 2, FALSE)</f>
        <v>21900</v>
      </c>
      <c r="M1688" s="58">
        <f t="shared" si="133"/>
        <v>2019</v>
      </c>
      <c r="P1688" s="58">
        <v>2019</v>
      </c>
    </row>
    <row r="1689" spans="1:16" ht="12.75" hidden="1" customHeight="1" x14ac:dyDescent="0.25">
      <c r="A1689" s="45" t="s">
        <v>1426</v>
      </c>
      <c r="B1689" s="54" t="s">
        <v>238</v>
      </c>
      <c r="C1689" s="45" t="s">
        <v>1389</v>
      </c>
      <c r="D1689" s="22">
        <v>1</v>
      </c>
      <c r="E1689" s="91">
        <v>43600</v>
      </c>
      <c r="F1689" s="57">
        <f>VLOOKUP(C1689, Pivot!A$2:C$999, 3, FALSE)</f>
        <v>43509</v>
      </c>
      <c r="G1689" s="30">
        <f t="shared" si="132"/>
        <v>91</v>
      </c>
      <c r="H1689" s="31">
        <f>VLOOKUP(C1689, Pivot!A$2:E$999, 4, FALSE)</f>
        <v>111.9</v>
      </c>
      <c r="I1689" s="31">
        <f>VLOOKUP(C1689, Pivot!A$2:E$999, 5, FALSE)</f>
        <v>86.5</v>
      </c>
      <c r="J1689" s="47">
        <v>100.5</v>
      </c>
      <c r="K1689" s="31">
        <f t="shared" si="134"/>
        <v>0</v>
      </c>
      <c r="L1689" s="58">
        <f>VLOOKUP(C1689, Pivot!A$2:B$999, 2, FALSE)</f>
        <v>21900</v>
      </c>
      <c r="M1689" s="58">
        <f t="shared" si="133"/>
        <v>2019</v>
      </c>
      <c r="P1689" s="58">
        <v>2019</v>
      </c>
    </row>
    <row r="1690" spans="1:16" ht="12.75" hidden="1" customHeight="1" x14ac:dyDescent="0.25">
      <c r="A1690" s="45" t="s">
        <v>1426</v>
      </c>
      <c r="B1690" s="54" t="s">
        <v>238</v>
      </c>
      <c r="C1690" s="45" t="s">
        <v>1395</v>
      </c>
      <c r="D1690" s="22">
        <v>1</v>
      </c>
      <c r="E1690" s="91">
        <v>43600</v>
      </c>
      <c r="F1690" s="57">
        <f>VLOOKUP(C1690, Pivot!A$2:C$999, 3, FALSE)</f>
        <v>43510</v>
      </c>
      <c r="G1690" s="30">
        <f t="shared" ref="G1690:G1753" si="135">IFERROR(E1690-F1690, "")</f>
        <v>90</v>
      </c>
      <c r="H1690" s="31">
        <f>VLOOKUP(C1690, Pivot!A$2:E$999, 4, FALSE)</f>
        <v>111.9</v>
      </c>
      <c r="I1690" s="31">
        <f>VLOOKUP(C1690, Pivot!A$2:E$999, 5, FALSE)</f>
        <v>86.5</v>
      </c>
      <c r="J1690" s="47">
        <v>100.5</v>
      </c>
      <c r="K1690" s="31">
        <f t="shared" si="134"/>
        <v>0</v>
      </c>
      <c r="L1690" s="58">
        <f>VLOOKUP(C1690, Pivot!A$2:B$999, 2, FALSE)</f>
        <v>17100</v>
      </c>
      <c r="M1690" s="58">
        <f t="shared" ref="M1690:M1753" si="136">IF(ISBLANK(E1690), "", YEAR(E1690))</f>
        <v>2019</v>
      </c>
      <c r="P1690" s="58">
        <v>2019</v>
      </c>
    </row>
    <row r="1691" spans="1:16" ht="12.75" hidden="1" customHeight="1" x14ac:dyDescent="0.25">
      <c r="A1691" s="45" t="s">
        <v>1426</v>
      </c>
      <c r="B1691" s="54" t="s">
        <v>238</v>
      </c>
      <c r="C1691" s="45" t="s">
        <v>1389</v>
      </c>
      <c r="D1691" s="22">
        <v>1</v>
      </c>
      <c r="E1691" s="91">
        <v>43600</v>
      </c>
      <c r="F1691" s="57">
        <f>VLOOKUP(C1691, Pivot!A$2:C$999, 3, FALSE)</f>
        <v>43509</v>
      </c>
      <c r="G1691" s="30">
        <f t="shared" si="135"/>
        <v>91</v>
      </c>
      <c r="H1691" s="31">
        <f>VLOOKUP(C1691, Pivot!A$2:E$999, 4, FALSE)</f>
        <v>111.9</v>
      </c>
      <c r="I1691" s="31">
        <f>VLOOKUP(C1691, Pivot!A$2:E$999, 5, FALSE)</f>
        <v>86.5</v>
      </c>
      <c r="J1691" s="47">
        <v>100.5</v>
      </c>
      <c r="K1691" s="31">
        <f t="shared" si="134"/>
        <v>0</v>
      </c>
      <c r="L1691" s="58">
        <f>VLOOKUP(C1691, Pivot!A$2:B$999, 2, FALSE)</f>
        <v>21900</v>
      </c>
      <c r="M1691" s="58">
        <f t="shared" si="136"/>
        <v>2019</v>
      </c>
      <c r="P1691" s="58">
        <v>2019</v>
      </c>
    </row>
    <row r="1692" spans="1:16" ht="12.75" hidden="1" customHeight="1" x14ac:dyDescent="0.25">
      <c r="A1692" s="45" t="s">
        <v>1426</v>
      </c>
      <c r="B1692" s="54" t="s">
        <v>238</v>
      </c>
      <c r="C1692" s="45" t="s">
        <v>1395</v>
      </c>
      <c r="D1692" s="22">
        <v>1</v>
      </c>
      <c r="E1692" s="91">
        <v>43600</v>
      </c>
      <c r="F1692" s="57">
        <f>VLOOKUP(C1692, Pivot!A$2:C$999, 3, FALSE)</f>
        <v>43510</v>
      </c>
      <c r="G1692" s="30">
        <f t="shared" si="135"/>
        <v>90</v>
      </c>
      <c r="H1692" s="31">
        <f>VLOOKUP(C1692, Pivot!A$2:E$999, 4, FALSE)</f>
        <v>111.9</v>
      </c>
      <c r="I1692" s="31">
        <f>VLOOKUP(C1692, Pivot!A$2:E$999, 5, FALSE)</f>
        <v>86.5</v>
      </c>
      <c r="J1692" s="47">
        <v>100.5</v>
      </c>
      <c r="K1692" s="31">
        <f t="shared" si="134"/>
        <v>0</v>
      </c>
      <c r="L1692" s="58">
        <f>VLOOKUP(C1692, Pivot!A$2:B$999, 2, FALSE)</f>
        <v>17100</v>
      </c>
      <c r="M1692" s="58">
        <f t="shared" si="136"/>
        <v>2019</v>
      </c>
      <c r="P1692" s="58">
        <v>2019</v>
      </c>
    </row>
    <row r="1693" spans="1:16" ht="12.75" hidden="1" customHeight="1" x14ac:dyDescent="0.25">
      <c r="A1693" s="45" t="s">
        <v>1426</v>
      </c>
      <c r="B1693" s="54" t="s">
        <v>238</v>
      </c>
      <c r="C1693" s="45" t="s">
        <v>1389</v>
      </c>
      <c r="D1693" s="22">
        <v>1</v>
      </c>
      <c r="E1693" s="91">
        <v>43600</v>
      </c>
      <c r="F1693" s="57">
        <f>VLOOKUP(C1693, Pivot!A$2:C$999, 3, FALSE)</f>
        <v>43509</v>
      </c>
      <c r="G1693" s="30">
        <f t="shared" si="135"/>
        <v>91</v>
      </c>
      <c r="H1693" s="31">
        <f>VLOOKUP(C1693, Pivot!A$2:E$999, 4, FALSE)</f>
        <v>111.9</v>
      </c>
      <c r="I1693" s="31">
        <f>VLOOKUP(C1693, Pivot!A$2:E$999, 5, FALSE)</f>
        <v>86.5</v>
      </c>
      <c r="J1693" s="47">
        <v>100.5</v>
      </c>
      <c r="K1693" s="31">
        <f t="shared" si="134"/>
        <v>0</v>
      </c>
      <c r="L1693" s="58">
        <f>VLOOKUP(C1693, Pivot!A$2:B$999, 2, FALSE)</f>
        <v>21900</v>
      </c>
      <c r="M1693" s="58">
        <f t="shared" si="136"/>
        <v>2019</v>
      </c>
      <c r="P1693" s="58">
        <v>2019</v>
      </c>
    </row>
    <row r="1694" spans="1:16" ht="12.75" hidden="1" customHeight="1" x14ac:dyDescent="0.25">
      <c r="A1694" s="45" t="s">
        <v>1426</v>
      </c>
      <c r="B1694" s="54" t="s">
        <v>238</v>
      </c>
      <c r="C1694" s="45" t="s">
        <v>1395</v>
      </c>
      <c r="D1694" s="22">
        <v>1</v>
      </c>
      <c r="E1694" s="91">
        <v>43600</v>
      </c>
      <c r="F1694" s="57">
        <f>VLOOKUP(C1694, Pivot!A$2:C$999, 3, FALSE)</f>
        <v>43510</v>
      </c>
      <c r="G1694" s="30">
        <f t="shared" si="135"/>
        <v>90</v>
      </c>
      <c r="H1694" s="31">
        <f>VLOOKUP(C1694, Pivot!A$2:E$999, 4, FALSE)</f>
        <v>111.9</v>
      </c>
      <c r="I1694" s="31">
        <f>VLOOKUP(C1694, Pivot!A$2:E$999, 5, FALSE)</f>
        <v>86.5</v>
      </c>
      <c r="J1694" s="47">
        <v>100.5</v>
      </c>
      <c r="K1694" s="31">
        <f t="shared" si="134"/>
        <v>0</v>
      </c>
      <c r="L1694" s="58">
        <f>VLOOKUP(C1694, Pivot!A$2:B$999, 2, FALSE)</f>
        <v>17100</v>
      </c>
      <c r="M1694" s="58">
        <f t="shared" si="136"/>
        <v>2019</v>
      </c>
      <c r="P1694" s="58">
        <v>2019</v>
      </c>
    </row>
    <row r="1695" spans="1:16" ht="12.75" hidden="1" customHeight="1" x14ac:dyDescent="0.25">
      <c r="A1695" s="45" t="s">
        <v>1426</v>
      </c>
      <c r="B1695" s="54" t="s">
        <v>238</v>
      </c>
      <c r="C1695" s="45" t="s">
        <v>1393</v>
      </c>
      <c r="D1695" s="22">
        <v>1</v>
      </c>
      <c r="E1695" s="91">
        <v>43600</v>
      </c>
      <c r="F1695" s="57">
        <f>VLOOKUP(C1695, Pivot!A$2:C$999, 3, FALSE)</f>
        <v>43419.571428571428</v>
      </c>
      <c r="G1695" s="30">
        <f t="shared" si="135"/>
        <v>180.42857142857247</v>
      </c>
      <c r="H1695" s="31">
        <f>VLOOKUP(C1695, Pivot!A$2:E$999, 4, FALSE)</f>
        <v>191.1</v>
      </c>
      <c r="I1695" s="31">
        <f>VLOOKUP(C1695, Pivot!A$2:E$999, 5, FALSE)</f>
        <v>86.5</v>
      </c>
      <c r="J1695" s="47">
        <v>100.5</v>
      </c>
      <c r="K1695" s="31">
        <f t="shared" si="134"/>
        <v>0</v>
      </c>
      <c r="L1695" s="58">
        <f>VLOOKUP(C1695, Pivot!A$2:B$999, 2, FALSE)</f>
        <v>48000</v>
      </c>
      <c r="M1695" s="58">
        <f t="shared" si="136"/>
        <v>2019</v>
      </c>
      <c r="P1695" s="58">
        <v>2019</v>
      </c>
    </row>
    <row r="1696" spans="1:16" ht="12.75" hidden="1" customHeight="1" x14ac:dyDescent="0.25">
      <c r="A1696" s="45" t="s">
        <v>1426</v>
      </c>
      <c r="B1696" s="54" t="s">
        <v>238</v>
      </c>
      <c r="C1696" s="45" t="s">
        <v>1389</v>
      </c>
      <c r="D1696" s="22">
        <v>1</v>
      </c>
      <c r="E1696" s="91">
        <v>43600</v>
      </c>
      <c r="F1696" s="57">
        <f>VLOOKUP(C1696, Pivot!A$2:C$999, 3, FALSE)</f>
        <v>43509</v>
      </c>
      <c r="G1696" s="30">
        <f t="shared" si="135"/>
        <v>91</v>
      </c>
      <c r="H1696" s="31">
        <f>VLOOKUP(C1696, Pivot!A$2:E$999, 4, FALSE)</f>
        <v>111.9</v>
      </c>
      <c r="I1696" s="31">
        <f>VLOOKUP(C1696, Pivot!A$2:E$999, 5, FALSE)</f>
        <v>86.5</v>
      </c>
      <c r="J1696" s="47">
        <v>100.5</v>
      </c>
      <c r="K1696" s="31">
        <f t="shared" si="134"/>
        <v>0</v>
      </c>
      <c r="L1696" s="58">
        <f>VLOOKUP(C1696, Pivot!A$2:B$999, 2, FALSE)</f>
        <v>21900</v>
      </c>
      <c r="M1696" s="58">
        <f t="shared" si="136"/>
        <v>2019</v>
      </c>
      <c r="P1696" s="58">
        <v>2019</v>
      </c>
    </row>
    <row r="1697" spans="1:16" ht="12.75" hidden="1" customHeight="1" x14ac:dyDescent="0.25">
      <c r="A1697" s="45" t="s">
        <v>1426</v>
      </c>
      <c r="B1697" s="54" t="s">
        <v>238</v>
      </c>
      <c r="C1697" s="45" t="s">
        <v>1393</v>
      </c>
      <c r="D1697" s="22">
        <v>1</v>
      </c>
      <c r="E1697" s="91">
        <v>43600</v>
      </c>
      <c r="F1697" s="57">
        <f>VLOOKUP(C1697, Pivot!A$2:C$999, 3, FALSE)</f>
        <v>43419.571428571428</v>
      </c>
      <c r="G1697" s="30">
        <f t="shared" si="135"/>
        <v>180.42857142857247</v>
      </c>
      <c r="H1697" s="31">
        <f>VLOOKUP(C1697, Pivot!A$2:E$999, 4, FALSE)</f>
        <v>191.1</v>
      </c>
      <c r="I1697" s="31">
        <f>VLOOKUP(C1697, Pivot!A$2:E$999, 5, FALSE)</f>
        <v>86.5</v>
      </c>
      <c r="J1697" s="47">
        <v>100.5</v>
      </c>
      <c r="K1697" s="31">
        <f t="shared" si="134"/>
        <v>0</v>
      </c>
      <c r="L1697" s="58">
        <f>VLOOKUP(C1697, Pivot!A$2:B$999, 2, FALSE)</f>
        <v>48000</v>
      </c>
      <c r="M1697" s="58">
        <f t="shared" si="136"/>
        <v>2019</v>
      </c>
      <c r="P1697" s="58">
        <v>2019</v>
      </c>
    </row>
    <row r="1698" spans="1:16" ht="12.75" hidden="1" customHeight="1" x14ac:dyDescent="0.25">
      <c r="A1698" s="45" t="s">
        <v>1426</v>
      </c>
      <c r="B1698" s="54" t="s">
        <v>238</v>
      </c>
      <c r="C1698" s="45" t="s">
        <v>1395</v>
      </c>
      <c r="D1698" s="22">
        <v>1</v>
      </c>
      <c r="E1698" s="91">
        <v>43600</v>
      </c>
      <c r="F1698" s="57">
        <f>VLOOKUP(C1698, Pivot!A$2:C$999, 3, FALSE)</f>
        <v>43510</v>
      </c>
      <c r="G1698" s="30">
        <f t="shared" si="135"/>
        <v>90</v>
      </c>
      <c r="H1698" s="31">
        <f>VLOOKUP(C1698, Pivot!A$2:E$999, 4, FALSE)</f>
        <v>111.9</v>
      </c>
      <c r="I1698" s="31">
        <f>VLOOKUP(C1698, Pivot!A$2:E$999, 5, FALSE)</f>
        <v>86.5</v>
      </c>
      <c r="J1698" s="47">
        <v>100.5</v>
      </c>
      <c r="K1698" s="31">
        <f t="shared" si="134"/>
        <v>0</v>
      </c>
      <c r="L1698" s="58">
        <f>VLOOKUP(C1698, Pivot!A$2:B$999, 2, FALSE)</f>
        <v>17100</v>
      </c>
      <c r="M1698" s="58">
        <f t="shared" si="136"/>
        <v>2019</v>
      </c>
      <c r="P1698" s="58">
        <v>2019</v>
      </c>
    </row>
    <row r="1699" spans="1:16" ht="12.75" hidden="1" customHeight="1" x14ac:dyDescent="0.25">
      <c r="A1699" s="45" t="s">
        <v>1426</v>
      </c>
      <c r="B1699" s="54" t="s">
        <v>238</v>
      </c>
      <c r="C1699" s="45" t="s">
        <v>1416</v>
      </c>
      <c r="D1699" s="22">
        <v>1</v>
      </c>
      <c r="E1699" s="91">
        <v>43600</v>
      </c>
      <c r="F1699" s="57">
        <v>43544</v>
      </c>
      <c r="G1699" s="30">
        <f t="shared" si="135"/>
        <v>56</v>
      </c>
      <c r="H1699" s="31">
        <f>VLOOKUP(C1699, Pivot!A$2:E$999, 4, FALSE)</f>
        <v>118.9</v>
      </c>
      <c r="I1699" s="31">
        <f>VLOOKUP(C1699, Pivot!A$2:E$999, 5, FALSE)</f>
        <v>111.9</v>
      </c>
      <c r="J1699" s="47">
        <v>100.5</v>
      </c>
      <c r="K1699" s="31">
        <f t="shared" si="134"/>
        <v>-11.400000000000006</v>
      </c>
      <c r="L1699" s="58">
        <f>VLOOKUP(C1699, Pivot!A$2:B$999, 2, FALSE)</f>
        <v>11817</v>
      </c>
      <c r="M1699" s="58">
        <f t="shared" si="136"/>
        <v>2019</v>
      </c>
      <c r="P1699" s="58">
        <v>2019</v>
      </c>
    </row>
    <row r="1700" spans="1:16" ht="12.75" hidden="1" customHeight="1" x14ac:dyDescent="0.25">
      <c r="A1700" s="45" t="s">
        <v>1426</v>
      </c>
      <c r="B1700" s="54" t="s">
        <v>238</v>
      </c>
      <c r="C1700" s="45" t="s">
        <v>1395</v>
      </c>
      <c r="D1700" s="22">
        <v>1</v>
      </c>
      <c r="E1700" s="91">
        <v>43600</v>
      </c>
      <c r="F1700" s="57">
        <f>VLOOKUP(C1700, Pivot!A$2:C$999, 3, FALSE)</f>
        <v>43510</v>
      </c>
      <c r="G1700" s="30">
        <f t="shared" si="135"/>
        <v>90</v>
      </c>
      <c r="H1700" s="31">
        <f>VLOOKUP(C1700, Pivot!A$2:E$999, 4, FALSE)</f>
        <v>111.9</v>
      </c>
      <c r="I1700" s="31">
        <f>VLOOKUP(C1700, Pivot!A$2:E$999, 5, FALSE)</f>
        <v>86.5</v>
      </c>
      <c r="J1700" s="47">
        <v>100.5</v>
      </c>
      <c r="K1700" s="31">
        <f t="shared" si="134"/>
        <v>0</v>
      </c>
      <c r="L1700" s="58">
        <f>VLOOKUP(C1700, Pivot!A$2:B$999, 2, FALSE)</f>
        <v>17100</v>
      </c>
      <c r="M1700" s="58">
        <f t="shared" si="136"/>
        <v>2019</v>
      </c>
      <c r="P1700" s="58">
        <v>2019</v>
      </c>
    </row>
    <row r="1701" spans="1:16" ht="12.75" hidden="1" customHeight="1" x14ac:dyDescent="0.25">
      <c r="A1701" s="45" t="s">
        <v>1426</v>
      </c>
      <c r="B1701" s="54" t="s">
        <v>238</v>
      </c>
      <c r="C1701" s="45" t="s">
        <v>1374</v>
      </c>
      <c r="D1701" s="22">
        <v>1</v>
      </c>
      <c r="E1701" s="91">
        <v>43601</v>
      </c>
      <c r="F1701" s="57">
        <f>VLOOKUP(C1701, Pivot!A$2:C$999, 3, FALSE)</f>
        <v>43410.333333333336</v>
      </c>
      <c r="G1701" s="30">
        <f t="shared" si="135"/>
        <v>190.66666666666424</v>
      </c>
      <c r="H1701" s="31">
        <f>VLOOKUP(C1701, Pivot!A$2:E$999, 4, FALSE)</f>
        <v>207.3</v>
      </c>
      <c r="I1701" s="31">
        <f>VLOOKUP(C1701, Pivot!A$2:E$999, 5, FALSE)</f>
        <v>86.5</v>
      </c>
      <c r="J1701" s="76">
        <v>100</v>
      </c>
      <c r="K1701" s="31">
        <f t="shared" si="134"/>
        <v>0</v>
      </c>
      <c r="L1701" s="58">
        <f>VLOOKUP(C1701, Pivot!A$2:B$999, 2, FALSE)</f>
        <v>114000</v>
      </c>
      <c r="M1701" s="58">
        <f t="shared" si="136"/>
        <v>2019</v>
      </c>
      <c r="P1701" s="58">
        <v>2019</v>
      </c>
    </row>
    <row r="1702" spans="1:16" ht="12.75" hidden="1" customHeight="1" x14ac:dyDescent="0.25">
      <c r="A1702" s="45" t="s">
        <v>1426</v>
      </c>
      <c r="B1702" s="54" t="s">
        <v>238</v>
      </c>
      <c r="C1702" s="45" t="s">
        <v>1393</v>
      </c>
      <c r="D1702" s="22">
        <v>1</v>
      </c>
      <c r="E1702" s="91">
        <v>43601</v>
      </c>
      <c r="F1702" s="57">
        <f>VLOOKUP(C1702, Pivot!A$2:C$999, 3, FALSE)</f>
        <v>43419.571428571428</v>
      </c>
      <c r="G1702" s="30">
        <f t="shared" si="135"/>
        <v>181.42857142857247</v>
      </c>
      <c r="H1702" s="31">
        <f>VLOOKUP(C1702, Pivot!A$2:E$999, 4, FALSE)</f>
        <v>191.1</v>
      </c>
      <c r="I1702" s="31">
        <f>VLOOKUP(C1702, Pivot!A$2:E$999, 5, FALSE)</f>
        <v>86.5</v>
      </c>
      <c r="J1702" s="76">
        <v>100</v>
      </c>
      <c r="K1702" s="31">
        <f t="shared" si="134"/>
        <v>0</v>
      </c>
      <c r="L1702" s="58">
        <f>VLOOKUP(C1702, Pivot!A$2:B$999, 2, FALSE)</f>
        <v>48000</v>
      </c>
      <c r="M1702" s="58">
        <f t="shared" si="136"/>
        <v>2019</v>
      </c>
      <c r="P1702" s="58">
        <v>2019</v>
      </c>
    </row>
    <row r="1703" spans="1:16" ht="12.75" hidden="1" customHeight="1" x14ac:dyDescent="0.25">
      <c r="A1703" s="45" t="s">
        <v>1426</v>
      </c>
      <c r="B1703" s="54" t="s">
        <v>238</v>
      </c>
      <c r="C1703" s="45" t="s">
        <v>1374</v>
      </c>
      <c r="D1703" s="22">
        <v>1</v>
      </c>
      <c r="E1703" s="91">
        <v>43602</v>
      </c>
      <c r="F1703" s="57">
        <f>VLOOKUP(C1703, Pivot!A$2:C$999, 3, FALSE)</f>
        <v>43410.333333333336</v>
      </c>
      <c r="G1703" s="30">
        <f t="shared" si="135"/>
        <v>191.66666666666424</v>
      </c>
      <c r="H1703" s="31">
        <f>VLOOKUP(C1703, Pivot!A$2:E$999, 4, FALSE)</f>
        <v>207.3</v>
      </c>
      <c r="I1703" s="31">
        <f>VLOOKUP(C1703, Pivot!A$2:E$999, 5, FALSE)</f>
        <v>86.5</v>
      </c>
      <c r="J1703" s="76"/>
      <c r="K1703" s="31">
        <f t="shared" si="134"/>
        <v>-86.5</v>
      </c>
      <c r="L1703" s="58">
        <f>VLOOKUP(C1703, Pivot!A$2:B$999, 2, FALSE)</f>
        <v>114000</v>
      </c>
      <c r="M1703" s="58">
        <f t="shared" si="136"/>
        <v>2019</v>
      </c>
      <c r="P1703" s="58">
        <v>2019</v>
      </c>
    </row>
    <row r="1704" spans="1:16" ht="12.75" hidden="1" customHeight="1" x14ac:dyDescent="0.25">
      <c r="A1704" s="45" t="s">
        <v>1426</v>
      </c>
      <c r="B1704" s="54" t="s">
        <v>238</v>
      </c>
      <c r="C1704" s="45" t="s">
        <v>1374</v>
      </c>
      <c r="D1704" s="22">
        <v>1</v>
      </c>
      <c r="E1704" s="91">
        <v>43602</v>
      </c>
      <c r="F1704" s="57">
        <f>VLOOKUP(C1704, Pivot!A$2:C$999, 3, FALSE)</f>
        <v>43410.333333333336</v>
      </c>
      <c r="G1704" s="30">
        <f t="shared" si="135"/>
        <v>191.66666666666424</v>
      </c>
      <c r="H1704" s="31">
        <f>VLOOKUP(C1704, Pivot!A$2:E$999, 4, FALSE)</f>
        <v>207.3</v>
      </c>
      <c r="I1704" s="31">
        <f>VLOOKUP(C1704, Pivot!A$2:E$999, 5, FALSE)</f>
        <v>86.5</v>
      </c>
      <c r="J1704" s="76"/>
      <c r="K1704" s="31">
        <f t="shared" si="134"/>
        <v>-86.5</v>
      </c>
      <c r="L1704" s="58">
        <f>VLOOKUP(C1704, Pivot!A$2:B$999, 2, FALSE)</f>
        <v>114000</v>
      </c>
      <c r="M1704" s="58">
        <f t="shared" si="136"/>
        <v>2019</v>
      </c>
      <c r="P1704" s="58">
        <v>2019</v>
      </c>
    </row>
    <row r="1705" spans="1:16" ht="12.75" hidden="1" customHeight="1" x14ac:dyDescent="0.25">
      <c r="A1705" s="45" t="s">
        <v>1426</v>
      </c>
      <c r="B1705" s="54" t="s">
        <v>238</v>
      </c>
      <c r="C1705" s="45" t="s">
        <v>1393</v>
      </c>
      <c r="D1705" s="22">
        <v>1</v>
      </c>
      <c r="E1705" s="91">
        <v>43605</v>
      </c>
      <c r="F1705" s="57">
        <f>VLOOKUP(C1705, Pivot!A$2:C$999, 3, FALSE)</f>
        <v>43419.571428571428</v>
      </c>
      <c r="G1705" s="30">
        <f t="shared" si="135"/>
        <v>185.42857142857247</v>
      </c>
      <c r="H1705" s="31">
        <f>VLOOKUP(C1705, Pivot!A$2:E$999, 4, FALSE)</f>
        <v>191.1</v>
      </c>
      <c r="I1705" s="31">
        <f>VLOOKUP(C1705, Pivot!A$2:E$999, 5, FALSE)</f>
        <v>86.5</v>
      </c>
      <c r="J1705" s="76"/>
      <c r="K1705" s="31">
        <f t="shared" si="134"/>
        <v>-86.5</v>
      </c>
      <c r="L1705" s="58">
        <f>VLOOKUP(C1705, Pivot!A$2:B$999, 2, FALSE)</f>
        <v>48000</v>
      </c>
      <c r="M1705" s="58">
        <f t="shared" si="136"/>
        <v>2019</v>
      </c>
      <c r="P1705" s="58">
        <v>2019</v>
      </c>
    </row>
    <row r="1706" spans="1:16" ht="12.75" hidden="1" customHeight="1" x14ac:dyDescent="0.25">
      <c r="A1706" s="45" t="s">
        <v>1426</v>
      </c>
      <c r="B1706" s="54" t="s">
        <v>238</v>
      </c>
      <c r="C1706" s="45" t="s">
        <v>1374</v>
      </c>
      <c r="D1706" s="22">
        <v>1</v>
      </c>
      <c r="E1706" s="91">
        <v>43605</v>
      </c>
      <c r="F1706" s="57">
        <f>VLOOKUP(C1706, Pivot!A$2:C$999, 3, FALSE)</f>
        <v>43410.333333333336</v>
      </c>
      <c r="G1706" s="30">
        <f t="shared" si="135"/>
        <v>194.66666666666424</v>
      </c>
      <c r="H1706" s="31">
        <f>VLOOKUP(C1706, Pivot!A$2:E$999, 4, FALSE)</f>
        <v>207.3</v>
      </c>
      <c r="I1706" s="31">
        <f>VLOOKUP(C1706, Pivot!A$2:E$999, 5, FALSE)</f>
        <v>86.5</v>
      </c>
      <c r="J1706" s="76"/>
      <c r="K1706" s="31">
        <f t="shared" si="134"/>
        <v>-86.5</v>
      </c>
      <c r="L1706" s="58">
        <f>VLOOKUP(C1706, Pivot!A$2:B$999, 2, FALSE)</f>
        <v>114000</v>
      </c>
      <c r="M1706" s="58">
        <f t="shared" si="136"/>
        <v>2019</v>
      </c>
      <c r="P1706" s="58">
        <v>2019</v>
      </c>
    </row>
    <row r="1707" spans="1:16" ht="12.75" hidden="1" customHeight="1" x14ac:dyDescent="0.25">
      <c r="A1707" s="45" t="s">
        <v>1426</v>
      </c>
      <c r="B1707" s="54" t="s">
        <v>238</v>
      </c>
      <c r="C1707" s="45" t="s">
        <v>1393</v>
      </c>
      <c r="D1707" s="22">
        <v>1</v>
      </c>
      <c r="E1707" s="91">
        <v>43605</v>
      </c>
      <c r="F1707" s="57">
        <f>VLOOKUP(C1707, Pivot!A$2:C$999, 3, FALSE)</f>
        <v>43419.571428571428</v>
      </c>
      <c r="G1707" s="30">
        <f t="shared" si="135"/>
        <v>185.42857142857247</v>
      </c>
      <c r="H1707" s="31">
        <f>VLOOKUP(C1707, Pivot!A$2:E$999, 4, FALSE)</f>
        <v>191.1</v>
      </c>
      <c r="I1707" s="31">
        <f>VLOOKUP(C1707, Pivot!A$2:E$999, 5, FALSE)</f>
        <v>86.5</v>
      </c>
      <c r="J1707" s="76"/>
      <c r="K1707" s="31">
        <f t="shared" si="134"/>
        <v>-86.5</v>
      </c>
      <c r="L1707" s="58">
        <f>VLOOKUP(C1707, Pivot!A$2:B$999, 2, FALSE)</f>
        <v>48000</v>
      </c>
      <c r="M1707" s="58">
        <f t="shared" si="136"/>
        <v>2019</v>
      </c>
      <c r="P1707" s="58">
        <v>2019</v>
      </c>
    </row>
    <row r="1708" spans="1:16" ht="12.75" hidden="1" customHeight="1" x14ac:dyDescent="0.25">
      <c r="A1708" s="45" t="s">
        <v>1426</v>
      </c>
      <c r="B1708" s="54" t="s">
        <v>238</v>
      </c>
      <c r="C1708" s="45" t="s">
        <v>1374</v>
      </c>
      <c r="D1708" s="22">
        <v>1</v>
      </c>
      <c r="E1708" s="91">
        <v>43606</v>
      </c>
      <c r="F1708" s="57">
        <f>VLOOKUP(C1708, Pivot!A$2:C$999, 3, FALSE)</f>
        <v>43410.333333333336</v>
      </c>
      <c r="G1708" s="30">
        <f t="shared" si="135"/>
        <v>195.66666666666424</v>
      </c>
      <c r="H1708" s="31">
        <f>VLOOKUP(C1708, Pivot!A$2:E$999, 4, FALSE)</f>
        <v>207.3</v>
      </c>
      <c r="I1708" s="31">
        <f>VLOOKUP(C1708, Pivot!A$2:E$999, 5, FALSE)</f>
        <v>86.5</v>
      </c>
      <c r="J1708" s="47">
        <v>100.5</v>
      </c>
      <c r="K1708" s="31">
        <f t="shared" si="134"/>
        <v>0</v>
      </c>
      <c r="L1708" s="58">
        <f>VLOOKUP(C1708, Pivot!A$2:B$999, 2, FALSE)</f>
        <v>114000</v>
      </c>
      <c r="M1708" s="58">
        <f t="shared" si="136"/>
        <v>2019</v>
      </c>
      <c r="P1708" s="58">
        <v>2019</v>
      </c>
    </row>
    <row r="1709" spans="1:16" ht="12.75" hidden="1" customHeight="1" x14ac:dyDescent="0.25">
      <c r="A1709" s="45" t="s">
        <v>1426</v>
      </c>
      <c r="B1709" s="54" t="s">
        <v>238</v>
      </c>
      <c r="C1709" s="45" t="s">
        <v>1395</v>
      </c>
      <c r="D1709" s="22">
        <v>1</v>
      </c>
      <c r="E1709" s="91">
        <v>43606</v>
      </c>
      <c r="F1709" s="57">
        <f>VLOOKUP(C1709, Pivot!A$2:C$999, 3, FALSE)</f>
        <v>43510</v>
      </c>
      <c r="G1709" s="30">
        <f t="shared" si="135"/>
        <v>96</v>
      </c>
      <c r="H1709" s="31">
        <f>VLOOKUP(C1709, Pivot!A$2:E$999, 4, FALSE)</f>
        <v>111.9</v>
      </c>
      <c r="I1709" s="31">
        <f>VLOOKUP(C1709, Pivot!A$2:E$999, 5, FALSE)</f>
        <v>86.5</v>
      </c>
      <c r="J1709" s="47">
        <v>100.5</v>
      </c>
      <c r="K1709" s="31">
        <f t="shared" si="134"/>
        <v>0</v>
      </c>
      <c r="L1709" s="58">
        <f>VLOOKUP(C1709, Pivot!A$2:B$999, 2, FALSE)</f>
        <v>17100</v>
      </c>
      <c r="M1709" s="58">
        <f t="shared" si="136"/>
        <v>2019</v>
      </c>
      <c r="P1709" s="58">
        <v>2019</v>
      </c>
    </row>
    <row r="1710" spans="1:16" ht="12.75" hidden="1" customHeight="1" x14ac:dyDescent="0.25">
      <c r="A1710" s="45" t="s">
        <v>1426</v>
      </c>
      <c r="B1710" s="54" t="s">
        <v>238</v>
      </c>
      <c r="C1710" s="45" t="s">
        <v>1393</v>
      </c>
      <c r="D1710" s="22">
        <v>1</v>
      </c>
      <c r="E1710" s="91">
        <v>43606</v>
      </c>
      <c r="F1710" s="57">
        <f>VLOOKUP(C1710, Pivot!A$2:C$999, 3, FALSE)</f>
        <v>43419.571428571428</v>
      </c>
      <c r="G1710" s="30">
        <f t="shared" si="135"/>
        <v>186.42857142857247</v>
      </c>
      <c r="H1710" s="31">
        <f>VLOOKUP(C1710, Pivot!A$2:E$999, 4, FALSE)</f>
        <v>191.1</v>
      </c>
      <c r="I1710" s="31">
        <f>VLOOKUP(C1710, Pivot!A$2:E$999, 5, FALSE)</f>
        <v>86.5</v>
      </c>
      <c r="J1710" s="47">
        <v>100.5</v>
      </c>
      <c r="K1710" s="31">
        <f t="shared" si="134"/>
        <v>0</v>
      </c>
      <c r="L1710" s="58">
        <f>VLOOKUP(C1710, Pivot!A$2:B$999, 2, FALSE)</f>
        <v>48000</v>
      </c>
      <c r="M1710" s="58">
        <f t="shared" si="136"/>
        <v>2019</v>
      </c>
      <c r="P1710" s="58">
        <v>2019</v>
      </c>
    </row>
    <row r="1711" spans="1:16" ht="12.75" hidden="1" customHeight="1" x14ac:dyDescent="0.25">
      <c r="A1711" s="45" t="s">
        <v>1426</v>
      </c>
      <c r="B1711" s="54" t="s">
        <v>238</v>
      </c>
      <c r="C1711" s="45" t="s">
        <v>1395</v>
      </c>
      <c r="D1711" s="22">
        <v>1</v>
      </c>
      <c r="E1711" s="91">
        <v>43606</v>
      </c>
      <c r="F1711" s="57">
        <f>VLOOKUP(C1711, Pivot!A$2:C$999, 3, FALSE)</f>
        <v>43510</v>
      </c>
      <c r="G1711" s="30">
        <f t="shared" si="135"/>
        <v>96</v>
      </c>
      <c r="H1711" s="31">
        <f>VLOOKUP(C1711, Pivot!A$2:E$999, 4, FALSE)</f>
        <v>111.9</v>
      </c>
      <c r="I1711" s="31">
        <f>VLOOKUP(C1711, Pivot!A$2:E$999, 5, FALSE)</f>
        <v>86.5</v>
      </c>
      <c r="J1711" s="47">
        <v>100.5</v>
      </c>
      <c r="K1711" s="31">
        <f t="shared" si="134"/>
        <v>0</v>
      </c>
      <c r="L1711" s="58">
        <f>VLOOKUP(C1711, Pivot!A$2:B$999, 2, FALSE)</f>
        <v>17100</v>
      </c>
      <c r="M1711" s="58">
        <f t="shared" si="136"/>
        <v>2019</v>
      </c>
      <c r="P1711" s="58">
        <v>2019</v>
      </c>
    </row>
    <row r="1712" spans="1:16" ht="12.75" hidden="1" customHeight="1" x14ac:dyDescent="0.25">
      <c r="A1712" s="45" t="s">
        <v>1426</v>
      </c>
      <c r="B1712" s="54" t="s">
        <v>238</v>
      </c>
      <c r="C1712" s="45" t="s">
        <v>1374</v>
      </c>
      <c r="D1712" s="22">
        <v>1</v>
      </c>
      <c r="E1712" s="91">
        <v>43606</v>
      </c>
      <c r="F1712" s="57">
        <f>VLOOKUP(C1712, Pivot!A$2:C$999, 3, FALSE)</f>
        <v>43410.333333333336</v>
      </c>
      <c r="G1712" s="30">
        <f t="shared" si="135"/>
        <v>195.66666666666424</v>
      </c>
      <c r="H1712" s="31">
        <f>VLOOKUP(C1712, Pivot!A$2:E$999, 4, FALSE)</f>
        <v>207.3</v>
      </c>
      <c r="I1712" s="31">
        <f>VLOOKUP(C1712, Pivot!A$2:E$999, 5, FALSE)</f>
        <v>86.5</v>
      </c>
      <c r="J1712" s="47">
        <v>100.5</v>
      </c>
      <c r="K1712" s="31">
        <f t="shared" si="134"/>
        <v>0</v>
      </c>
      <c r="L1712" s="58">
        <f>VLOOKUP(C1712, Pivot!A$2:B$999, 2, FALSE)</f>
        <v>114000</v>
      </c>
      <c r="M1712" s="58">
        <f t="shared" si="136"/>
        <v>2019</v>
      </c>
      <c r="P1712" s="58">
        <v>2019</v>
      </c>
    </row>
    <row r="1713" spans="1:16" ht="12.75" hidden="1" customHeight="1" x14ac:dyDescent="0.25">
      <c r="A1713" s="45" t="s">
        <v>1426</v>
      </c>
      <c r="B1713" s="54" t="s">
        <v>238</v>
      </c>
      <c r="C1713" s="45" t="s">
        <v>1389</v>
      </c>
      <c r="D1713" s="22">
        <v>1</v>
      </c>
      <c r="E1713" s="91">
        <v>43606</v>
      </c>
      <c r="F1713" s="57">
        <f>VLOOKUP(C1713, Pivot!A$2:C$999, 3, FALSE)</f>
        <v>43509</v>
      </c>
      <c r="G1713" s="30">
        <f t="shared" si="135"/>
        <v>97</v>
      </c>
      <c r="H1713" s="31">
        <f>VLOOKUP(C1713, Pivot!A$2:E$999, 4, FALSE)</f>
        <v>111.9</v>
      </c>
      <c r="I1713" s="31">
        <f>VLOOKUP(C1713, Pivot!A$2:E$999, 5, FALSE)</f>
        <v>86.5</v>
      </c>
      <c r="J1713" s="47">
        <v>100.5</v>
      </c>
      <c r="K1713" s="31">
        <f t="shared" si="134"/>
        <v>0</v>
      </c>
      <c r="L1713" s="58">
        <f>VLOOKUP(C1713, Pivot!A$2:B$999, 2, FALSE)</f>
        <v>21900</v>
      </c>
      <c r="M1713" s="58">
        <f t="shared" si="136"/>
        <v>2019</v>
      </c>
      <c r="P1713" s="58">
        <v>2019</v>
      </c>
    </row>
    <row r="1714" spans="1:16" ht="12.75" hidden="1" customHeight="1" x14ac:dyDescent="0.25">
      <c r="A1714" s="45" t="s">
        <v>1426</v>
      </c>
      <c r="B1714" s="54" t="s">
        <v>238</v>
      </c>
      <c r="C1714" s="45" t="s">
        <v>1374</v>
      </c>
      <c r="D1714" s="22">
        <v>1</v>
      </c>
      <c r="E1714" s="91">
        <v>43606</v>
      </c>
      <c r="F1714" s="57">
        <f>VLOOKUP(C1714, Pivot!A$2:C$999, 3, FALSE)</f>
        <v>43410.333333333336</v>
      </c>
      <c r="G1714" s="30">
        <f t="shared" si="135"/>
        <v>195.66666666666424</v>
      </c>
      <c r="H1714" s="31">
        <f>VLOOKUP(C1714, Pivot!A$2:E$999, 4, FALSE)</f>
        <v>207.3</v>
      </c>
      <c r="I1714" s="31">
        <f>VLOOKUP(C1714, Pivot!A$2:E$999, 5, FALSE)</f>
        <v>86.5</v>
      </c>
      <c r="J1714" s="47">
        <v>100.5</v>
      </c>
      <c r="K1714" s="31">
        <f t="shared" si="134"/>
        <v>0</v>
      </c>
      <c r="L1714" s="58">
        <f>VLOOKUP(C1714, Pivot!A$2:B$999, 2, FALSE)</f>
        <v>114000</v>
      </c>
      <c r="M1714" s="58">
        <f t="shared" si="136"/>
        <v>2019</v>
      </c>
      <c r="P1714" s="58">
        <v>2019</v>
      </c>
    </row>
    <row r="1715" spans="1:16" ht="12.75" hidden="1" customHeight="1" x14ac:dyDescent="0.25">
      <c r="A1715" s="45" t="s">
        <v>1426</v>
      </c>
      <c r="B1715" s="54" t="s">
        <v>238</v>
      </c>
      <c r="C1715" s="45" t="s">
        <v>1374</v>
      </c>
      <c r="D1715" s="22">
        <v>1</v>
      </c>
      <c r="E1715" s="91">
        <v>43606</v>
      </c>
      <c r="F1715" s="57">
        <f>VLOOKUP(C1715, Pivot!A$2:C$999, 3, FALSE)</f>
        <v>43410.333333333336</v>
      </c>
      <c r="G1715" s="30">
        <f t="shared" si="135"/>
        <v>195.66666666666424</v>
      </c>
      <c r="H1715" s="31">
        <f>VLOOKUP(C1715, Pivot!A$2:E$999, 4, FALSE)</f>
        <v>207.3</v>
      </c>
      <c r="I1715" s="31">
        <f>VLOOKUP(C1715, Pivot!A$2:E$999, 5, FALSE)</f>
        <v>86.5</v>
      </c>
      <c r="J1715" s="47">
        <v>100.5</v>
      </c>
      <c r="K1715" s="31">
        <f t="shared" si="134"/>
        <v>0</v>
      </c>
      <c r="L1715" s="58">
        <f>VLOOKUP(C1715, Pivot!A$2:B$999, 2, FALSE)</f>
        <v>114000</v>
      </c>
      <c r="M1715" s="58">
        <f t="shared" si="136"/>
        <v>2019</v>
      </c>
      <c r="P1715" s="58">
        <v>2019</v>
      </c>
    </row>
    <row r="1716" spans="1:16" ht="12.75" hidden="1" customHeight="1" x14ac:dyDescent="0.25">
      <c r="A1716" s="45" t="s">
        <v>1426</v>
      </c>
      <c r="B1716" s="54" t="s">
        <v>238</v>
      </c>
      <c r="C1716" s="45" t="s">
        <v>1389</v>
      </c>
      <c r="D1716" s="22">
        <v>1</v>
      </c>
      <c r="E1716" s="91">
        <v>43606</v>
      </c>
      <c r="F1716" s="57">
        <f>VLOOKUP(C1716, Pivot!A$2:C$999, 3, FALSE)</f>
        <v>43509</v>
      </c>
      <c r="G1716" s="30">
        <f t="shared" si="135"/>
        <v>97</v>
      </c>
      <c r="H1716" s="31">
        <f>VLOOKUP(C1716, Pivot!A$2:E$999, 4, FALSE)</f>
        <v>111.9</v>
      </c>
      <c r="I1716" s="31">
        <f>VLOOKUP(C1716, Pivot!A$2:E$999, 5, FALSE)</f>
        <v>86.5</v>
      </c>
      <c r="J1716" s="47">
        <v>100.5</v>
      </c>
      <c r="K1716" s="31">
        <f t="shared" si="134"/>
        <v>0</v>
      </c>
      <c r="L1716" s="58">
        <f>VLOOKUP(C1716, Pivot!A$2:B$999, 2, FALSE)</f>
        <v>21900</v>
      </c>
      <c r="M1716" s="58">
        <f t="shared" si="136"/>
        <v>2019</v>
      </c>
      <c r="P1716" s="58">
        <v>2019</v>
      </c>
    </row>
    <row r="1717" spans="1:16" ht="12.75" hidden="1" customHeight="1" x14ac:dyDescent="0.25">
      <c r="A1717" s="45" t="s">
        <v>1426</v>
      </c>
      <c r="B1717" s="54" t="s">
        <v>238</v>
      </c>
      <c r="C1717" s="45" t="s">
        <v>1374</v>
      </c>
      <c r="D1717" s="22">
        <v>1</v>
      </c>
      <c r="E1717" s="91">
        <v>43606</v>
      </c>
      <c r="F1717" s="57">
        <f>VLOOKUP(C1717, Pivot!A$2:C$999, 3, FALSE)</f>
        <v>43410.333333333336</v>
      </c>
      <c r="G1717" s="30">
        <f t="shared" si="135"/>
        <v>195.66666666666424</v>
      </c>
      <c r="H1717" s="31">
        <f>VLOOKUP(C1717, Pivot!A$2:E$999, 4, FALSE)</f>
        <v>207.3</v>
      </c>
      <c r="I1717" s="31">
        <f>VLOOKUP(C1717, Pivot!A$2:E$999, 5, FALSE)</f>
        <v>86.5</v>
      </c>
      <c r="J1717" s="47">
        <v>100.5</v>
      </c>
      <c r="K1717" s="31">
        <f t="shared" si="134"/>
        <v>0</v>
      </c>
      <c r="L1717" s="58">
        <f>VLOOKUP(C1717, Pivot!A$2:B$999, 2, FALSE)</f>
        <v>114000</v>
      </c>
      <c r="M1717" s="58">
        <f t="shared" si="136"/>
        <v>2019</v>
      </c>
      <c r="P1717" s="58">
        <v>2019</v>
      </c>
    </row>
    <row r="1718" spans="1:16" ht="12.75" hidden="1" customHeight="1" x14ac:dyDescent="0.25">
      <c r="A1718" s="45" t="s">
        <v>1426</v>
      </c>
      <c r="B1718" s="54" t="s">
        <v>238</v>
      </c>
      <c r="C1718" s="45" t="s">
        <v>1374</v>
      </c>
      <c r="D1718" s="22">
        <v>1</v>
      </c>
      <c r="E1718" s="91">
        <v>43606</v>
      </c>
      <c r="F1718" s="57">
        <f>VLOOKUP(C1718, Pivot!A$2:C$999, 3, FALSE)</f>
        <v>43410.333333333336</v>
      </c>
      <c r="G1718" s="30">
        <f t="shared" si="135"/>
        <v>195.66666666666424</v>
      </c>
      <c r="H1718" s="31">
        <f>VLOOKUP(C1718, Pivot!A$2:E$999, 4, FALSE)</f>
        <v>207.3</v>
      </c>
      <c r="I1718" s="31">
        <f>VLOOKUP(C1718, Pivot!A$2:E$999, 5, FALSE)</f>
        <v>86.5</v>
      </c>
      <c r="J1718" s="47">
        <v>100.5</v>
      </c>
      <c r="K1718" s="31">
        <f t="shared" si="134"/>
        <v>0</v>
      </c>
      <c r="L1718" s="58">
        <f>VLOOKUP(C1718, Pivot!A$2:B$999, 2, FALSE)</f>
        <v>114000</v>
      </c>
      <c r="M1718" s="58">
        <f t="shared" si="136"/>
        <v>2019</v>
      </c>
      <c r="P1718" s="58">
        <v>2019</v>
      </c>
    </row>
    <row r="1719" spans="1:16" ht="12.75" hidden="1" customHeight="1" x14ac:dyDescent="0.25">
      <c r="A1719" s="45" t="s">
        <v>1426</v>
      </c>
      <c r="B1719" s="54" t="s">
        <v>238</v>
      </c>
      <c r="C1719" s="45" t="s">
        <v>1393</v>
      </c>
      <c r="D1719" s="22">
        <v>1</v>
      </c>
      <c r="E1719" s="91">
        <v>43606</v>
      </c>
      <c r="F1719" s="57">
        <f>VLOOKUP(C1719, Pivot!A$2:C$999, 3, FALSE)</f>
        <v>43419.571428571428</v>
      </c>
      <c r="G1719" s="30">
        <f t="shared" si="135"/>
        <v>186.42857142857247</v>
      </c>
      <c r="H1719" s="31">
        <f>VLOOKUP(C1719, Pivot!A$2:E$999, 4, FALSE)</f>
        <v>191.1</v>
      </c>
      <c r="I1719" s="31">
        <f>VLOOKUP(C1719, Pivot!A$2:E$999, 5, FALSE)</f>
        <v>86.5</v>
      </c>
      <c r="J1719" s="47">
        <v>100.5</v>
      </c>
      <c r="K1719" s="31">
        <f t="shared" si="134"/>
        <v>0</v>
      </c>
      <c r="L1719" s="58">
        <f>VLOOKUP(C1719, Pivot!A$2:B$999, 2, FALSE)</f>
        <v>48000</v>
      </c>
      <c r="M1719" s="58">
        <f t="shared" si="136"/>
        <v>2019</v>
      </c>
      <c r="P1719" s="58">
        <v>2019</v>
      </c>
    </row>
    <row r="1720" spans="1:16" ht="12.75" hidden="1" customHeight="1" x14ac:dyDescent="0.25">
      <c r="A1720" s="45" t="s">
        <v>1426</v>
      </c>
      <c r="B1720" s="54" t="s">
        <v>238</v>
      </c>
      <c r="C1720" s="45" t="s">
        <v>1374</v>
      </c>
      <c r="D1720" s="22">
        <v>1</v>
      </c>
      <c r="E1720" s="91">
        <v>43606</v>
      </c>
      <c r="F1720" s="57">
        <f>VLOOKUP(C1720, Pivot!A$2:C$999, 3, FALSE)</f>
        <v>43410.333333333336</v>
      </c>
      <c r="G1720" s="30">
        <f t="shared" si="135"/>
        <v>195.66666666666424</v>
      </c>
      <c r="H1720" s="31">
        <f>VLOOKUP(C1720, Pivot!A$2:E$999, 4, FALSE)</f>
        <v>207.3</v>
      </c>
      <c r="I1720" s="31">
        <f>VLOOKUP(C1720, Pivot!A$2:E$999, 5, FALSE)</f>
        <v>86.5</v>
      </c>
      <c r="J1720" s="47">
        <v>100.5</v>
      </c>
      <c r="K1720" s="31">
        <f t="shared" si="134"/>
        <v>0</v>
      </c>
      <c r="L1720" s="58">
        <f>VLOOKUP(C1720, Pivot!A$2:B$999, 2, FALSE)</f>
        <v>114000</v>
      </c>
      <c r="M1720" s="58">
        <f t="shared" si="136"/>
        <v>2019</v>
      </c>
      <c r="P1720" s="58">
        <v>2019</v>
      </c>
    </row>
    <row r="1721" spans="1:16" ht="12.75" hidden="1" customHeight="1" x14ac:dyDescent="0.25">
      <c r="A1721" s="45" t="s">
        <v>1426</v>
      </c>
      <c r="B1721" s="54" t="s">
        <v>238</v>
      </c>
      <c r="C1721" s="45" t="s">
        <v>1395</v>
      </c>
      <c r="D1721" s="22">
        <v>1</v>
      </c>
      <c r="E1721" s="91">
        <v>43606</v>
      </c>
      <c r="F1721" s="57">
        <f>VLOOKUP(C1721, Pivot!A$2:C$999, 3, FALSE)</f>
        <v>43510</v>
      </c>
      <c r="G1721" s="30">
        <f t="shared" si="135"/>
        <v>96</v>
      </c>
      <c r="H1721" s="31">
        <f>VLOOKUP(C1721, Pivot!A$2:E$999, 4, FALSE)</f>
        <v>111.9</v>
      </c>
      <c r="I1721" s="31">
        <f>VLOOKUP(C1721, Pivot!A$2:E$999, 5, FALSE)</f>
        <v>86.5</v>
      </c>
      <c r="J1721" s="47">
        <v>100.5</v>
      </c>
      <c r="K1721" s="31">
        <f t="shared" si="134"/>
        <v>0</v>
      </c>
      <c r="L1721" s="58">
        <f>VLOOKUP(C1721, Pivot!A$2:B$999, 2, FALSE)</f>
        <v>17100</v>
      </c>
      <c r="M1721" s="58">
        <f t="shared" si="136"/>
        <v>2019</v>
      </c>
      <c r="P1721" s="58">
        <v>2019</v>
      </c>
    </row>
    <row r="1722" spans="1:16" ht="12.75" hidden="1" customHeight="1" x14ac:dyDescent="0.25">
      <c r="A1722" s="45" t="s">
        <v>1426</v>
      </c>
      <c r="B1722" s="54" t="s">
        <v>238</v>
      </c>
      <c r="C1722" s="45" t="s">
        <v>1395</v>
      </c>
      <c r="D1722" s="22">
        <v>1</v>
      </c>
      <c r="E1722" s="91">
        <v>43606</v>
      </c>
      <c r="F1722" s="57">
        <f>VLOOKUP(C1722, Pivot!A$2:C$999, 3, FALSE)</f>
        <v>43510</v>
      </c>
      <c r="G1722" s="30">
        <f t="shared" si="135"/>
        <v>96</v>
      </c>
      <c r="H1722" s="31">
        <f>VLOOKUP(C1722, Pivot!A$2:E$999, 4, FALSE)</f>
        <v>111.9</v>
      </c>
      <c r="I1722" s="31">
        <f>VLOOKUP(C1722, Pivot!A$2:E$999, 5, FALSE)</f>
        <v>86.5</v>
      </c>
      <c r="J1722" s="47">
        <v>100.5</v>
      </c>
      <c r="K1722" s="31">
        <f t="shared" si="134"/>
        <v>0</v>
      </c>
      <c r="L1722" s="58">
        <f>VLOOKUP(C1722, Pivot!A$2:B$999, 2, FALSE)</f>
        <v>17100</v>
      </c>
      <c r="M1722" s="58">
        <f t="shared" si="136"/>
        <v>2019</v>
      </c>
      <c r="P1722" s="58">
        <v>2019</v>
      </c>
    </row>
    <row r="1723" spans="1:16" ht="12.75" hidden="1" customHeight="1" x14ac:dyDescent="0.25">
      <c r="A1723" s="45" t="s">
        <v>1426</v>
      </c>
      <c r="B1723" s="54" t="s">
        <v>238</v>
      </c>
      <c r="C1723" s="45" t="s">
        <v>1393</v>
      </c>
      <c r="D1723" s="22">
        <v>1</v>
      </c>
      <c r="E1723" s="91">
        <v>43606</v>
      </c>
      <c r="F1723" s="57">
        <f>VLOOKUP(C1723, Pivot!A$2:C$999, 3, FALSE)</f>
        <v>43419.571428571428</v>
      </c>
      <c r="G1723" s="30">
        <f t="shared" si="135"/>
        <v>186.42857142857247</v>
      </c>
      <c r="H1723" s="31">
        <f>VLOOKUP(C1723, Pivot!A$2:E$999, 4, FALSE)</f>
        <v>191.1</v>
      </c>
      <c r="I1723" s="31">
        <f>VLOOKUP(C1723, Pivot!A$2:E$999, 5, FALSE)</f>
        <v>86.5</v>
      </c>
      <c r="J1723" s="47">
        <v>100.5</v>
      </c>
      <c r="K1723" s="31">
        <f t="shared" si="134"/>
        <v>0</v>
      </c>
      <c r="L1723" s="58">
        <f>VLOOKUP(C1723, Pivot!A$2:B$999, 2, FALSE)</f>
        <v>48000</v>
      </c>
      <c r="M1723" s="58">
        <f t="shared" si="136"/>
        <v>2019</v>
      </c>
      <c r="P1723" s="58">
        <v>2019</v>
      </c>
    </row>
    <row r="1724" spans="1:16" ht="12.75" hidden="1" customHeight="1" x14ac:dyDescent="0.25">
      <c r="A1724" s="45" t="s">
        <v>1426</v>
      </c>
      <c r="B1724" s="54" t="s">
        <v>238</v>
      </c>
      <c r="C1724" s="45" t="s">
        <v>1389</v>
      </c>
      <c r="D1724" s="22">
        <v>1</v>
      </c>
      <c r="E1724" s="91">
        <v>43606</v>
      </c>
      <c r="F1724" s="57">
        <f>VLOOKUP(C1724, Pivot!A$2:C$999, 3, FALSE)</f>
        <v>43509</v>
      </c>
      <c r="G1724" s="30">
        <f t="shared" si="135"/>
        <v>97</v>
      </c>
      <c r="H1724" s="31">
        <f>VLOOKUP(C1724, Pivot!A$2:E$999, 4, FALSE)</f>
        <v>111.9</v>
      </c>
      <c r="I1724" s="31">
        <f>VLOOKUP(C1724, Pivot!A$2:E$999, 5, FALSE)</f>
        <v>86.5</v>
      </c>
      <c r="J1724" s="47">
        <v>100.5</v>
      </c>
      <c r="K1724" s="31">
        <f t="shared" si="134"/>
        <v>0</v>
      </c>
      <c r="L1724" s="58">
        <f>VLOOKUP(C1724, Pivot!A$2:B$999, 2, FALSE)</f>
        <v>21900</v>
      </c>
      <c r="M1724" s="58">
        <f t="shared" si="136"/>
        <v>2019</v>
      </c>
      <c r="P1724" s="58">
        <v>2019</v>
      </c>
    </row>
    <row r="1725" spans="1:16" ht="12.75" hidden="1" customHeight="1" x14ac:dyDescent="0.25">
      <c r="A1725" s="45" t="s">
        <v>1426</v>
      </c>
      <c r="B1725" s="54" t="s">
        <v>238</v>
      </c>
      <c r="C1725" s="45" t="s">
        <v>1389</v>
      </c>
      <c r="D1725" s="22">
        <v>1</v>
      </c>
      <c r="E1725" s="91">
        <v>43606</v>
      </c>
      <c r="F1725" s="57">
        <f>VLOOKUP(C1725, Pivot!A$2:C$999, 3, FALSE)</f>
        <v>43509</v>
      </c>
      <c r="G1725" s="30">
        <f t="shared" si="135"/>
        <v>97</v>
      </c>
      <c r="H1725" s="31">
        <f>VLOOKUP(C1725, Pivot!A$2:E$999, 4, FALSE)</f>
        <v>111.9</v>
      </c>
      <c r="I1725" s="31">
        <f>VLOOKUP(C1725, Pivot!A$2:E$999, 5, FALSE)</f>
        <v>86.5</v>
      </c>
      <c r="J1725" s="47">
        <v>100.5</v>
      </c>
      <c r="K1725" s="31">
        <f t="shared" si="134"/>
        <v>0</v>
      </c>
      <c r="L1725" s="58">
        <f>VLOOKUP(C1725, Pivot!A$2:B$999, 2, FALSE)</f>
        <v>21900</v>
      </c>
      <c r="M1725" s="58">
        <f t="shared" si="136"/>
        <v>2019</v>
      </c>
      <c r="P1725" s="58">
        <v>2019</v>
      </c>
    </row>
    <row r="1726" spans="1:16" ht="12.75" hidden="1" customHeight="1" x14ac:dyDescent="0.25">
      <c r="A1726" s="45" t="s">
        <v>1426</v>
      </c>
      <c r="B1726" s="54" t="s">
        <v>238</v>
      </c>
      <c r="C1726" s="45" t="s">
        <v>1389</v>
      </c>
      <c r="D1726" s="22">
        <v>1</v>
      </c>
      <c r="E1726" s="91">
        <v>43606</v>
      </c>
      <c r="F1726" s="57">
        <f>VLOOKUP(C1726, Pivot!A$2:C$999, 3, FALSE)</f>
        <v>43509</v>
      </c>
      <c r="G1726" s="30">
        <f t="shared" si="135"/>
        <v>97</v>
      </c>
      <c r="H1726" s="31">
        <f>VLOOKUP(C1726, Pivot!A$2:E$999, 4, FALSE)</f>
        <v>111.9</v>
      </c>
      <c r="I1726" s="31">
        <f>VLOOKUP(C1726, Pivot!A$2:E$999, 5, FALSE)</f>
        <v>86.5</v>
      </c>
      <c r="J1726" s="47">
        <v>100.5</v>
      </c>
      <c r="K1726" s="31">
        <f t="shared" si="134"/>
        <v>0</v>
      </c>
      <c r="L1726" s="58">
        <f>VLOOKUP(C1726, Pivot!A$2:B$999, 2, FALSE)</f>
        <v>21900</v>
      </c>
      <c r="M1726" s="58">
        <f t="shared" si="136"/>
        <v>2019</v>
      </c>
      <c r="P1726" s="58">
        <v>2019</v>
      </c>
    </row>
    <row r="1727" spans="1:16" ht="12.75" hidden="1" customHeight="1" x14ac:dyDescent="0.25">
      <c r="A1727" s="45" t="s">
        <v>1426</v>
      </c>
      <c r="B1727" s="54" t="s">
        <v>238</v>
      </c>
      <c r="C1727" s="45" t="s">
        <v>1395</v>
      </c>
      <c r="D1727" s="22">
        <v>1</v>
      </c>
      <c r="E1727" s="91">
        <v>43606</v>
      </c>
      <c r="F1727" s="57">
        <f>VLOOKUP(C1727, Pivot!A$2:C$999, 3, FALSE)</f>
        <v>43510</v>
      </c>
      <c r="G1727" s="30">
        <f t="shared" si="135"/>
        <v>96</v>
      </c>
      <c r="H1727" s="31">
        <f>VLOOKUP(C1727, Pivot!A$2:E$999, 4, FALSE)</f>
        <v>111.9</v>
      </c>
      <c r="I1727" s="31">
        <f>VLOOKUP(C1727, Pivot!A$2:E$999, 5, FALSE)</f>
        <v>86.5</v>
      </c>
      <c r="J1727" s="47">
        <v>100.5</v>
      </c>
      <c r="K1727" s="31">
        <f t="shared" si="134"/>
        <v>0</v>
      </c>
      <c r="L1727" s="58">
        <f>VLOOKUP(C1727, Pivot!A$2:B$999, 2, FALSE)</f>
        <v>17100</v>
      </c>
      <c r="M1727" s="58">
        <f t="shared" si="136"/>
        <v>2019</v>
      </c>
      <c r="P1727" s="58">
        <v>2019</v>
      </c>
    </row>
    <row r="1728" spans="1:16" ht="12.75" hidden="1" customHeight="1" x14ac:dyDescent="0.25">
      <c r="A1728" s="45" t="s">
        <v>1426</v>
      </c>
      <c r="B1728" s="54" t="s">
        <v>238</v>
      </c>
      <c r="C1728" s="45" t="s">
        <v>1389</v>
      </c>
      <c r="D1728" s="22">
        <v>1</v>
      </c>
      <c r="E1728" s="91">
        <v>43606</v>
      </c>
      <c r="F1728" s="57">
        <f>VLOOKUP(C1728, Pivot!A$2:C$999, 3, FALSE)</f>
        <v>43509</v>
      </c>
      <c r="G1728" s="30">
        <f t="shared" si="135"/>
        <v>97</v>
      </c>
      <c r="H1728" s="31">
        <f>VLOOKUP(C1728, Pivot!A$2:E$999, 4, FALSE)</f>
        <v>111.9</v>
      </c>
      <c r="I1728" s="31">
        <f>VLOOKUP(C1728, Pivot!A$2:E$999, 5, FALSE)</f>
        <v>86.5</v>
      </c>
      <c r="J1728" s="47">
        <v>100.5</v>
      </c>
      <c r="K1728" s="31">
        <f t="shared" si="134"/>
        <v>0</v>
      </c>
      <c r="L1728" s="58">
        <f>VLOOKUP(C1728, Pivot!A$2:B$999, 2, FALSE)</f>
        <v>21900</v>
      </c>
      <c r="M1728" s="58">
        <f t="shared" si="136"/>
        <v>2019</v>
      </c>
      <c r="P1728" s="58">
        <v>2019</v>
      </c>
    </row>
    <row r="1729" spans="1:16" ht="12.75" hidden="1" customHeight="1" x14ac:dyDescent="0.25">
      <c r="A1729" s="45" t="s">
        <v>1426</v>
      </c>
      <c r="B1729" s="54" t="s">
        <v>238</v>
      </c>
      <c r="C1729" s="45" t="s">
        <v>1395</v>
      </c>
      <c r="D1729" s="22">
        <v>1</v>
      </c>
      <c r="E1729" s="91">
        <v>43606</v>
      </c>
      <c r="F1729" s="57">
        <f>VLOOKUP(C1729, Pivot!A$2:C$999, 3, FALSE)</f>
        <v>43510</v>
      </c>
      <c r="G1729" s="30">
        <f t="shared" si="135"/>
        <v>96</v>
      </c>
      <c r="H1729" s="31">
        <f>VLOOKUP(C1729, Pivot!A$2:E$999, 4, FALSE)</f>
        <v>111.9</v>
      </c>
      <c r="I1729" s="31">
        <f>VLOOKUP(C1729, Pivot!A$2:E$999, 5, FALSE)</f>
        <v>86.5</v>
      </c>
      <c r="J1729" s="47">
        <v>100.5</v>
      </c>
      <c r="K1729" s="31">
        <f t="shared" si="134"/>
        <v>0</v>
      </c>
      <c r="L1729" s="58">
        <f>VLOOKUP(C1729, Pivot!A$2:B$999, 2, FALSE)</f>
        <v>17100</v>
      </c>
      <c r="M1729" s="58">
        <f t="shared" si="136"/>
        <v>2019</v>
      </c>
      <c r="P1729" s="58">
        <v>2019</v>
      </c>
    </row>
    <row r="1730" spans="1:16" ht="12.75" hidden="1" customHeight="1" x14ac:dyDescent="0.25">
      <c r="A1730" s="45" t="s">
        <v>1426</v>
      </c>
      <c r="B1730" s="54" t="s">
        <v>238</v>
      </c>
      <c r="C1730" s="45" t="s">
        <v>1393</v>
      </c>
      <c r="D1730" s="22">
        <v>1</v>
      </c>
      <c r="E1730" s="91">
        <v>43606</v>
      </c>
      <c r="F1730" s="57">
        <f>VLOOKUP(C1730, Pivot!A$2:C$999, 3, FALSE)</f>
        <v>43419.571428571428</v>
      </c>
      <c r="G1730" s="30">
        <f t="shared" si="135"/>
        <v>186.42857142857247</v>
      </c>
      <c r="H1730" s="31">
        <f>VLOOKUP(C1730, Pivot!A$2:E$999, 4, FALSE)</f>
        <v>191.1</v>
      </c>
      <c r="I1730" s="31">
        <f>VLOOKUP(C1730, Pivot!A$2:E$999, 5, FALSE)</f>
        <v>86.5</v>
      </c>
      <c r="J1730" s="47">
        <v>100.5</v>
      </c>
      <c r="K1730" s="31">
        <f t="shared" ref="K1730:K1793" si="137">IF(J1730&gt;H1730, J1730-H1730, IF(J1730&lt;I1730, J1730-I1730, 0))</f>
        <v>0</v>
      </c>
      <c r="L1730" s="58">
        <f>VLOOKUP(C1730, Pivot!A$2:B$999, 2, FALSE)</f>
        <v>48000</v>
      </c>
      <c r="M1730" s="58">
        <f t="shared" si="136"/>
        <v>2019</v>
      </c>
      <c r="P1730" s="58">
        <v>2019</v>
      </c>
    </row>
    <row r="1731" spans="1:16" ht="12.75" hidden="1" customHeight="1" x14ac:dyDescent="0.25">
      <c r="A1731" s="45" t="s">
        <v>1426</v>
      </c>
      <c r="B1731" s="54" t="s">
        <v>238</v>
      </c>
      <c r="C1731" s="45" t="s">
        <v>1393</v>
      </c>
      <c r="D1731" s="22">
        <v>1</v>
      </c>
      <c r="E1731" s="91">
        <v>43606</v>
      </c>
      <c r="F1731" s="57">
        <f>VLOOKUP(C1731, Pivot!A$2:C$999, 3, FALSE)</f>
        <v>43419.571428571428</v>
      </c>
      <c r="G1731" s="30">
        <f t="shared" si="135"/>
        <v>186.42857142857247</v>
      </c>
      <c r="H1731" s="31">
        <f>VLOOKUP(C1731, Pivot!A$2:E$999, 4, FALSE)</f>
        <v>191.1</v>
      </c>
      <c r="I1731" s="31">
        <f>VLOOKUP(C1731, Pivot!A$2:E$999, 5, FALSE)</f>
        <v>86.5</v>
      </c>
      <c r="J1731" s="47">
        <v>100.5</v>
      </c>
      <c r="K1731" s="31">
        <f t="shared" si="137"/>
        <v>0</v>
      </c>
      <c r="L1731" s="58">
        <f>VLOOKUP(C1731, Pivot!A$2:B$999, 2, FALSE)</f>
        <v>48000</v>
      </c>
      <c r="M1731" s="58">
        <f t="shared" si="136"/>
        <v>2019</v>
      </c>
      <c r="P1731" s="58">
        <v>2019</v>
      </c>
    </row>
    <row r="1732" spans="1:16" ht="12.75" hidden="1" customHeight="1" x14ac:dyDescent="0.25">
      <c r="A1732" s="45" t="s">
        <v>1426</v>
      </c>
      <c r="B1732" s="54" t="s">
        <v>238</v>
      </c>
      <c r="C1732" s="45" t="s">
        <v>1374</v>
      </c>
      <c r="D1732" s="22">
        <v>1</v>
      </c>
      <c r="E1732" s="91">
        <v>43606</v>
      </c>
      <c r="F1732" s="57">
        <f>VLOOKUP(C1732, Pivot!A$2:C$999, 3, FALSE)</f>
        <v>43410.333333333336</v>
      </c>
      <c r="G1732" s="30">
        <f t="shared" si="135"/>
        <v>195.66666666666424</v>
      </c>
      <c r="H1732" s="31">
        <f>VLOOKUP(C1732, Pivot!A$2:E$999, 4, FALSE)</f>
        <v>207.3</v>
      </c>
      <c r="I1732" s="31">
        <f>VLOOKUP(C1732, Pivot!A$2:E$999, 5, FALSE)</f>
        <v>86.5</v>
      </c>
      <c r="J1732" s="47">
        <v>100.5</v>
      </c>
      <c r="K1732" s="31">
        <f t="shared" si="137"/>
        <v>0</v>
      </c>
      <c r="L1732" s="58">
        <f>VLOOKUP(C1732, Pivot!A$2:B$999, 2, FALSE)</f>
        <v>114000</v>
      </c>
      <c r="M1732" s="58">
        <f t="shared" si="136"/>
        <v>2019</v>
      </c>
      <c r="P1732" s="58">
        <v>2019</v>
      </c>
    </row>
    <row r="1733" spans="1:16" ht="12.75" hidden="1" customHeight="1" x14ac:dyDescent="0.25">
      <c r="A1733" s="45" t="s">
        <v>1426</v>
      </c>
      <c r="B1733" s="54" t="s">
        <v>238</v>
      </c>
      <c r="C1733" s="45" t="s">
        <v>1393</v>
      </c>
      <c r="D1733" s="22">
        <v>1</v>
      </c>
      <c r="E1733" s="91">
        <v>43606</v>
      </c>
      <c r="F1733" s="57">
        <f>VLOOKUP(C1733, Pivot!A$2:C$999, 3, FALSE)</f>
        <v>43419.571428571428</v>
      </c>
      <c r="G1733" s="30">
        <f t="shared" si="135"/>
        <v>186.42857142857247</v>
      </c>
      <c r="H1733" s="31">
        <f>VLOOKUP(C1733, Pivot!A$2:E$999, 4, FALSE)</f>
        <v>191.1</v>
      </c>
      <c r="I1733" s="31">
        <f>VLOOKUP(C1733, Pivot!A$2:E$999, 5, FALSE)</f>
        <v>86.5</v>
      </c>
      <c r="J1733" s="47">
        <v>100.5</v>
      </c>
      <c r="K1733" s="31">
        <f t="shared" si="137"/>
        <v>0</v>
      </c>
      <c r="L1733" s="58">
        <f>VLOOKUP(C1733, Pivot!A$2:B$999, 2, FALSE)</f>
        <v>48000</v>
      </c>
      <c r="M1733" s="58">
        <f t="shared" si="136"/>
        <v>2019</v>
      </c>
      <c r="P1733" s="58">
        <v>2019</v>
      </c>
    </row>
    <row r="1734" spans="1:16" ht="12.75" hidden="1" customHeight="1" x14ac:dyDescent="0.25">
      <c r="A1734" s="45" t="s">
        <v>1426</v>
      </c>
      <c r="B1734" s="54" t="s">
        <v>238</v>
      </c>
      <c r="C1734" s="45" t="s">
        <v>1412</v>
      </c>
      <c r="D1734" s="22">
        <v>1</v>
      </c>
      <c r="E1734" s="91">
        <v>43606</v>
      </c>
      <c r="F1734" s="57">
        <f>VLOOKUP(C1734, Pivot!A$2:C$999, 3, FALSE)</f>
        <v>43511</v>
      </c>
      <c r="G1734" s="30">
        <f t="shared" si="135"/>
        <v>95</v>
      </c>
      <c r="H1734" s="31">
        <f>VLOOKUP(C1734, Pivot!A$2:E$999, 4, FALSE)</f>
        <v>111.9</v>
      </c>
      <c r="I1734" s="31">
        <f>VLOOKUP(C1734, Pivot!A$2:E$999, 5, FALSE)</f>
        <v>86.5</v>
      </c>
      <c r="J1734" s="47">
        <v>106.5</v>
      </c>
      <c r="K1734" s="31">
        <f t="shared" si="137"/>
        <v>0</v>
      </c>
      <c r="L1734" s="58">
        <f>VLOOKUP(C1734, Pivot!A$2:B$999, 2, FALSE)</f>
        <v>2839</v>
      </c>
      <c r="M1734" s="58">
        <f t="shared" si="136"/>
        <v>2019</v>
      </c>
      <c r="P1734" s="58">
        <v>2019</v>
      </c>
    </row>
    <row r="1735" spans="1:16" ht="12.75" hidden="1" customHeight="1" x14ac:dyDescent="0.25">
      <c r="A1735" s="45" t="s">
        <v>1426</v>
      </c>
      <c r="B1735" s="54" t="s">
        <v>238</v>
      </c>
      <c r="C1735" s="45" t="s">
        <v>1374</v>
      </c>
      <c r="D1735" s="22">
        <v>1</v>
      </c>
      <c r="E1735" s="91">
        <v>43606</v>
      </c>
      <c r="F1735" s="57">
        <f>VLOOKUP(C1735, Pivot!A$2:C$999, 3, FALSE)</f>
        <v>43410.333333333336</v>
      </c>
      <c r="G1735" s="30">
        <f t="shared" si="135"/>
        <v>195.66666666666424</v>
      </c>
      <c r="H1735" s="31">
        <f>VLOOKUP(C1735, Pivot!A$2:E$999, 4, FALSE)</f>
        <v>207.3</v>
      </c>
      <c r="I1735" s="31">
        <f>VLOOKUP(C1735, Pivot!A$2:E$999, 5, FALSE)</f>
        <v>86.5</v>
      </c>
      <c r="J1735" s="47">
        <v>106.5</v>
      </c>
      <c r="K1735" s="31">
        <f t="shared" si="137"/>
        <v>0</v>
      </c>
      <c r="L1735" s="58">
        <f>VLOOKUP(C1735, Pivot!A$2:B$999, 2, FALSE)</f>
        <v>114000</v>
      </c>
      <c r="M1735" s="58">
        <f t="shared" si="136"/>
        <v>2019</v>
      </c>
      <c r="P1735" s="58">
        <v>2019</v>
      </c>
    </row>
    <row r="1736" spans="1:16" ht="12.75" hidden="1" customHeight="1" x14ac:dyDescent="0.25">
      <c r="A1736" s="45" t="s">
        <v>1426</v>
      </c>
      <c r="B1736" s="54" t="s">
        <v>238</v>
      </c>
      <c r="C1736" s="45" t="s">
        <v>1389</v>
      </c>
      <c r="D1736" s="22">
        <v>1</v>
      </c>
      <c r="E1736" s="91">
        <v>43606</v>
      </c>
      <c r="F1736" s="57">
        <f>VLOOKUP(C1736, Pivot!A$2:C$999, 3, FALSE)</f>
        <v>43509</v>
      </c>
      <c r="G1736" s="30">
        <f t="shared" si="135"/>
        <v>97</v>
      </c>
      <c r="H1736" s="31">
        <f>VLOOKUP(C1736, Pivot!A$2:E$999, 4, FALSE)</f>
        <v>111.9</v>
      </c>
      <c r="I1736" s="31">
        <f>VLOOKUP(C1736, Pivot!A$2:E$999, 5, FALSE)</f>
        <v>86.5</v>
      </c>
      <c r="J1736" s="47">
        <v>106.5</v>
      </c>
      <c r="K1736" s="31">
        <f t="shared" si="137"/>
        <v>0</v>
      </c>
      <c r="L1736" s="58">
        <f>VLOOKUP(C1736, Pivot!A$2:B$999, 2, FALSE)</f>
        <v>21900</v>
      </c>
      <c r="M1736" s="58">
        <f t="shared" si="136"/>
        <v>2019</v>
      </c>
      <c r="P1736" s="58">
        <v>2019</v>
      </c>
    </row>
    <row r="1737" spans="1:16" ht="12.75" hidden="1" customHeight="1" x14ac:dyDescent="0.25">
      <c r="A1737" s="45" t="s">
        <v>1426</v>
      </c>
      <c r="B1737" s="54" t="s">
        <v>238</v>
      </c>
      <c r="C1737" s="45" t="s">
        <v>1374</v>
      </c>
      <c r="D1737" s="22">
        <v>1</v>
      </c>
      <c r="E1737" s="91">
        <v>43606</v>
      </c>
      <c r="F1737" s="57">
        <f>VLOOKUP(C1737, Pivot!A$2:C$999, 3, FALSE)</f>
        <v>43410.333333333336</v>
      </c>
      <c r="G1737" s="30">
        <f t="shared" si="135"/>
        <v>195.66666666666424</v>
      </c>
      <c r="H1737" s="31">
        <f>VLOOKUP(C1737, Pivot!A$2:E$999, 4, FALSE)</f>
        <v>207.3</v>
      </c>
      <c r="I1737" s="31">
        <f>VLOOKUP(C1737, Pivot!A$2:E$999, 5, FALSE)</f>
        <v>86.5</v>
      </c>
      <c r="J1737" s="47">
        <v>106.5</v>
      </c>
      <c r="K1737" s="31">
        <f t="shared" si="137"/>
        <v>0</v>
      </c>
      <c r="L1737" s="58">
        <f>VLOOKUP(C1737, Pivot!A$2:B$999, 2, FALSE)</f>
        <v>114000</v>
      </c>
      <c r="M1737" s="58">
        <f t="shared" si="136"/>
        <v>2019</v>
      </c>
      <c r="P1737" s="58">
        <v>2019</v>
      </c>
    </row>
    <row r="1738" spans="1:16" ht="12.75" hidden="1" customHeight="1" x14ac:dyDescent="0.25">
      <c r="A1738" s="45" t="s">
        <v>1426</v>
      </c>
      <c r="B1738" s="54" t="s">
        <v>238</v>
      </c>
      <c r="C1738" s="45" t="s">
        <v>1374</v>
      </c>
      <c r="D1738" s="22">
        <v>1</v>
      </c>
      <c r="E1738" s="91">
        <v>43606</v>
      </c>
      <c r="F1738" s="57">
        <f>VLOOKUP(C1738, Pivot!A$2:C$999, 3, FALSE)</f>
        <v>43410.333333333336</v>
      </c>
      <c r="G1738" s="30">
        <f t="shared" si="135"/>
        <v>195.66666666666424</v>
      </c>
      <c r="H1738" s="31">
        <f>VLOOKUP(C1738, Pivot!A$2:E$999, 4, FALSE)</f>
        <v>207.3</v>
      </c>
      <c r="I1738" s="31">
        <f>VLOOKUP(C1738, Pivot!A$2:E$999, 5, FALSE)</f>
        <v>86.5</v>
      </c>
      <c r="J1738" s="47">
        <v>106.5</v>
      </c>
      <c r="K1738" s="31">
        <f t="shared" si="137"/>
        <v>0</v>
      </c>
      <c r="L1738" s="58">
        <f>VLOOKUP(C1738, Pivot!A$2:B$999, 2, FALSE)</f>
        <v>114000</v>
      </c>
      <c r="M1738" s="58">
        <f t="shared" si="136"/>
        <v>2019</v>
      </c>
      <c r="P1738" s="58">
        <v>2019</v>
      </c>
    </row>
    <row r="1739" spans="1:16" ht="12.75" hidden="1" customHeight="1" x14ac:dyDescent="0.25">
      <c r="A1739" s="45" t="s">
        <v>1426</v>
      </c>
      <c r="B1739" s="54" t="s">
        <v>238</v>
      </c>
      <c r="C1739" s="45" t="s">
        <v>1389</v>
      </c>
      <c r="D1739" s="22">
        <v>1</v>
      </c>
      <c r="E1739" s="91">
        <v>43606</v>
      </c>
      <c r="F1739" s="57">
        <f>VLOOKUP(C1739, Pivot!A$2:C$999, 3, FALSE)</f>
        <v>43509</v>
      </c>
      <c r="G1739" s="30">
        <f t="shared" si="135"/>
        <v>97</v>
      </c>
      <c r="H1739" s="31">
        <f>VLOOKUP(C1739, Pivot!A$2:E$999, 4, FALSE)</f>
        <v>111.9</v>
      </c>
      <c r="I1739" s="31">
        <f>VLOOKUP(C1739, Pivot!A$2:E$999, 5, FALSE)</f>
        <v>86.5</v>
      </c>
      <c r="J1739" s="47">
        <v>106.5</v>
      </c>
      <c r="K1739" s="31">
        <f t="shared" si="137"/>
        <v>0</v>
      </c>
      <c r="L1739" s="58">
        <f>VLOOKUP(C1739, Pivot!A$2:B$999, 2, FALSE)</f>
        <v>21900</v>
      </c>
      <c r="M1739" s="58">
        <f t="shared" si="136"/>
        <v>2019</v>
      </c>
      <c r="P1739" s="58">
        <v>2019</v>
      </c>
    </row>
    <row r="1740" spans="1:16" ht="12.75" hidden="1" customHeight="1" x14ac:dyDescent="0.25">
      <c r="A1740" s="45" t="s">
        <v>1426</v>
      </c>
      <c r="B1740" s="54" t="s">
        <v>238</v>
      </c>
      <c r="C1740" s="45" t="s">
        <v>1374</v>
      </c>
      <c r="D1740" s="22">
        <v>1</v>
      </c>
      <c r="E1740" s="91">
        <v>43606</v>
      </c>
      <c r="F1740" s="57">
        <f>VLOOKUP(C1740, Pivot!A$2:C$999, 3, FALSE)</f>
        <v>43410.333333333336</v>
      </c>
      <c r="G1740" s="30">
        <f t="shared" si="135"/>
        <v>195.66666666666424</v>
      </c>
      <c r="H1740" s="31">
        <f>VLOOKUP(C1740, Pivot!A$2:E$999, 4, FALSE)</f>
        <v>207.3</v>
      </c>
      <c r="I1740" s="31">
        <f>VLOOKUP(C1740, Pivot!A$2:E$999, 5, FALSE)</f>
        <v>86.5</v>
      </c>
      <c r="J1740" s="47">
        <v>106.5</v>
      </c>
      <c r="K1740" s="31">
        <f t="shared" si="137"/>
        <v>0</v>
      </c>
      <c r="L1740" s="58">
        <f>VLOOKUP(C1740, Pivot!A$2:B$999, 2, FALSE)</f>
        <v>114000</v>
      </c>
      <c r="M1740" s="58">
        <f t="shared" si="136"/>
        <v>2019</v>
      </c>
      <c r="P1740" s="58">
        <v>2019</v>
      </c>
    </row>
    <row r="1741" spans="1:16" ht="12.75" hidden="1" customHeight="1" x14ac:dyDescent="0.25">
      <c r="A1741" s="45" t="s">
        <v>1426</v>
      </c>
      <c r="B1741" s="54" t="s">
        <v>238</v>
      </c>
      <c r="C1741" s="45" t="s">
        <v>1395</v>
      </c>
      <c r="D1741" s="22">
        <v>1</v>
      </c>
      <c r="E1741" s="91">
        <v>43606</v>
      </c>
      <c r="F1741" s="57">
        <f>VLOOKUP(C1741, Pivot!A$2:C$999, 3, FALSE)</f>
        <v>43510</v>
      </c>
      <c r="G1741" s="30">
        <f t="shared" si="135"/>
        <v>96</v>
      </c>
      <c r="H1741" s="31">
        <f>VLOOKUP(C1741, Pivot!A$2:E$999, 4, FALSE)</f>
        <v>111.9</v>
      </c>
      <c r="I1741" s="31">
        <f>VLOOKUP(C1741, Pivot!A$2:E$999, 5, FALSE)</f>
        <v>86.5</v>
      </c>
      <c r="J1741" s="47">
        <v>106.5</v>
      </c>
      <c r="K1741" s="31">
        <f t="shared" si="137"/>
        <v>0</v>
      </c>
      <c r="L1741" s="58">
        <f>VLOOKUP(C1741, Pivot!A$2:B$999, 2, FALSE)</f>
        <v>17100</v>
      </c>
      <c r="M1741" s="58">
        <f t="shared" si="136"/>
        <v>2019</v>
      </c>
      <c r="P1741" s="58">
        <v>2019</v>
      </c>
    </row>
    <row r="1742" spans="1:16" ht="12.75" hidden="1" customHeight="1" x14ac:dyDescent="0.25">
      <c r="A1742" s="45" t="s">
        <v>1426</v>
      </c>
      <c r="B1742" s="54" t="s">
        <v>238</v>
      </c>
      <c r="C1742" s="45" t="s">
        <v>1374</v>
      </c>
      <c r="D1742" s="22">
        <v>1</v>
      </c>
      <c r="E1742" s="91">
        <v>43606</v>
      </c>
      <c r="F1742" s="57">
        <f>VLOOKUP(C1742, Pivot!A$2:C$999, 3, FALSE)</f>
        <v>43410.333333333336</v>
      </c>
      <c r="G1742" s="30">
        <f t="shared" si="135"/>
        <v>195.66666666666424</v>
      </c>
      <c r="H1742" s="31">
        <f>VLOOKUP(C1742, Pivot!A$2:E$999, 4, FALSE)</f>
        <v>207.3</v>
      </c>
      <c r="I1742" s="31">
        <f>VLOOKUP(C1742, Pivot!A$2:E$999, 5, FALSE)</f>
        <v>86.5</v>
      </c>
      <c r="J1742" s="47">
        <v>106.5</v>
      </c>
      <c r="K1742" s="31">
        <f t="shared" si="137"/>
        <v>0</v>
      </c>
      <c r="L1742" s="58">
        <f>VLOOKUP(C1742, Pivot!A$2:B$999, 2, FALSE)</f>
        <v>114000</v>
      </c>
      <c r="M1742" s="58">
        <f t="shared" si="136"/>
        <v>2019</v>
      </c>
      <c r="P1742" s="58">
        <v>2019</v>
      </c>
    </row>
    <row r="1743" spans="1:16" ht="12.75" hidden="1" customHeight="1" x14ac:dyDescent="0.25">
      <c r="A1743" s="45" t="s">
        <v>1426</v>
      </c>
      <c r="B1743" s="54" t="s">
        <v>238</v>
      </c>
      <c r="C1743" s="45" t="s">
        <v>1389</v>
      </c>
      <c r="D1743" s="22">
        <v>1</v>
      </c>
      <c r="E1743" s="91">
        <v>43606</v>
      </c>
      <c r="F1743" s="57">
        <f>VLOOKUP(C1743, Pivot!A$2:C$999, 3, FALSE)</f>
        <v>43509</v>
      </c>
      <c r="G1743" s="30">
        <f t="shared" si="135"/>
        <v>97</v>
      </c>
      <c r="H1743" s="31">
        <f>VLOOKUP(C1743, Pivot!A$2:E$999, 4, FALSE)</f>
        <v>111.9</v>
      </c>
      <c r="I1743" s="31">
        <f>VLOOKUP(C1743, Pivot!A$2:E$999, 5, FALSE)</f>
        <v>86.5</v>
      </c>
      <c r="J1743" s="47">
        <v>106.5</v>
      </c>
      <c r="K1743" s="31">
        <f t="shared" si="137"/>
        <v>0</v>
      </c>
      <c r="L1743" s="58">
        <f>VLOOKUP(C1743, Pivot!A$2:B$999, 2, FALSE)</f>
        <v>21900</v>
      </c>
      <c r="M1743" s="58">
        <f t="shared" si="136"/>
        <v>2019</v>
      </c>
      <c r="P1743" s="58">
        <v>2019</v>
      </c>
    </row>
    <row r="1744" spans="1:16" ht="12.75" hidden="1" customHeight="1" x14ac:dyDescent="0.25">
      <c r="A1744" s="45" t="s">
        <v>1426</v>
      </c>
      <c r="B1744" s="54" t="s">
        <v>238</v>
      </c>
      <c r="C1744" s="45" t="s">
        <v>1389</v>
      </c>
      <c r="D1744" s="22">
        <v>1</v>
      </c>
      <c r="E1744" s="91">
        <v>43606</v>
      </c>
      <c r="F1744" s="57">
        <f>VLOOKUP(C1744, Pivot!A$2:C$999, 3, FALSE)</f>
        <v>43509</v>
      </c>
      <c r="G1744" s="30">
        <f t="shared" si="135"/>
        <v>97</v>
      </c>
      <c r="H1744" s="31">
        <f>VLOOKUP(C1744, Pivot!A$2:E$999, 4, FALSE)</f>
        <v>111.9</v>
      </c>
      <c r="I1744" s="31">
        <f>VLOOKUP(C1744, Pivot!A$2:E$999, 5, FALSE)</f>
        <v>86.5</v>
      </c>
      <c r="J1744" s="47">
        <v>106.5</v>
      </c>
      <c r="K1744" s="31">
        <f t="shared" si="137"/>
        <v>0</v>
      </c>
      <c r="L1744" s="58">
        <f>VLOOKUP(C1744, Pivot!A$2:B$999, 2, FALSE)</f>
        <v>21900</v>
      </c>
      <c r="M1744" s="58">
        <f t="shared" si="136"/>
        <v>2019</v>
      </c>
      <c r="P1744" s="58">
        <v>2019</v>
      </c>
    </row>
    <row r="1745" spans="1:16" ht="12.75" hidden="1" customHeight="1" x14ac:dyDescent="0.25">
      <c r="A1745" s="45" t="s">
        <v>1426</v>
      </c>
      <c r="B1745" s="54" t="s">
        <v>238</v>
      </c>
      <c r="C1745" s="45" t="s">
        <v>1389</v>
      </c>
      <c r="D1745" s="22">
        <v>1</v>
      </c>
      <c r="E1745" s="91">
        <v>43606</v>
      </c>
      <c r="F1745" s="57">
        <f>VLOOKUP(C1745, Pivot!A$2:C$999, 3, FALSE)</f>
        <v>43509</v>
      </c>
      <c r="G1745" s="30">
        <f t="shared" si="135"/>
        <v>97</v>
      </c>
      <c r="H1745" s="31">
        <f>VLOOKUP(C1745, Pivot!A$2:E$999, 4, FALSE)</f>
        <v>111.9</v>
      </c>
      <c r="I1745" s="31">
        <f>VLOOKUP(C1745, Pivot!A$2:E$999, 5, FALSE)</f>
        <v>86.5</v>
      </c>
      <c r="J1745" s="47">
        <v>106.5</v>
      </c>
      <c r="K1745" s="31">
        <f t="shared" si="137"/>
        <v>0</v>
      </c>
      <c r="L1745" s="58">
        <f>VLOOKUP(C1745, Pivot!A$2:B$999, 2, FALSE)</f>
        <v>21900</v>
      </c>
      <c r="M1745" s="58">
        <f t="shared" si="136"/>
        <v>2019</v>
      </c>
      <c r="P1745" s="58">
        <v>2019</v>
      </c>
    </row>
    <row r="1746" spans="1:16" ht="12.75" hidden="1" customHeight="1" x14ac:dyDescent="0.25">
      <c r="A1746" s="45" t="s">
        <v>1426</v>
      </c>
      <c r="B1746" s="54" t="s">
        <v>238</v>
      </c>
      <c r="C1746" s="45" t="s">
        <v>1393</v>
      </c>
      <c r="D1746" s="22">
        <v>1</v>
      </c>
      <c r="E1746" s="91">
        <v>43606</v>
      </c>
      <c r="F1746" s="57">
        <f>VLOOKUP(C1746, Pivot!A$2:C$999, 3, FALSE)</f>
        <v>43419.571428571428</v>
      </c>
      <c r="G1746" s="30">
        <f t="shared" si="135"/>
        <v>186.42857142857247</v>
      </c>
      <c r="H1746" s="31">
        <f>VLOOKUP(C1746, Pivot!A$2:E$999, 4, FALSE)</f>
        <v>191.1</v>
      </c>
      <c r="I1746" s="31">
        <f>VLOOKUP(C1746, Pivot!A$2:E$999, 5, FALSE)</f>
        <v>86.5</v>
      </c>
      <c r="J1746" s="47">
        <v>106.5</v>
      </c>
      <c r="K1746" s="31">
        <f t="shared" si="137"/>
        <v>0</v>
      </c>
      <c r="L1746" s="58">
        <f>VLOOKUP(C1746, Pivot!A$2:B$999, 2, FALSE)</f>
        <v>48000</v>
      </c>
      <c r="M1746" s="58">
        <f t="shared" si="136"/>
        <v>2019</v>
      </c>
      <c r="P1746" s="58">
        <v>2019</v>
      </c>
    </row>
    <row r="1747" spans="1:16" ht="12.75" hidden="1" customHeight="1" x14ac:dyDescent="0.25">
      <c r="A1747" s="45" t="s">
        <v>1426</v>
      </c>
      <c r="B1747" s="54" t="s">
        <v>238</v>
      </c>
      <c r="C1747" s="45" t="s">
        <v>1374</v>
      </c>
      <c r="D1747" s="22">
        <v>1</v>
      </c>
      <c r="E1747" s="91">
        <v>43606</v>
      </c>
      <c r="F1747" s="57">
        <f>VLOOKUP(C1747, Pivot!A$2:C$999, 3, FALSE)</f>
        <v>43410.333333333336</v>
      </c>
      <c r="G1747" s="30">
        <f t="shared" si="135"/>
        <v>195.66666666666424</v>
      </c>
      <c r="H1747" s="31">
        <f>VLOOKUP(C1747, Pivot!A$2:E$999, 4, FALSE)</f>
        <v>207.3</v>
      </c>
      <c r="I1747" s="31">
        <f>VLOOKUP(C1747, Pivot!A$2:E$999, 5, FALSE)</f>
        <v>86.5</v>
      </c>
      <c r="J1747" s="47">
        <v>106.5</v>
      </c>
      <c r="K1747" s="31">
        <f t="shared" si="137"/>
        <v>0</v>
      </c>
      <c r="L1747" s="58">
        <f>VLOOKUP(C1747, Pivot!A$2:B$999, 2, FALSE)</f>
        <v>114000</v>
      </c>
      <c r="M1747" s="58">
        <f t="shared" si="136"/>
        <v>2019</v>
      </c>
      <c r="P1747" s="58">
        <v>2019</v>
      </c>
    </row>
    <row r="1748" spans="1:16" ht="12.75" hidden="1" customHeight="1" x14ac:dyDescent="0.25">
      <c r="A1748" s="45" t="s">
        <v>1426</v>
      </c>
      <c r="B1748" s="54" t="s">
        <v>238</v>
      </c>
      <c r="C1748" s="45" t="s">
        <v>1389</v>
      </c>
      <c r="D1748" s="22">
        <v>1</v>
      </c>
      <c r="E1748" s="91">
        <v>43606</v>
      </c>
      <c r="F1748" s="57">
        <f>VLOOKUP(C1748, Pivot!A$2:C$999, 3, FALSE)</f>
        <v>43509</v>
      </c>
      <c r="G1748" s="30">
        <f t="shared" si="135"/>
        <v>97</v>
      </c>
      <c r="H1748" s="31">
        <f>VLOOKUP(C1748, Pivot!A$2:E$999, 4, FALSE)</f>
        <v>111.9</v>
      </c>
      <c r="I1748" s="31">
        <f>VLOOKUP(C1748, Pivot!A$2:E$999, 5, FALSE)</f>
        <v>86.5</v>
      </c>
      <c r="J1748" s="47">
        <v>106.5</v>
      </c>
      <c r="K1748" s="31">
        <f t="shared" si="137"/>
        <v>0</v>
      </c>
      <c r="L1748" s="58">
        <f>VLOOKUP(C1748, Pivot!A$2:B$999, 2, FALSE)</f>
        <v>21900</v>
      </c>
      <c r="M1748" s="58">
        <f t="shared" si="136"/>
        <v>2019</v>
      </c>
      <c r="P1748" s="58">
        <v>2019</v>
      </c>
    </row>
    <row r="1749" spans="1:16" ht="12.75" hidden="1" customHeight="1" x14ac:dyDescent="0.25">
      <c r="A1749" s="45" t="s">
        <v>1426</v>
      </c>
      <c r="B1749" s="54" t="s">
        <v>238</v>
      </c>
      <c r="C1749" s="45" t="s">
        <v>1393</v>
      </c>
      <c r="D1749" s="22">
        <v>1</v>
      </c>
      <c r="E1749" s="91">
        <v>43606</v>
      </c>
      <c r="F1749" s="57">
        <f>VLOOKUP(C1749, Pivot!A$2:C$999, 3, FALSE)</f>
        <v>43419.571428571428</v>
      </c>
      <c r="G1749" s="30">
        <f t="shared" si="135"/>
        <v>186.42857142857247</v>
      </c>
      <c r="H1749" s="31">
        <f>VLOOKUP(C1749, Pivot!A$2:E$999, 4, FALSE)</f>
        <v>191.1</v>
      </c>
      <c r="I1749" s="31">
        <f>VLOOKUP(C1749, Pivot!A$2:E$999, 5, FALSE)</f>
        <v>86.5</v>
      </c>
      <c r="J1749" s="47">
        <v>106.5</v>
      </c>
      <c r="K1749" s="31">
        <f t="shared" si="137"/>
        <v>0</v>
      </c>
      <c r="L1749" s="58">
        <f>VLOOKUP(C1749, Pivot!A$2:B$999, 2, FALSE)</f>
        <v>48000</v>
      </c>
      <c r="M1749" s="58">
        <f t="shared" si="136"/>
        <v>2019</v>
      </c>
      <c r="P1749" s="58">
        <v>2019</v>
      </c>
    </row>
    <row r="1750" spans="1:16" ht="12.75" hidden="1" customHeight="1" x14ac:dyDescent="0.25">
      <c r="A1750" s="45" t="s">
        <v>1426</v>
      </c>
      <c r="B1750" s="54" t="s">
        <v>238</v>
      </c>
      <c r="C1750" s="45" t="s">
        <v>1389</v>
      </c>
      <c r="D1750" s="22">
        <v>1</v>
      </c>
      <c r="E1750" s="91">
        <v>43606</v>
      </c>
      <c r="F1750" s="57">
        <f>VLOOKUP(C1750, Pivot!A$2:C$999, 3, FALSE)</f>
        <v>43509</v>
      </c>
      <c r="G1750" s="30">
        <f t="shared" si="135"/>
        <v>97</v>
      </c>
      <c r="H1750" s="31">
        <f>VLOOKUP(C1750, Pivot!A$2:E$999, 4, FALSE)</f>
        <v>111.9</v>
      </c>
      <c r="I1750" s="31">
        <f>VLOOKUP(C1750, Pivot!A$2:E$999, 5, FALSE)</f>
        <v>86.5</v>
      </c>
      <c r="J1750" s="47">
        <v>106.5</v>
      </c>
      <c r="K1750" s="31">
        <f t="shared" si="137"/>
        <v>0</v>
      </c>
      <c r="L1750" s="58">
        <f>VLOOKUP(C1750, Pivot!A$2:B$999, 2, FALSE)</f>
        <v>21900</v>
      </c>
      <c r="M1750" s="58">
        <f t="shared" si="136"/>
        <v>2019</v>
      </c>
      <c r="P1750" s="58">
        <v>2019</v>
      </c>
    </row>
    <row r="1751" spans="1:16" ht="12.75" hidden="1" customHeight="1" x14ac:dyDescent="0.25">
      <c r="A1751" s="45" t="s">
        <v>1426</v>
      </c>
      <c r="B1751" s="54" t="s">
        <v>238</v>
      </c>
      <c r="C1751" s="45" t="s">
        <v>1393</v>
      </c>
      <c r="D1751" s="22">
        <v>1</v>
      </c>
      <c r="E1751" s="91">
        <v>43606</v>
      </c>
      <c r="F1751" s="57">
        <f>VLOOKUP(C1751, Pivot!A$2:C$999, 3, FALSE)</f>
        <v>43419.571428571428</v>
      </c>
      <c r="G1751" s="30">
        <f t="shared" si="135"/>
        <v>186.42857142857247</v>
      </c>
      <c r="H1751" s="31">
        <f>VLOOKUP(C1751, Pivot!A$2:E$999, 4, FALSE)</f>
        <v>191.1</v>
      </c>
      <c r="I1751" s="31">
        <f>VLOOKUP(C1751, Pivot!A$2:E$999, 5, FALSE)</f>
        <v>86.5</v>
      </c>
      <c r="J1751" s="47">
        <v>106.5</v>
      </c>
      <c r="K1751" s="31">
        <f t="shared" si="137"/>
        <v>0</v>
      </c>
      <c r="L1751" s="58">
        <f>VLOOKUP(C1751, Pivot!A$2:B$999, 2, FALSE)</f>
        <v>48000</v>
      </c>
      <c r="M1751" s="58">
        <f t="shared" si="136"/>
        <v>2019</v>
      </c>
      <c r="P1751" s="58">
        <v>2019</v>
      </c>
    </row>
    <row r="1752" spans="1:16" ht="12.75" hidden="1" customHeight="1" x14ac:dyDescent="0.25">
      <c r="A1752" s="45" t="s">
        <v>1426</v>
      </c>
      <c r="B1752" s="54" t="s">
        <v>238</v>
      </c>
      <c r="C1752" s="45" t="s">
        <v>1374</v>
      </c>
      <c r="D1752" s="22">
        <v>1</v>
      </c>
      <c r="E1752" s="91">
        <v>43606</v>
      </c>
      <c r="F1752" s="57">
        <f>VLOOKUP(C1752, Pivot!A$2:C$999, 3, FALSE)</f>
        <v>43410.333333333336</v>
      </c>
      <c r="G1752" s="30">
        <f t="shared" si="135"/>
        <v>195.66666666666424</v>
      </c>
      <c r="H1752" s="31">
        <f>VLOOKUP(C1752, Pivot!A$2:E$999, 4, FALSE)</f>
        <v>207.3</v>
      </c>
      <c r="I1752" s="31">
        <f>VLOOKUP(C1752, Pivot!A$2:E$999, 5, FALSE)</f>
        <v>86.5</v>
      </c>
      <c r="J1752" s="47">
        <v>106.5</v>
      </c>
      <c r="K1752" s="31">
        <f t="shared" si="137"/>
        <v>0</v>
      </c>
      <c r="L1752" s="58">
        <f>VLOOKUP(C1752, Pivot!A$2:B$999, 2, FALSE)</f>
        <v>114000</v>
      </c>
      <c r="M1752" s="58">
        <f t="shared" si="136"/>
        <v>2019</v>
      </c>
      <c r="P1752" s="58">
        <v>2019</v>
      </c>
    </row>
    <row r="1753" spans="1:16" ht="12.75" hidden="1" customHeight="1" x14ac:dyDescent="0.25">
      <c r="A1753" s="45" t="s">
        <v>1426</v>
      </c>
      <c r="B1753" s="54" t="s">
        <v>238</v>
      </c>
      <c r="C1753" s="45" t="s">
        <v>1416</v>
      </c>
      <c r="D1753" s="22">
        <v>1</v>
      </c>
      <c r="E1753" s="91">
        <v>43606</v>
      </c>
      <c r="F1753" s="57">
        <v>43544</v>
      </c>
      <c r="G1753" s="30">
        <f t="shared" si="135"/>
        <v>62</v>
      </c>
      <c r="H1753" s="31">
        <f>VLOOKUP(C1753, Pivot!A$2:E$999, 4, FALSE)</f>
        <v>118.9</v>
      </c>
      <c r="I1753" s="31">
        <f>VLOOKUP(C1753, Pivot!A$2:E$999, 5, FALSE)</f>
        <v>111.9</v>
      </c>
      <c r="J1753" s="47">
        <v>106.5</v>
      </c>
      <c r="K1753" s="31">
        <f t="shared" si="137"/>
        <v>-5.4000000000000057</v>
      </c>
      <c r="L1753" s="58">
        <f>VLOOKUP(C1753, Pivot!A$2:B$999, 2, FALSE)</f>
        <v>11817</v>
      </c>
      <c r="M1753" s="58">
        <f t="shared" si="136"/>
        <v>2019</v>
      </c>
      <c r="P1753" s="58">
        <v>2019</v>
      </c>
    </row>
    <row r="1754" spans="1:16" ht="12.75" hidden="1" customHeight="1" x14ac:dyDescent="0.25">
      <c r="A1754" s="45" t="s">
        <v>1426</v>
      </c>
      <c r="B1754" s="54" t="s">
        <v>238</v>
      </c>
      <c r="C1754" s="45" t="s">
        <v>1412</v>
      </c>
      <c r="D1754" s="22">
        <v>1</v>
      </c>
      <c r="E1754" s="91">
        <v>43606</v>
      </c>
      <c r="F1754" s="57">
        <f>VLOOKUP(C1754, Pivot!A$2:C$999, 3, FALSE)</f>
        <v>43511</v>
      </c>
      <c r="G1754" s="30">
        <f t="shared" ref="G1754:G1817" si="138">IFERROR(E1754-F1754, "")</f>
        <v>95</v>
      </c>
      <c r="H1754" s="31">
        <f>VLOOKUP(C1754, Pivot!A$2:E$999, 4, FALSE)</f>
        <v>111.9</v>
      </c>
      <c r="I1754" s="31">
        <f>VLOOKUP(C1754, Pivot!A$2:E$999, 5, FALSE)</f>
        <v>86.5</v>
      </c>
      <c r="J1754" s="47">
        <v>106.5</v>
      </c>
      <c r="K1754" s="31">
        <f t="shared" si="137"/>
        <v>0</v>
      </c>
      <c r="L1754" s="58">
        <f>VLOOKUP(C1754, Pivot!A$2:B$999, 2, FALSE)</f>
        <v>2839</v>
      </c>
      <c r="M1754" s="58">
        <f t="shared" ref="M1754:M1817" si="139">IF(ISBLANK(E1754), "", YEAR(E1754))</f>
        <v>2019</v>
      </c>
      <c r="P1754" s="58">
        <v>2019</v>
      </c>
    </row>
    <row r="1755" spans="1:16" ht="12.75" hidden="1" customHeight="1" x14ac:dyDescent="0.25">
      <c r="A1755" s="45" t="s">
        <v>1426</v>
      </c>
      <c r="B1755" s="54" t="s">
        <v>238</v>
      </c>
      <c r="C1755" s="45" t="s">
        <v>1416</v>
      </c>
      <c r="D1755" s="22">
        <v>1</v>
      </c>
      <c r="E1755" s="91">
        <v>43606</v>
      </c>
      <c r="F1755" s="57">
        <v>43544</v>
      </c>
      <c r="G1755" s="30">
        <f t="shared" si="138"/>
        <v>62</v>
      </c>
      <c r="H1755" s="31">
        <f>VLOOKUP(C1755, Pivot!A$2:E$999, 4, FALSE)</f>
        <v>118.9</v>
      </c>
      <c r="I1755" s="31">
        <f>VLOOKUP(C1755, Pivot!A$2:E$999, 5, FALSE)</f>
        <v>111.9</v>
      </c>
      <c r="J1755" s="47">
        <v>106.5</v>
      </c>
      <c r="K1755" s="31">
        <f t="shared" si="137"/>
        <v>-5.4000000000000057</v>
      </c>
      <c r="L1755" s="58">
        <f>VLOOKUP(C1755, Pivot!A$2:B$999, 2, FALSE)</f>
        <v>11817</v>
      </c>
      <c r="M1755" s="58">
        <f t="shared" si="139"/>
        <v>2019</v>
      </c>
      <c r="P1755" s="58">
        <v>2019</v>
      </c>
    </row>
    <row r="1756" spans="1:16" ht="12.75" hidden="1" customHeight="1" x14ac:dyDescent="0.25">
      <c r="A1756" s="45" t="s">
        <v>1426</v>
      </c>
      <c r="B1756" s="54" t="s">
        <v>238</v>
      </c>
      <c r="C1756" s="45" t="s">
        <v>208</v>
      </c>
      <c r="D1756" s="22">
        <v>1</v>
      </c>
      <c r="E1756" s="91">
        <v>43606</v>
      </c>
      <c r="F1756" s="57" t="e">
        <f>VLOOKUP(C1756, Pivot!A$2:C$999, 3, FALSE)</f>
        <v>#N/A</v>
      </c>
      <c r="G1756" s="30" t="str">
        <f t="shared" si="138"/>
        <v/>
      </c>
      <c r="H1756" s="31" t="e">
        <f>VLOOKUP(C1756, Pivot!A$2:E$999, 4, FALSE)</f>
        <v>#N/A</v>
      </c>
      <c r="I1756" s="31" t="e">
        <f>VLOOKUP(C1756, Pivot!A$2:E$999, 5, FALSE)</f>
        <v>#N/A</v>
      </c>
      <c r="J1756" s="47">
        <v>106.5</v>
      </c>
      <c r="K1756" s="31" t="e">
        <f t="shared" si="137"/>
        <v>#N/A</v>
      </c>
      <c r="L1756" s="58" t="e">
        <f>VLOOKUP(C1756, Pivot!A$2:B$999, 2, FALSE)</f>
        <v>#N/A</v>
      </c>
      <c r="M1756" s="58">
        <f t="shared" si="139"/>
        <v>2019</v>
      </c>
      <c r="P1756" s="58">
        <v>2019</v>
      </c>
    </row>
    <row r="1757" spans="1:16" ht="12.75" hidden="1" customHeight="1" x14ac:dyDescent="0.25">
      <c r="A1757" s="45" t="s">
        <v>1426</v>
      </c>
      <c r="B1757" s="54" t="s">
        <v>238</v>
      </c>
      <c r="C1757" s="45" t="s">
        <v>1374</v>
      </c>
      <c r="D1757" s="22">
        <v>1</v>
      </c>
      <c r="E1757" s="91">
        <v>43607</v>
      </c>
      <c r="F1757" s="57">
        <f>VLOOKUP(C1757, Pivot!A$2:C$999, 3, FALSE)</f>
        <v>43410.333333333336</v>
      </c>
      <c r="G1757" s="30">
        <f t="shared" si="138"/>
        <v>196.66666666666424</v>
      </c>
      <c r="H1757" s="31">
        <f>VLOOKUP(C1757, Pivot!A$2:E$999, 4, FALSE)</f>
        <v>207.3</v>
      </c>
      <c r="I1757" s="31">
        <f>VLOOKUP(C1757, Pivot!A$2:E$999, 5, FALSE)</f>
        <v>86.5</v>
      </c>
      <c r="J1757" s="47">
        <v>100.5</v>
      </c>
      <c r="K1757" s="31">
        <f t="shared" si="137"/>
        <v>0</v>
      </c>
      <c r="L1757" s="58">
        <f>VLOOKUP(C1757, Pivot!A$2:B$999, 2, FALSE)</f>
        <v>114000</v>
      </c>
      <c r="M1757" s="58">
        <f t="shared" si="139"/>
        <v>2019</v>
      </c>
      <c r="P1757" s="58">
        <v>2019</v>
      </c>
    </row>
    <row r="1758" spans="1:16" ht="12.75" hidden="1" customHeight="1" x14ac:dyDescent="0.25">
      <c r="A1758" s="45" t="s">
        <v>1426</v>
      </c>
      <c r="B1758" s="54" t="s">
        <v>238</v>
      </c>
      <c r="C1758" s="45" t="s">
        <v>1395</v>
      </c>
      <c r="D1758" s="22">
        <v>1</v>
      </c>
      <c r="E1758" s="91">
        <v>43607</v>
      </c>
      <c r="F1758" s="57">
        <f>VLOOKUP(C1758, Pivot!A$2:C$999, 3, FALSE)</f>
        <v>43510</v>
      </c>
      <c r="G1758" s="30">
        <f t="shared" si="138"/>
        <v>97</v>
      </c>
      <c r="H1758" s="31">
        <f>VLOOKUP(C1758, Pivot!A$2:E$999, 4, FALSE)</f>
        <v>111.9</v>
      </c>
      <c r="I1758" s="31">
        <f>VLOOKUP(C1758, Pivot!A$2:E$999, 5, FALSE)</f>
        <v>86.5</v>
      </c>
      <c r="J1758" s="47">
        <v>100.5</v>
      </c>
      <c r="K1758" s="31">
        <f t="shared" si="137"/>
        <v>0</v>
      </c>
      <c r="L1758" s="58">
        <f>VLOOKUP(C1758, Pivot!A$2:B$999, 2, FALSE)</f>
        <v>17100</v>
      </c>
      <c r="M1758" s="58">
        <f t="shared" si="139"/>
        <v>2019</v>
      </c>
      <c r="P1758" s="58">
        <v>2019</v>
      </c>
    </row>
    <row r="1759" spans="1:16" ht="12.75" hidden="1" customHeight="1" x14ac:dyDescent="0.25">
      <c r="A1759" s="45" t="s">
        <v>1426</v>
      </c>
      <c r="B1759" s="54" t="s">
        <v>238</v>
      </c>
      <c r="C1759" s="45" t="s">
        <v>1393</v>
      </c>
      <c r="D1759" s="22">
        <v>1</v>
      </c>
      <c r="E1759" s="91">
        <v>43607</v>
      </c>
      <c r="F1759" s="57">
        <f>VLOOKUP(C1759, Pivot!A$2:C$999, 3, FALSE)</f>
        <v>43419.571428571428</v>
      </c>
      <c r="G1759" s="30">
        <f t="shared" si="138"/>
        <v>187.42857142857247</v>
      </c>
      <c r="H1759" s="31">
        <f>VLOOKUP(C1759, Pivot!A$2:E$999, 4, FALSE)</f>
        <v>191.1</v>
      </c>
      <c r="I1759" s="31">
        <f>VLOOKUP(C1759, Pivot!A$2:E$999, 5, FALSE)</f>
        <v>86.5</v>
      </c>
      <c r="J1759" s="47">
        <v>100.5</v>
      </c>
      <c r="K1759" s="31">
        <f t="shared" si="137"/>
        <v>0</v>
      </c>
      <c r="L1759" s="58">
        <f>VLOOKUP(C1759, Pivot!A$2:B$999, 2, FALSE)</f>
        <v>48000</v>
      </c>
      <c r="M1759" s="58">
        <f t="shared" si="139"/>
        <v>2019</v>
      </c>
      <c r="P1759" s="58">
        <v>2019</v>
      </c>
    </row>
    <row r="1760" spans="1:16" ht="12.75" hidden="1" customHeight="1" x14ac:dyDescent="0.25">
      <c r="A1760" s="45" t="s">
        <v>1426</v>
      </c>
      <c r="B1760" s="54" t="s">
        <v>238</v>
      </c>
      <c r="C1760" s="45" t="s">
        <v>1395</v>
      </c>
      <c r="D1760" s="22">
        <v>1</v>
      </c>
      <c r="E1760" s="91">
        <v>43607</v>
      </c>
      <c r="F1760" s="57">
        <f>VLOOKUP(C1760, Pivot!A$2:C$999, 3, FALSE)</f>
        <v>43510</v>
      </c>
      <c r="G1760" s="30">
        <f t="shared" si="138"/>
        <v>97</v>
      </c>
      <c r="H1760" s="31">
        <f>VLOOKUP(C1760, Pivot!A$2:E$999, 4, FALSE)</f>
        <v>111.9</v>
      </c>
      <c r="I1760" s="31">
        <f>VLOOKUP(C1760, Pivot!A$2:E$999, 5, FALSE)</f>
        <v>86.5</v>
      </c>
      <c r="J1760" s="47">
        <v>100.5</v>
      </c>
      <c r="K1760" s="31">
        <f t="shared" si="137"/>
        <v>0</v>
      </c>
      <c r="L1760" s="58">
        <f>VLOOKUP(C1760, Pivot!A$2:B$999, 2, FALSE)</f>
        <v>17100</v>
      </c>
      <c r="M1760" s="58">
        <f t="shared" si="139"/>
        <v>2019</v>
      </c>
      <c r="P1760" s="58">
        <v>2019</v>
      </c>
    </row>
    <row r="1761" spans="1:16" ht="12.75" hidden="1" customHeight="1" x14ac:dyDescent="0.25">
      <c r="A1761" s="45" t="s">
        <v>1426</v>
      </c>
      <c r="B1761" s="54" t="s">
        <v>238</v>
      </c>
      <c r="C1761" s="45" t="s">
        <v>1393</v>
      </c>
      <c r="D1761" s="22">
        <v>1</v>
      </c>
      <c r="E1761" s="91">
        <v>43607</v>
      </c>
      <c r="F1761" s="57">
        <f>VLOOKUP(C1761, Pivot!A$2:C$999, 3, FALSE)</f>
        <v>43419.571428571428</v>
      </c>
      <c r="G1761" s="30">
        <f t="shared" si="138"/>
        <v>187.42857142857247</v>
      </c>
      <c r="H1761" s="31">
        <f>VLOOKUP(C1761, Pivot!A$2:E$999, 4, FALSE)</f>
        <v>191.1</v>
      </c>
      <c r="I1761" s="31">
        <f>VLOOKUP(C1761, Pivot!A$2:E$999, 5, FALSE)</f>
        <v>86.5</v>
      </c>
      <c r="J1761" s="47">
        <v>100.5</v>
      </c>
      <c r="K1761" s="31">
        <f t="shared" si="137"/>
        <v>0</v>
      </c>
      <c r="L1761" s="58">
        <f>VLOOKUP(C1761, Pivot!A$2:B$999, 2, FALSE)</f>
        <v>48000</v>
      </c>
      <c r="M1761" s="58">
        <f t="shared" si="139"/>
        <v>2019</v>
      </c>
      <c r="P1761" s="58">
        <v>2019</v>
      </c>
    </row>
    <row r="1762" spans="1:16" ht="12.75" hidden="1" customHeight="1" x14ac:dyDescent="0.25">
      <c r="A1762" s="45" t="s">
        <v>1426</v>
      </c>
      <c r="B1762" s="54" t="s">
        <v>238</v>
      </c>
      <c r="C1762" s="45" t="s">
        <v>1374</v>
      </c>
      <c r="D1762" s="22">
        <v>1</v>
      </c>
      <c r="E1762" s="91">
        <v>43607</v>
      </c>
      <c r="F1762" s="57">
        <f>VLOOKUP(C1762, Pivot!A$2:C$999, 3, FALSE)</f>
        <v>43410.333333333336</v>
      </c>
      <c r="G1762" s="30">
        <f t="shared" si="138"/>
        <v>196.66666666666424</v>
      </c>
      <c r="H1762" s="31">
        <f>VLOOKUP(C1762, Pivot!A$2:E$999, 4, FALSE)</f>
        <v>207.3</v>
      </c>
      <c r="I1762" s="31">
        <f>VLOOKUP(C1762, Pivot!A$2:E$999, 5, FALSE)</f>
        <v>86.5</v>
      </c>
      <c r="J1762" s="47">
        <v>100.5</v>
      </c>
      <c r="K1762" s="31">
        <f t="shared" si="137"/>
        <v>0</v>
      </c>
      <c r="L1762" s="58">
        <f>VLOOKUP(C1762, Pivot!A$2:B$999, 2, FALSE)</f>
        <v>114000</v>
      </c>
      <c r="M1762" s="58">
        <f t="shared" si="139"/>
        <v>2019</v>
      </c>
      <c r="P1762" s="58">
        <v>2019</v>
      </c>
    </row>
    <row r="1763" spans="1:16" ht="12.75" hidden="1" customHeight="1" x14ac:dyDescent="0.25">
      <c r="A1763" s="45" t="s">
        <v>1426</v>
      </c>
      <c r="B1763" s="54" t="s">
        <v>238</v>
      </c>
      <c r="C1763" s="45" t="s">
        <v>1374</v>
      </c>
      <c r="D1763" s="22">
        <v>1</v>
      </c>
      <c r="E1763" s="91">
        <v>43607</v>
      </c>
      <c r="F1763" s="57">
        <f>VLOOKUP(C1763, Pivot!A$2:C$999, 3, FALSE)</f>
        <v>43410.333333333336</v>
      </c>
      <c r="G1763" s="30">
        <f t="shared" si="138"/>
        <v>196.66666666666424</v>
      </c>
      <c r="H1763" s="31">
        <f>VLOOKUP(C1763, Pivot!A$2:E$999, 4, FALSE)</f>
        <v>207.3</v>
      </c>
      <c r="I1763" s="31">
        <f>VLOOKUP(C1763, Pivot!A$2:E$999, 5, FALSE)</f>
        <v>86.5</v>
      </c>
      <c r="J1763" s="47">
        <v>100.5</v>
      </c>
      <c r="K1763" s="31">
        <f t="shared" si="137"/>
        <v>0</v>
      </c>
      <c r="L1763" s="58">
        <f>VLOOKUP(C1763, Pivot!A$2:B$999, 2, FALSE)</f>
        <v>114000</v>
      </c>
      <c r="M1763" s="58">
        <f t="shared" si="139"/>
        <v>2019</v>
      </c>
      <c r="P1763" s="58">
        <v>2019</v>
      </c>
    </row>
    <row r="1764" spans="1:16" ht="12.75" hidden="1" customHeight="1" x14ac:dyDescent="0.25">
      <c r="A1764" s="45" t="s">
        <v>1426</v>
      </c>
      <c r="B1764" s="54" t="s">
        <v>238</v>
      </c>
      <c r="C1764" s="45" t="s">
        <v>1393</v>
      </c>
      <c r="D1764" s="22">
        <v>1</v>
      </c>
      <c r="E1764" s="91">
        <v>43607</v>
      </c>
      <c r="F1764" s="57">
        <f>VLOOKUP(C1764, Pivot!A$2:C$999, 3, FALSE)</f>
        <v>43419.571428571428</v>
      </c>
      <c r="G1764" s="30">
        <f t="shared" si="138"/>
        <v>187.42857142857247</v>
      </c>
      <c r="H1764" s="31">
        <f>VLOOKUP(C1764, Pivot!A$2:E$999, 4, FALSE)</f>
        <v>191.1</v>
      </c>
      <c r="I1764" s="31">
        <f>VLOOKUP(C1764, Pivot!A$2:E$999, 5, FALSE)</f>
        <v>86.5</v>
      </c>
      <c r="J1764" s="47">
        <v>100.5</v>
      </c>
      <c r="K1764" s="31">
        <f t="shared" si="137"/>
        <v>0</v>
      </c>
      <c r="L1764" s="58">
        <f>VLOOKUP(C1764, Pivot!A$2:B$999, 2, FALSE)</f>
        <v>48000</v>
      </c>
      <c r="M1764" s="58">
        <f t="shared" si="139"/>
        <v>2019</v>
      </c>
      <c r="P1764" s="58">
        <v>2019</v>
      </c>
    </row>
    <row r="1765" spans="1:16" ht="12.75" hidden="1" customHeight="1" x14ac:dyDescent="0.25">
      <c r="A1765" s="45" t="s">
        <v>1426</v>
      </c>
      <c r="B1765" s="54" t="s">
        <v>238</v>
      </c>
      <c r="C1765" s="45" t="s">
        <v>1374</v>
      </c>
      <c r="D1765" s="22">
        <v>1</v>
      </c>
      <c r="E1765" s="91">
        <v>43607</v>
      </c>
      <c r="F1765" s="57">
        <f>VLOOKUP(C1765, Pivot!A$2:C$999, 3, FALSE)</f>
        <v>43410.333333333336</v>
      </c>
      <c r="G1765" s="30">
        <f t="shared" si="138"/>
        <v>196.66666666666424</v>
      </c>
      <c r="H1765" s="31">
        <f>VLOOKUP(C1765, Pivot!A$2:E$999, 4, FALSE)</f>
        <v>207.3</v>
      </c>
      <c r="I1765" s="31">
        <f>VLOOKUP(C1765, Pivot!A$2:E$999, 5, FALSE)</f>
        <v>86.5</v>
      </c>
      <c r="J1765" s="47">
        <v>100.5</v>
      </c>
      <c r="K1765" s="31">
        <f t="shared" si="137"/>
        <v>0</v>
      </c>
      <c r="L1765" s="58">
        <f>VLOOKUP(C1765, Pivot!A$2:B$999, 2, FALSE)</f>
        <v>114000</v>
      </c>
      <c r="M1765" s="58">
        <f t="shared" si="139"/>
        <v>2019</v>
      </c>
      <c r="P1765" s="58">
        <v>2019</v>
      </c>
    </row>
    <row r="1766" spans="1:16" ht="12.75" hidden="1" customHeight="1" x14ac:dyDescent="0.25">
      <c r="A1766" s="45" t="s">
        <v>1426</v>
      </c>
      <c r="B1766" s="54" t="s">
        <v>238</v>
      </c>
      <c r="C1766" s="45" t="s">
        <v>1395</v>
      </c>
      <c r="D1766" s="22">
        <v>1</v>
      </c>
      <c r="E1766" s="91">
        <v>43607</v>
      </c>
      <c r="F1766" s="57">
        <f>VLOOKUP(C1766, Pivot!A$2:C$999, 3, FALSE)</f>
        <v>43510</v>
      </c>
      <c r="G1766" s="30">
        <f t="shared" si="138"/>
        <v>97</v>
      </c>
      <c r="H1766" s="31">
        <f>VLOOKUP(C1766, Pivot!A$2:E$999, 4, FALSE)</f>
        <v>111.9</v>
      </c>
      <c r="I1766" s="31">
        <f>VLOOKUP(C1766, Pivot!A$2:E$999, 5, FALSE)</f>
        <v>86.5</v>
      </c>
      <c r="J1766" s="47">
        <v>100.5</v>
      </c>
      <c r="K1766" s="31">
        <f t="shared" si="137"/>
        <v>0</v>
      </c>
      <c r="L1766" s="58">
        <f>VLOOKUP(C1766, Pivot!A$2:B$999, 2, FALSE)</f>
        <v>17100</v>
      </c>
      <c r="M1766" s="58">
        <f t="shared" si="139"/>
        <v>2019</v>
      </c>
      <c r="P1766" s="58">
        <v>2019</v>
      </c>
    </row>
    <row r="1767" spans="1:16" ht="12.75" hidden="1" customHeight="1" x14ac:dyDescent="0.25">
      <c r="A1767" s="45" t="s">
        <v>1426</v>
      </c>
      <c r="B1767" s="54" t="s">
        <v>238</v>
      </c>
      <c r="C1767" s="45" t="s">
        <v>1393</v>
      </c>
      <c r="D1767" s="22">
        <v>1</v>
      </c>
      <c r="E1767" s="91">
        <v>43607</v>
      </c>
      <c r="F1767" s="57">
        <f>VLOOKUP(C1767, Pivot!A$2:C$999, 3, FALSE)</f>
        <v>43419.571428571428</v>
      </c>
      <c r="G1767" s="30">
        <f t="shared" si="138"/>
        <v>187.42857142857247</v>
      </c>
      <c r="H1767" s="31">
        <f>VLOOKUP(C1767, Pivot!A$2:E$999, 4, FALSE)</f>
        <v>191.1</v>
      </c>
      <c r="I1767" s="31">
        <f>VLOOKUP(C1767, Pivot!A$2:E$999, 5, FALSE)</f>
        <v>86.5</v>
      </c>
      <c r="J1767" s="47">
        <v>100.5</v>
      </c>
      <c r="K1767" s="31">
        <f t="shared" si="137"/>
        <v>0</v>
      </c>
      <c r="L1767" s="58">
        <f>VLOOKUP(C1767, Pivot!A$2:B$999, 2, FALSE)</f>
        <v>48000</v>
      </c>
      <c r="M1767" s="58">
        <f t="shared" si="139"/>
        <v>2019</v>
      </c>
      <c r="P1767" s="58">
        <v>2019</v>
      </c>
    </row>
    <row r="1768" spans="1:16" ht="12.75" hidden="1" customHeight="1" x14ac:dyDescent="0.25">
      <c r="A1768" s="45" t="s">
        <v>1426</v>
      </c>
      <c r="B1768" s="54" t="s">
        <v>238</v>
      </c>
      <c r="C1768" s="45" t="s">
        <v>1389</v>
      </c>
      <c r="D1768" s="22">
        <v>1</v>
      </c>
      <c r="E1768" s="91">
        <v>43607</v>
      </c>
      <c r="F1768" s="57">
        <f>VLOOKUP(C1768, Pivot!A$2:C$999, 3, FALSE)</f>
        <v>43509</v>
      </c>
      <c r="G1768" s="30">
        <f t="shared" si="138"/>
        <v>98</v>
      </c>
      <c r="H1768" s="31">
        <f>VLOOKUP(C1768, Pivot!A$2:E$999, 4, FALSE)</f>
        <v>111.9</v>
      </c>
      <c r="I1768" s="31">
        <f>VLOOKUP(C1768, Pivot!A$2:E$999, 5, FALSE)</f>
        <v>86.5</v>
      </c>
      <c r="J1768" s="47">
        <v>100.5</v>
      </c>
      <c r="K1768" s="31">
        <f t="shared" si="137"/>
        <v>0</v>
      </c>
      <c r="L1768" s="58">
        <f>VLOOKUP(C1768, Pivot!A$2:B$999, 2, FALSE)</f>
        <v>21900</v>
      </c>
      <c r="M1768" s="58">
        <f t="shared" si="139"/>
        <v>2019</v>
      </c>
      <c r="P1768" s="58">
        <v>2019</v>
      </c>
    </row>
    <row r="1769" spans="1:16" ht="12.75" hidden="1" customHeight="1" x14ac:dyDescent="0.25">
      <c r="A1769" s="45" t="s">
        <v>1426</v>
      </c>
      <c r="B1769" s="54" t="s">
        <v>238</v>
      </c>
      <c r="C1769" s="45" t="s">
        <v>1389</v>
      </c>
      <c r="D1769" s="22">
        <v>1</v>
      </c>
      <c r="E1769" s="91">
        <v>43607</v>
      </c>
      <c r="F1769" s="57">
        <f>VLOOKUP(C1769, Pivot!A$2:C$999, 3, FALSE)</f>
        <v>43509</v>
      </c>
      <c r="G1769" s="30">
        <f t="shared" si="138"/>
        <v>98</v>
      </c>
      <c r="H1769" s="31">
        <f>VLOOKUP(C1769, Pivot!A$2:E$999, 4, FALSE)</f>
        <v>111.9</v>
      </c>
      <c r="I1769" s="31">
        <f>VLOOKUP(C1769, Pivot!A$2:E$999, 5, FALSE)</f>
        <v>86.5</v>
      </c>
      <c r="J1769" s="47">
        <v>100.5</v>
      </c>
      <c r="K1769" s="31">
        <f t="shared" si="137"/>
        <v>0</v>
      </c>
      <c r="L1769" s="58">
        <f>VLOOKUP(C1769, Pivot!A$2:B$999, 2, FALSE)</f>
        <v>21900</v>
      </c>
      <c r="M1769" s="58">
        <f t="shared" si="139"/>
        <v>2019</v>
      </c>
      <c r="P1769" s="58">
        <v>2019</v>
      </c>
    </row>
    <row r="1770" spans="1:16" ht="12.75" hidden="1" customHeight="1" x14ac:dyDescent="0.25">
      <c r="A1770" s="45" t="s">
        <v>1426</v>
      </c>
      <c r="B1770" s="54" t="s">
        <v>238</v>
      </c>
      <c r="C1770" s="45" t="s">
        <v>1395</v>
      </c>
      <c r="D1770" s="22">
        <v>1</v>
      </c>
      <c r="E1770" s="91">
        <v>43607</v>
      </c>
      <c r="F1770" s="57">
        <f>VLOOKUP(C1770, Pivot!A$2:C$999, 3, FALSE)</f>
        <v>43510</v>
      </c>
      <c r="G1770" s="30">
        <f t="shared" si="138"/>
        <v>97</v>
      </c>
      <c r="H1770" s="31">
        <f>VLOOKUP(C1770, Pivot!A$2:E$999, 4, FALSE)</f>
        <v>111.9</v>
      </c>
      <c r="I1770" s="31">
        <f>VLOOKUP(C1770, Pivot!A$2:E$999, 5, FALSE)</f>
        <v>86.5</v>
      </c>
      <c r="J1770" s="47">
        <v>100.5</v>
      </c>
      <c r="K1770" s="31">
        <f t="shared" si="137"/>
        <v>0</v>
      </c>
      <c r="L1770" s="58">
        <f>VLOOKUP(C1770, Pivot!A$2:B$999, 2, FALSE)</f>
        <v>17100</v>
      </c>
      <c r="M1770" s="58">
        <f t="shared" si="139"/>
        <v>2019</v>
      </c>
      <c r="P1770" s="58">
        <v>2019</v>
      </c>
    </row>
    <row r="1771" spans="1:16" ht="12.75" hidden="1" customHeight="1" x14ac:dyDescent="0.25">
      <c r="A1771" s="45" t="s">
        <v>1426</v>
      </c>
      <c r="B1771" s="54" t="s">
        <v>238</v>
      </c>
      <c r="C1771" s="45" t="s">
        <v>1374</v>
      </c>
      <c r="D1771" s="22">
        <v>1</v>
      </c>
      <c r="E1771" s="91">
        <v>43607</v>
      </c>
      <c r="F1771" s="57">
        <f>VLOOKUP(C1771, Pivot!A$2:C$999, 3, FALSE)</f>
        <v>43410.333333333336</v>
      </c>
      <c r="G1771" s="30">
        <f t="shared" si="138"/>
        <v>196.66666666666424</v>
      </c>
      <c r="H1771" s="31">
        <f>VLOOKUP(C1771, Pivot!A$2:E$999, 4, FALSE)</f>
        <v>207.3</v>
      </c>
      <c r="I1771" s="31">
        <f>VLOOKUP(C1771, Pivot!A$2:E$999, 5, FALSE)</f>
        <v>86.5</v>
      </c>
      <c r="J1771" s="47">
        <v>100.5</v>
      </c>
      <c r="K1771" s="31">
        <f t="shared" si="137"/>
        <v>0</v>
      </c>
      <c r="L1771" s="58">
        <f>VLOOKUP(C1771, Pivot!A$2:B$999, 2, FALSE)</f>
        <v>114000</v>
      </c>
      <c r="M1771" s="58">
        <f t="shared" si="139"/>
        <v>2019</v>
      </c>
      <c r="P1771" s="58">
        <v>2019</v>
      </c>
    </row>
    <row r="1772" spans="1:16" ht="12.75" hidden="1" customHeight="1" x14ac:dyDescent="0.25">
      <c r="A1772" s="45" t="s">
        <v>1426</v>
      </c>
      <c r="B1772" s="54" t="s">
        <v>238</v>
      </c>
      <c r="C1772" s="45" t="s">
        <v>1395</v>
      </c>
      <c r="D1772" s="22">
        <v>1</v>
      </c>
      <c r="E1772" s="91">
        <v>43607</v>
      </c>
      <c r="F1772" s="57">
        <f>VLOOKUP(C1772, Pivot!A$2:C$999, 3, FALSE)</f>
        <v>43510</v>
      </c>
      <c r="G1772" s="30">
        <f t="shared" si="138"/>
        <v>97</v>
      </c>
      <c r="H1772" s="31">
        <f>VLOOKUP(C1772, Pivot!A$2:E$999, 4, FALSE)</f>
        <v>111.9</v>
      </c>
      <c r="I1772" s="31">
        <f>VLOOKUP(C1772, Pivot!A$2:E$999, 5, FALSE)</f>
        <v>86.5</v>
      </c>
      <c r="J1772" s="47">
        <v>100.5</v>
      </c>
      <c r="K1772" s="31">
        <f t="shared" si="137"/>
        <v>0</v>
      </c>
      <c r="L1772" s="58">
        <f>VLOOKUP(C1772, Pivot!A$2:B$999, 2, FALSE)</f>
        <v>17100</v>
      </c>
      <c r="M1772" s="58">
        <f t="shared" si="139"/>
        <v>2019</v>
      </c>
      <c r="P1772" s="58">
        <v>2019</v>
      </c>
    </row>
    <row r="1773" spans="1:16" ht="12.75" hidden="1" customHeight="1" x14ac:dyDescent="0.25">
      <c r="A1773" s="45" t="s">
        <v>1426</v>
      </c>
      <c r="B1773" s="54" t="s">
        <v>238</v>
      </c>
      <c r="C1773" s="45" t="s">
        <v>1416</v>
      </c>
      <c r="D1773" s="22">
        <v>1</v>
      </c>
      <c r="E1773" s="91">
        <v>43607</v>
      </c>
      <c r="F1773" s="57">
        <v>43544</v>
      </c>
      <c r="G1773" s="30">
        <f t="shared" si="138"/>
        <v>63</v>
      </c>
      <c r="H1773" s="31">
        <f>VLOOKUP(C1773, Pivot!A$2:E$999, 4, FALSE)</f>
        <v>118.9</v>
      </c>
      <c r="I1773" s="31">
        <f>VLOOKUP(C1773, Pivot!A$2:E$999, 5, FALSE)</f>
        <v>111.9</v>
      </c>
      <c r="J1773" s="47">
        <v>100.5</v>
      </c>
      <c r="K1773" s="31">
        <f t="shared" si="137"/>
        <v>-11.400000000000006</v>
      </c>
      <c r="L1773" s="58">
        <f>VLOOKUP(C1773, Pivot!A$2:B$999, 2, FALSE)</f>
        <v>11817</v>
      </c>
      <c r="M1773" s="58">
        <f t="shared" si="139"/>
        <v>2019</v>
      </c>
      <c r="P1773" s="58">
        <v>2019</v>
      </c>
    </row>
    <row r="1774" spans="1:16" ht="12.75" hidden="1" customHeight="1" x14ac:dyDescent="0.25">
      <c r="A1774" s="45" t="s">
        <v>1426</v>
      </c>
      <c r="B1774" s="54" t="s">
        <v>238</v>
      </c>
      <c r="C1774" s="45" t="s">
        <v>1389</v>
      </c>
      <c r="D1774" s="22">
        <v>1</v>
      </c>
      <c r="E1774" s="91">
        <v>43607</v>
      </c>
      <c r="F1774" s="57">
        <f>VLOOKUP(C1774, Pivot!A$2:C$999, 3, FALSE)</f>
        <v>43509</v>
      </c>
      <c r="G1774" s="30">
        <f t="shared" si="138"/>
        <v>98</v>
      </c>
      <c r="H1774" s="31">
        <f>VLOOKUP(C1774, Pivot!A$2:E$999, 4, FALSE)</f>
        <v>111.9</v>
      </c>
      <c r="I1774" s="31">
        <f>VLOOKUP(C1774, Pivot!A$2:E$999, 5, FALSE)</f>
        <v>86.5</v>
      </c>
      <c r="J1774" s="47">
        <v>100.5</v>
      </c>
      <c r="K1774" s="31">
        <f t="shared" si="137"/>
        <v>0</v>
      </c>
      <c r="L1774" s="58">
        <f>VLOOKUP(C1774, Pivot!A$2:B$999, 2, FALSE)</f>
        <v>21900</v>
      </c>
      <c r="M1774" s="58">
        <f t="shared" si="139"/>
        <v>2019</v>
      </c>
      <c r="P1774" s="58">
        <v>2019</v>
      </c>
    </row>
    <row r="1775" spans="1:16" ht="12.75" hidden="1" customHeight="1" x14ac:dyDescent="0.25">
      <c r="A1775" s="45" t="s">
        <v>1426</v>
      </c>
      <c r="B1775" s="54" t="s">
        <v>238</v>
      </c>
      <c r="C1775" s="45" t="s">
        <v>1393</v>
      </c>
      <c r="D1775" s="22">
        <v>1</v>
      </c>
      <c r="E1775" s="91">
        <v>43607</v>
      </c>
      <c r="F1775" s="57">
        <f>VLOOKUP(C1775, Pivot!A$2:C$999, 3, FALSE)</f>
        <v>43419.571428571428</v>
      </c>
      <c r="G1775" s="30">
        <f t="shared" si="138"/>
        <v>187.42857142857247</v>
      </c>
      <c r="H1775" s="31">
        <f>VLOOKUP(C1775, Pivot!A$2:E$999, 4, FALSE)</f>
        <v>191.1</v>
      </c>
      <c r="I1775" s="31">
        <f>VLOOKUP(C1775, Pivot!A$2:E$999, 5, FALSE)</f>
        <v>86.5</v>
      </c>
      <c r="J1775" s="47">
        <v>100.5</v>
      </c>
      <c r="K1775" s="31">
        <f t="shared" si="137"/>
        <v>0</v>
      </c>
      <c r="L1775" s="58">
        <f>VLOOKUP(C1775, Pivot!A$2:B$999, 2, FALSE)</f>
        <v>48000</v>
      </c>
      <c r="M1775" s="58">
        <f t="shared" si="139"/>
        <v>2019</v>
      </c>
      <c r="P1775" s="58">
        <v>2019</v>
      </c>
    </row>
    <row r="1776" spans="1:16" ht="12.75" hidden="1" customHeight="1" x14ac:dyDescent="0.25">
      <c r="A1776" s="45" t="s">
        <v>1426</v>
      </c>
      <c r="B1776" s="54" t="s">
        <v>238</v>
      </c>
      <c r="C1776" s="45" t="s">
        <v>1389</v>
      </c>
      <c r="D1776" s="22">
        <v>1</v>
      </c>
      <c r="E1776" s="91">
        <v>43607</v>
      </c>
      <c r="F1776" s="57">
        <f>VLOOKUP(C1776, Pivot!A$2:C$999, 3, FALSE)</f>
        <v>43509</v>
      </c>
      <c r="G1776" s="30">
        <f t="shared" si="138"/>
        <v>98</v>
      </c>
      <c r="H1776" s="31">
        <f>VLOOKUP(C1776, Pivot!A$2:E$999, 4, FALSE)</f>
        <v>111.9</v>
      </c>
      <c r="I1776" s="31">
        <f>VLOOKUP(C1776, Pivot!A$2:E$999, 5, FALSE)</f>
        <v>86.5</v>
      </c>
      <c r="J1776" s="47">
        <v>100.8</v>
      </c>
      <c r="K1776" s="31">
        <f t="shared" si="137"/>
        <v>0</v>
      </c>
      <c r="L1776" s="58">
        <f>VLOOKUP(C1776, Pivot!A$2:B$999, 2, FALSE)</f>
        <v>21900</v>
      </c>
      <c r="M1776" s="58">
        <f t="shared" si="139"/>
        <v>2019</v>
      </c>
      <c r="P1776" s="58">
        <v>2019</v>
      </c>
    </row>
    <row r="1777" spans="1:16" ht="12.75" hidden="1" customHeight="1" x14ac:dyDescent="0.25">
      <c r="A1777" s="45" t="s">
        <v>1426</v>
      </c>
      <c r="B1777" s="54" t="s">
        <v>238</v>
      </c>
      <c r="C1777" s="45" t="s">
        <v>1393</v>
      </c>
      <c r="D1777" s="22">
        <v>1</v>
      </c>
      <c r="E1777" s="91">
        <v>43607</v>
      </c>
      <c r="F1777" s="57">
        <f>VLOOKUP(C1777, Pivot!A$2:C$999, 3, FALSE)</f>
        <v>43419.571428571428</v>
      </c>
      <c r="G1777" s="30">
        <f t="shared" si="138"/>
        <v>187.42857142857247</v>
      </c>
      <c r="H1777" s="31">
        <f>VLOOKUP(C1777, Pivot!A$2:E$999, 4, FALSE)</f>
        <v>191.1</v>
      </c>
      <c r="I1777" s="31">
        <f>VLOOKUP(C1777, Pivot!A$2:E$999, 5, FALSE)</f>
        <v>86.5</v>
      </c>
      <c r="J1777" s="47">
        <v>100.8</v>
      </c>
      <c r="K1777" s="31">
        <f t="shared" si="137"/>
        <v>0</v>
      </c>
      <c r="L1777" s="58">
        <f>VLOOKUP(C1777, Pivot!A$2:B$999, 2, FALSE)</f>
        <v>48000</v>
      </c>
      <c r="M1777" s="58">
        <f t="shared" si="139"/>
        <v>2019</v>
      </c>
      <c r="P1777" s="58">
        <v>2019</v>
      </c>
    </row>
    <row r="1778" spans="1:16" ht="12.75" hidden="1" customHeight="1" x14ac:dyDescent="0.25">
      <c r="A1778" s="45" t="s">
        <v>1426</v>
      </c>
      <c r="B1778" s="54" t="s">
        <v>238</v>
      </c>
      <c r="C1778" s="45" t="s">
        <v>1374</v>
      </c>
      <c r="D1778" s="33">
        <v>1</v>
      </c>
      <c r="E1778" s="91">
        <v>43607</v>
      </c>
      <c r="F1778" s="57">
        <f>VLOOKUP(C1778, Pivot!A$2:C$999, 3, FALSE)</f>
        <v>43410.333333333336</v>
      </c>
      <c r="G1778" s="30">
        <f t="shared" si="138"/>
        <v>196.66666666666424</v>
      </c>
      <c r="H1778" s="31">
        <f>VLOOKUP(C1778, Pivot!A$2:E$999, 4, FALSE)</f>
        <v>207.3</v>
      </c>
      <c r="I1778" s="31">
        <f>VLOOKUP(C1778, Pivot!A$2:E$999, 5, FALSE)</f>
        <v>86.5</v>
      </c>
      <c r="J1778" s="47">
        <v>100.8</v>
      </c>
      <c r="K1778" s="31">
        <f t="shared" si="137"/>
        <v>0</v>
      </c>
      <c r="L1778" s="58">
        <f>VLOOKUP(C1778, Pivot!A$2:B$999, 2, FALSE)</f>
        <v>114000</v>
      </c>
      <c r="M1778" s="58">
        <f t="shared" si="139"/>
        <v>2019</v>
      </c>
      <c r="P1778" s="58">
        <v>2019</v>
      </c>
    </row>
    <row r="1779" spans="1:16" ht="12.75" hidden="1" customHeight="1" x14ac:dyDescent="0.25">
      <c r="A1779" s="45" t="s">
        <v>1426</v>
      </c>
      <c r="B1779" s="54" t="s">
        <v>238</v>
      </c>
      <c r="C1779" s="45" t="s">
        <v>1389</v>
      </c>
      <c r="D1779" s="33">
        <v>1</v>
      </c>
      <c r="E1779" s="91">
        <v>43607</v>
      </c>
      <c r="F1779" s="57">
        <f>VLOOKUP(C1779, Pivot!A$2:C$999, 3, FALSE)</f>
        <v>43509</v>
      </c>
      <c r="G1779" s="30">
        <f t="shared" si="138"/>
        <v>98</v>
      </c>
      <c r="H1779" s="31">
        <f>VLOOKUP(C1779, Pivot!A$2:E$999, 4, FALSE)</f>
        <v>111.9</v>
      </c>
      <c r="I1779" s="31">
        <f>VLOOKUP(C1779, Pivot!A$2:E$999, 5, FALSE)</f>
        <v>86.5</v>
      </c>
      <c r="J1779" s="47">
        <v>100.8</v>
      </c>
      <c r="K1779" s="31">
        <f t="shared" si="137"/>
        <v>0</v>
      </c>
      <c r="L1779" s="58">
        <f>VLOOKUP(C1779, Pivot!A$2:B$999, 2, FALSE)</f>
        <v>21900</v>
      </c>
      <c r="M1779" s="58">
        <f t="shared" si="139"/>
        <v>2019</v>
      </c>
      <c r="P1779" s="58">
        <v>2019</v>
      </c>
    </row>
    <row r="1780" spans="1:16" ht="12.75" hidden="1" customHeight="1" x14ac:dyDescent="0.25">
      <c r="A1780" s="45" t="s">
        <v>1426</v>
      </c>
      <c r="B1780" s="54" t="s">
        <v>238</v>
      </c>
      <c r="C1780" s="45" t="s">
        <v>1395</v>
      </c>
      <c r="D1780" s="33">
        <v>1</v>
      </c>
      <c r="E1780" s="91">
        <v>43607</v>
      </c>
      <c r="F1780" s="57">
        <f>VLOOKUP(C1780, Pivot!A$2:C$999, 3, FALSE)</f>
        <v>43510</v>
      </c>
      <c r="G1780" s="30">
        <f t="shared" si="138"/>
        <v>97</v>
      </c>
      <c r="H1780" s="31">
        <f>VLOOKUP(C1780, Pivot!A$2:E$999, 4, FALSE)</f>
        <v>111.9</v>
      </c>
      <c r="I1780" s="31">
        <f>VLOOKUP(C1780, Pivot!A$2:E$999, 5, FALSE)</f>
        <v>86.5</v>
      </c>
      <c r="J1780" s="47">
        <v>100.8</v>
      </c>
      <c r="K1780" s="31">
        <f t="shared" si="137"/>
        <v>0</v>
      </c>
      <c r="L1780" s="58">
        <f>VLOOKUP(C1780, Pivot!A$2:B$999, 2, FALSE)</f>
        <v>17100</v>
      </c>
      <c r="M1780" s="58">
        <f t="shared" si="139"/>
        <v>2019</v>
      </c>
      <c r="P1780" s="58">
        <v>2019</v>
      </c>
    </row>
    <row r="1781" spans="1:16" ht="12.75" hidden="1" customHeight="1" x14ac:dyDescent="0.25">
      <c r="A1781" s="45" t="s">
        <v>1426</v>
      </c>
      <c r="B1781" s="54" t="s">
        <v>238</v>
      </c>
      <c r="C1781" s="45" t="s">
        <v>1416</v>
      </c>
      <c r="D1781" s="33">
        <v>1</v>
      </c>
      <c r="E1781" s="91">
        <v>43607</v>
      </c>
      <c r="F1781" s="57">
        <v>43544</v>
      </c>
      <c r="G1781" s="30">
        <f t="shared" si="138"/>
        <v>63</v>
      </c>
      <c r="H1781" s="31">
        <f>VLOOKUP(C1781, Pivot!A$2:E$999, 4, FALSE)</f>
        <v>118.9</v>
      </c>
      <c r="I1781" s="31">
        <f>VLOOKUP(C1781, Pivot!A$2:E$999, 5, FALSE)</f>
        <v>111.9</v>
      </c>
      <c r="J1781" s="47">
        <v>100.8</v>
      </c>
      <c r="K1781" s="31">
        <f t="shared" si="137"/>
        <v>-11.100000000000009</v>
      </c>
      <c r="L1781" s="58">
        <f>VLOOKUP(C1781, Pivot!A$2:B$999, 2, FALSE)</f>
        <v>11817</v>
      </c>
      <c r="M1781" s="58">
        <f t="shared" si="139"/>
        <v>2019</v>
      </c>
      <c r="P1781" s="58">
        <v>2019</v>
      </c>
    </row>
    <row r="1782" spans="1:16" ht="12.75" hidden="1" customHeight="1" x14ac:dyDescent="0.25">
      <c r="A1782" s="45" t="s">
        <v>1426</v>
      </c>
      <c r="B1782" s="54" t="s">
        <v>238</v>
      </c>
      <c r="C1782" s="45" t="s">
        <v>1389</v>
      </c>
      <c r="D1782" s="33">
        <v>1</v>
      </c>
      <c r="E1782" s="91">
        <v>43608</v>
      </c>
      <c r="F1782" s="57">
        <f>VLOOKUP(C1782, Pivot!A$2:C$999, 3, FALSE)</f>
        <v>43509</v>
      </c>
      <c r="G1782" s="30">
        <f t="shared" si="138"/>
        <v>99</v>
      </c>
      <c r="H1782" s="31">
        <f>VLOOKUP(C1782, Pivot!A$2:E$999, 4, FALSE)</f>
        <v>111.9</v>
      </c>
      <c r="I1782" s="31">
        <f>VLOOKUP(C1782, Pivot!A$2:E$999, 5, FALSE)</f>
        <v>86.5</v>
      </c>
      <c r="J1782" s="76">
        <v>100</v>
      </c>
      <c r="K1782" s="31">
        <f t="shared" si="137"/>
        <v>0</v>
      </c>
      <c r="L1782" s="58">
        <f>VLOOKUP(C1782, Pivot!A$2:B$999, 2, FALSE)</f>
        <v>21900</v>
      </c>
      <c r="M1782" s="58">
        <f t="shared" si="139"/>
        <v>2019</v>
      </c>
      <c r="P1782" s="58">
        <v>2019</v>
      </c>
    </row>
    <row r="1783" spans="1:16" ht="12.75" hidden="1" customHeight="1" x14ac:dyDescent="0.25">
      <c r="A1783" s="45" t="s">
        <v>1426</v>
      </c>
      <c r="B1783" s="54" t="s">
        <v>238</v>
      </c>
      <c r="C1783" s="45" t="s">
        <v>1395</v>
      </c>
      <c r="D1783" s="33">
        <v>1</v>
      </c>
      <c r="E1783" s="91">
        <v>43608</v>
      </c>
      <c r="F1783" s="57">
        <f>VLOOKUP(C1783, Pivot!A$2:C$999, 3, FALSE)</f>
        <v>43510</v>
      </c>
      <c r="G1783" s="30">
        <f t="shared" si="138"/>
        <v>98</v>
      </c>
      <c r="H1783" s="31">
        <f>VLOOKUP(C1783, Pivot!A$2:E$999, 4, FALSE)</f>
        <v>111.9</v>
      </c>
      <c r="I1783" s="31">
        <f>VLOOKUP(C1783, Pivot!A$2:E$999, 5, FALSE)</f>
        <v>86.5</v>
      </c>
      <c r="J1783" s="76">
        <v>100</v>
      </c>
      <c r="K1783" s="31">
        <f t="shared" si="137"/>
        <v>0</v>
      </c>
      <c r="L1783" s="58">
        <f>VLOOKUP(C1783, Pivot!A$2:B$999, 2, FALSE)</f>
        <v>17100</v>
      </c>
      <c r="M1783" s="58">
        <f t="shared" si="139"/>
        <v>2019</v>
      </c>
      <c r="P1783" s="58">
        <v>2019</v>
      </c>
    </row>
    <row r="1784" spans="1:16" ht="12.75" hidden="1" customHeight="1" x14ac:dyDescent="0.25">
      <c r="A1784" s="45" t="s">
        <v>1426</v>
      </c>
      <c r="B1784" s="54" t="s">
        <v>238</v>
      </c>
      <c r="C1784" s="45" t="s">
        <v>1374</v>
      </c>
      <c r="D1784" s="33">
        <v>1</v>
      </c>
      <c r="E1784" s="91">
        <v>43608</v>
      </c>
      <c r="F1784" s="57">
        <f>VLOOKUP(C1784, Pivot!A$2:C$999, 3, FALSE)</f>
        <v>43410.333333333336</v>
      </c>
      <c r="G1784" s="30">
        <f t="shared" si="138"/>
        <v>197.66666666666424</v>
      </c>
      <c r="H1784" s="31">
        <f>VLOOKUP(C1784, Pivot!A$2:E$999, 4, FALSE)</f>
        <v>207.3</v>
      </c>
      <c r="I1784" s="31">
        <f>VLOOKUP(C1784, Pivot!A$2:E$999, 5, FALSE)</f>
        <v>86.5</v>
      </c>
      <c r="J1784" s="76">
        <v>100</v>
      </c>
      <c r="K1784" s="31">
        <f t="shared" si="137"/>
        <v>0</v>
      </c>
      <c r="L1784" s="58">
        <f>VLOOKUP(C1784, Pivot!A$2:B$999, 2, FALSE)</f>
        <v>114000</v>
      </c>
      <c r="M1784" s="58">
        <f t="shared" si="139"/>
        <v>2019</v>
      </c>
      <c r="P1784" s="58">
        <v>2019</v>
      </c>
    </row>
    <row r="1785" spans="1:16" ht="12.75" hidden="1" customHeight="1" x14ac:dyDescent="0.25">
      <c r="A1785" s="45" t="s">
        <v>1426</v>
      </c>
      <c r="B1785" s="54" t="s">
        <v>238</v>
      </c>
      <c r="C1785" s="45" t="s">
        <v>1393</v>
      </c>
      <c r="D1785" s="33">
        <v>1</v>
      </c>
      <c r="E1785" s="91">
        <v>43608</v>
      </c>
      <c r="F1785" s="57">
        <f>VLOOKUP(C1785, Pivot!A$2:C$999, 3, FALSE)</f>
        <v>43419.571428571428</v>
      </c>
      <c r="G1785" s="30">
        <f t="shared" si="138"/>
        <v>188.42857142857247</v>
      </c>
      <c r="H1785" s="31">
        <f>VLOOKUP(C1785, Pivot!A$2:E$999, 4, FALSE)</f>
        <v>191.1</v>
      </c>
      <c r="I1785" s="31">
        <f>VLOOKUP(C1785, Pivot!A$2:E$999, 5, FALSE)</f>
        <v>86.5</v>
      </c>
      <c r="J1785" s="76">
        <v>100</v>
      </c>
      <c r="K1785" s="31">
        <f t="shared" si="137"/>
        <v>0</v>
      </c>
      <c r="L1785" s="58">
        <f>VLOOKUP(C1785, Pivot!A$2:B$999, 2, FALSE)</f>
        <v>48000</v>
      </c>
      <c r="M1785" s="58">
        <f t="shared" si="139"/>
        <v>2019</v>
      </c>
      <c r="P1785" s="58">
        <v>2019</v>
      </c>
    </row>
    <row r="1786" spans="1:16" ht="12.75" hidden="1" customHeight="1" x14ac:dyDescent="0.25">
      <c r="A1786" s="45" t="s">
        <v>1426</v>
      </c>
      <c r="B1786" s="54" t="s">
        <v>238</v>
      </c>
      <c r="C1786" s="45" t="s">
        <v>1374</v>
      </c>
      <c r="D1786" s="33">
        <v>1</v>
      </c>
      <c r="E1786" s="91">
        <v>43609</v>
      </c>
      <c r="F1786" s="57">
        <f>VLOOKUP(C1786, Pivot!A$2:C$999, 3, FALSE)</f>
        <v>43410.333333333336</v>
      </c>
      <c r="G1786" s="30">
        <f t="shared" si="138"/>
        <v>198.66666666666424</v>
      </c>
      <c r="H1786" s="31">
        <f>VLOOKUP(C1786, Pivot!A$2:E$999, 4, FALSE)</f>
        <v>207.3</v>
      </c>
      <c r="I1786" s="31">
        <f>VLOOKUP(C1786, Pivot!A$2:E$999, 5, FALSE)</f>
        <v>86.5</v>
      </c>
      <c r="J1786" s="76"/>
      <c r="K1786" s="31">
        <f t="shared" si="137"/>
        <v>-86.5</v>
      </c>
      <c r="L1786" s="58">
        <f>VLOOKUP(C1786, Pivot!A$2:B$999, 2, FALSE)</f>
        <v>114000</v>
      </c>
      <c r="M1786" s="58">
        <f t="shared" si="139"/>
        <v>2019</v>
      </c>
      <c r="P1786" s="58">
        <v>2019</v>
      </c>
    </row>
    <row r="1787" spans="1:16" ht="12.75" hidden="1" customHeight="1" x14ac:dyDescent="0.25">
      <c r="A1787" s="45" t="s">
        <v>1426</v>
      </c>
      <c r="B1787" s="54" t="s">
        <v>238</v>
      </c>
      <c r="C1787" s="45" t="s">
        <v>1374</v>
      </c>
      <c r="D1787" s="33">
        <v>1</v>
      </c>
      <c r="E1787" s="91">
        <v>43615</v>
      </c>
      <c r="F1787" s="57">
        <f>VLOOKUP(C1787, Pivot!A$2:C$999, 3, FALSE)</f>
        <v>43410.333333333336</v>
      </c>
      <c r="G1787" s="30">
        <f t="shared" si="138"/>
        <v>204.66666666666424</v>
      </c>
      <c r="H1787" s="31">
        <f>VLOOKUP(C1787, Pivot!A$2:E$999, 4, FALSE)</f>
        <v>207.3</v>
      </c>
      <c r="I1787" s="31">
        <f>VLOOKUP(C1787, Pivot!A$2:E$999, 5, FALSE)</f>
        <v>86.5</v>
      </c>
      <c r="J1787" s="76"/>
      <c r="K1787" s="31">
        <f t="shared" si="137"/>
        <v>-86.5</v>
      </c>
      <c r="L1787" s="58">
        <f>VLOOKUP(C1787, Pivot!A$2:B$999, 2, FALSE)</f>
        <v>114000</v>
      </c>
      <c r="M1787" s="58">
        <f t="shared" si="139"/>
        <v>2019</v>
      </c>
      <c r="P1787" s="58">
        <v>2019</v>
      </c>
    </row>
    <row r="1788" spans="1:16" ht="12.75" hidden="1" customHeight="1" x14ac:dyDescent="0.25">
      <c r="A1788" s="45" t="s">
        <v>1426</v>
      </c>
      <c r="B1788" s="54" t="s">
        <v>238</v>
      </c>
      <c r="C1788" s="45" t="s">
        <v>1374</v>
      </c>
      <c r="D1788" s="33">
        <v>1</v>
      </c>
      <c r="E1788" s="91">
        <v>43615</v>
      </c>
      <c r="F1788" s="57">
        <f>VLOOKUP(C1788, Pivot!A$2:C$999, 3, FALSE)</f>
        <v>43410.333333333336</v>
      </c>
      <c r="G1788" s="30">
        <f t="shared" si="138"/>
        <v>204.66666666666424</v>
      </c>
      <c r="H1788" s="31">
        <f>VLOOKUP(C1788, Pivot!A$2:E$999, 4, FALSE)</f>
        <v>207.3</v>
      </c>
      <c r="I1788" s="31">
        <f>VLOOKUP(C1788, Pivot!A$2:E$999, 5, FALSE)</f>
        <v>86.5</v>
      </c>
      <c r="J1788" s="76"/>
      <c r="K1788" s="31">
        <f t="shared" si="137"/>
        <v>-86.5</v>
      </c>
      <c r="L1788" s="58">
        <f>VLOOKUP(C1788, Pivot!A$2:B$999, 2, FALSE)</f>
        <v>114000</v>
      </c>
      <c r="M1788" s="58">
        <f t="shared" si="139"/>
        <v>2019</v>
      </c>
      <c r="P1788" s="58">
        <v>2019</v>
      </c>
    </row>
    <row r="1789" spans="1:16" ht="12.75" hidden="1" customHeight="1" x14ac:dyDescent="0.25">
      <c r="A1789" s="36" t="s">
        <v>1428</v>
      </c>
      <c r="B1789" s="28" t="s">
        <v>301</v>
      </c>
      <c r="C1789" s="29" t="s">
        <v>1374</v>
      </c>
      <c r="D1789" s="29">
        <v>1</v>
      </c>
      <c r="E1789" s="91">
        <v>43684</v>
      </c>
      <c r="F1789" s="57">
        <f>VLOOKUP(C1789, Pivot!A$2:C$999, 3, FALSE)</f>
        <v>43410.333333333336</v>
      </c>
      <c r="G1789" s="30">
        <f t="shared" si="138"/>
        <v>273.66666666666424</v>
      </c>
      <c r="H1789" s="31">
        <f>VLOOKUP(C1789, Pivot!A$2:E$999, 4, FALSE)</f>
        <v>207.3</v>
      </c>
      <c r="I1789" s="31">
        <f>VLOOKUP(C1789, Pivot!A$2:E$999, 5, FALSE)</f>
        <v>86.5</v>
      </c>
      <c r="J1789" s="75">
        <v>169</v>
      </c>
      <c r="K1789" s="31">
        <f t="shared" si="137"/>
        <v>0</v>
      </c>
      <c r="L1789" s="58">
        <f>VLOOKUP(C1789, Pivot!A$2:B$999, 2, FALSE)</f>
        <v>114000</v>
      </c>
      <c r="M1789" s="58">
        <f t="shared" si="139"/>
        <v>2019</v>
      </c>
      <c r="P1789" s="58">
        <v>2019</v>
      </c>
    </row>
    <row r="1790" spans="1:16" ht="12.75" hidden="1" customHeight="1" x14ac:dyDescent="0.25">
      <c r="A1790" s="36" t="s">
        <v>1429</v>
      </c>
      <c r="B1790" s="28" t="s">
        <v>301</v>
      </c>
      <c r="C1790" s="45" t="s">
        <v>1393</v>
      </c>
      <c r="D1790" s="29">
        <v>1</v>
      </c>
      <c r="E1790" s="91">
        <v>43685</v>
      </c>
      <c r="F1790" s="57">
        <f>VLOOKUP(C1790, Pivot!A$2:C$999, 3, FALSE)</f>
        <v>43419.571428571428</v>
      </c>
      <c r="G1790" s="30">
        <f t="shared" si="138"/>
        <v>265.42857142857247</v>
      </c>
      <c r="H1790" s="31">
        <f>VLOOKUP(C1790, Pivot!A$2:E$999, 4, FALSE)</f>
        <v>191.1</v>
      </c>
      <c r="I1790" s="31">
        <f>VLOOKUP(C1790, Pivot!A$2:E$999, 5, FALSE)</f>
        <v>86.5</v>
      </c>
      <c r="J1790" s="75">
        <v>195.2</v>
      </c>
      <c r="K1790" s="31">
        <f t="shared" si="137"/>
        <v>4.0999999999999943</v>
      </c>
      <c r="L1790" s="58">
        <f>VLOOKUP(C1790, Pivot!A$2:B$999, 2, FALSE)</f>
        <v>48000</v>
      </c>
      <c r="M1790" s="58">
        <f t="shared" si="139"/>
        <v>2019</v>
      </c>
      <c r="P1790" s="58">
        <v>2019</v>
      </c>
    </row>
    <row r="1791" spans="1:16" ht="12.75" hidden="1" customHeight="1" x14ac:dyDescent="0.25">
      <c r="A1791" s="36" t="s">
        <v>1429</v>
      </c>
      <c r="B1791" s="28" t="s">
        <v>301</v>
      </c>
      <c r="C1791" s="29" t="s">
        <v>1374</v>
      </c>
      <c r="D1791" s="29">
        <v>2</v>
      </c>
      <c r="E1791" s="91">
        <v>43685</v>
      </c>
      <c r="F1791" s="57">
        <f>VLOOKUP(C1791, Pivot!A$2:C$999, 3, FALSE)</f>
        <v>43410.333333333336</v>
      </c>
      <c r="G1791" s="30">
        <f t="shared" si="138"/>
        <v>274.66666666666424</v>
      </c>
      <c r="H1791" s="31">
        <f>VLOOKUP(C1791, Pivot!A$2:E$999, 4, FALSE)</f>
        <v>207.3</v>
      </c>
      <c r="I1791" s="31">
        <f>VLOOKUP(C1791, Pivot!A$2:E$999, 5, FALSE)</f>
        <v>86.5</v>
      </c>
      <c r="J1791" s="75">
        <v>195.2</v>
      </c>
      <c r="K1791" s="31">
        <f t="shared" si="137"/>
        <v>0</v>
      </c>
      <c r="L1791" s="58">
        <f>VLOOKUP(C1791, Pivot!A$2:B$999, 2, FALSE)</f>
        <v>114000</v>
      </c>
      <c r="M1791" s="58">
        <f t="shared" si="139"/>
        <v>2019</v>
      </c>
      <c r="P1791" s="58">
        <v>2019</v>
      </c>
    </row>
    <row r="1792" spans="1:16" ht="12.75" hidden="1" customHeight="1" x14ac:dyDescent="0.25">
      <c r="A1792" s="36" t="s">
        <v>1430</v>
      </c>
      <c r="B1792" s="28" t="s">
        <v>301</v>
      </c>
      <c r="C1792" s="29" t="s">
        <v>1374</v>
      </c>
      <c r="D1792" s="36">
        <v>1</v>
      </c>
      <c r="E1792" s="92">
        <v>43711</v>
      </c>
      <c r="F1792" s="57">
        <f>VLOOKUP(C1792, Pivot!A$2:C$999, 3, FALSE)</f>
        <v>43410.333333333336</v>
      </c>
      <c r="G1792" s="30">
        <f t="shared" si="138"/>
        <v>300.66666666666424</v>
      </c>
      <c r="H1792" s="31">
        <f>VLOOKUP(C1792, Pivot!A$2:E$999, 4, FALSE)</f>
        <v>207.3</v>
      </c>
      <c r="I1792" s="31">
        <f>VLOOKUP(C1792, Pivot!A$2:E$999, 5, FALSE)</f>
        <v>86.5</v>
      </c>
      <c r="J1792" s="36">
        <v>86.4</v>
      </c>
      <c r="K1792" s="31">
        <f t="shared" si="137"/>
        <v>-9.9999999999994316E-2</v>
      </c>
      <c r="L1792" s="58">
        <f>VLOOKUP(C1792, Pivot!A$2:B$999, 2, FALSE)</f>
        <v>114000</v>
      </c>
      <c r="M1792" s="58">
        <f t="shared" si="139"/>
        <v>2019</v>
      </c>
      <c r="P1792" s="58">
        <v>2019</v>
      </c>
    </row>
    <row r="1793" spans="1:16" ht="12.75" hidden="1" customHeight="1" x14ac:dyDescent="0.25">
      <c r="A1793" s="36" t="s">
        <v>1430</v>
      </c>
      <c r="B1793" s="28" t="s">
        <v>301</v>
      </c>
      <c r="C1793" s="29" t="s">
        <v>1374</v>
      </c>
      <c r="D1793" s="36">
        <v>1</v>
      </c>
      <c r="E1793" s="92">
        <v>43711</v>
      </c>
      <c r="F1793" s="57">
        <f>VLOOKUP(C1793, Pivot!A$2:C$999, 3, FALSE)</f>
        <v>43410.333333333336</v>
      </c>
      <c r="G1793" s="30">
        <f t="shared" si="138"/>
        <v>300.66666666666424</v>
      </c>
      <c r="H1793" s="31">
        <f>VLOOKUP(C1793, Pivot!A$2:E$999, 4, FALSE)</f>
        <v>207.3</v>
      </c>
      <c r="I1793" s="31">
        <f>VLOOKUP(C1793, Pivot!A$2:E$999, 5, FALSE)</f>
        <v>86.5</v>
      </c>
      <c r="J1793" s="36">
        <v>87.7</v>
      </c>
      <c r="K1793" s="31">
        <f t="shared" si="137"/>
        <v>0</v>
      </c>
      <c r="L1793" s="58">
        <f>VLOOKUP(C1793, Pivot!A$2:B$999, 2, FALSE)</f>
        <v>114000</v>
      </c>
      <c r="M1793" s="58">
        <f t="shared" si="139"/>
        <v>2019</v>
      </c>
      <c r="P1793" s="58">
        <v>2019</v>
      </c>
    </row>
    <row r="1794" spans="1:16" ht="12.75" hidden="1" customHeight="1" x14ac:dyDescent="0.25">
      <c r="A1794" s="36" t="s">
        <v>1430</v>
      </c>
      <c r="B1794" s="28" t="s">
        <v>301</v>
      </c>
      <c r="C1794" s="29" t="s">
        <v>1374</v>
      </c>
      <c r="D1794" s="36">
        <v>1</v>
      </c>
      <c r="E1794" s="92">
        <v>43711</v>
      </c>
      <c r="F1794" s="57">
        <f>VLOOKUP(C1794, Pivot!A$2:C$999, 3, FALSE)</f>
        <v>43410.333333333336</v>
      </c>
      <c r="G1794" s="30">
        <f t="shared" si="138"/>
        <v>300.66666666666424</v>
      </c>
      <c r="H1794" s="31">
        <f>VLOOKUP(C1794, Pivot!A$2:E$999, 4, FALSE)</f>
        <v>207.3</v>
      </c>
      <c r="I1794" s="31">
        <f>VLOOKUP(C1794, Pivot!A$2:E$999, 5, FALSE)</f>
        <v>86.5</v>
      </c>
      <c r="J1794" s="36">
        <v>88</v>
      </c>
      <c r="K1794" s="31">
        <f t="shared" ref="K1794:K1857" si="140">IF(J1794&gt;H1794, J1794-H1794, IF(J1794&lt;I1794, J1794-I1794, 0))</f>
        <v>0</v>
      </c>
      <c r="L1794" s="58">
        <f>VLOOKUP(C1794, Pivot!A$2:B$999, 2, FALSE)</f>
        <v>114000</v>
      </c>
      <c r="M1794" s="58">
        <f t="shared" si="139"/>
        <v>2019</v>
      </c>
      <c r="P1794" s="58">
        <v>2019</v>
      </c>
    </row>
    <row r="1795" spans="1:16" ht="12.75" hidden="1" customHeight="1" x14ac:dyDescent="0.25">
      <c r="A1795" s="36" t="s">
        <v>1430</v>
      </c>
      <c r="B1795" s="28" t="s">
        <v>301</v>
      </c>
      <c r="C1795" s="29" t="s">
        <v>1393</v>
      </c>
      <c r="D1795" s="29">
        <v>1</v>
      </c>
      <c r="E1795" s="90">
        <v>43711</v>
      </c>
      <c r="F1795" s="57">
        <f>VLOOKUP(C1795, Pivot!A$2:C$999, 3, FALSE)</f>
        <v>43419.571428571428</v>
      </c>
      <c r="G1795" s="30">
        <f t="shared" si="138"/>
        <v>291.42857142857247</v>
      </c>
      <c r="H1795" s="31">
        <f>VLOOKUP(C1795, Pivot!A$2:E$999, 4, FALSE)</f>
        <v>191.1</v>
      </c>
      <c r="I1795" s="31">
        <f>VLOOKUP(C1795, Pivot!A$2:E$999, 5, FALSE)</f>
        <v>86.5</v>
      </c>
      <c r="J1795" s="36">
        <v>86.4</v>
      </c>
      <c r="K1795" s="31">
        <f t="shared" si="140"/>
        <v>-9.9999999999994316E-2</v>
      </c>
      <c r="L1795" s="58">
        <f>VLOOKUP(C1795, Pivot!A$2:B$999, 2, FALSE)</f>
        <v>48000</v>
      </c>
      <c r="M1795" s="58">
        <f t="shared" si="139"/>
        <v>2019</v>
      </c>
      <c r="P1795" s="58">
        <v>2019</v>
      </c>
    </row>
    <row r="1796" spans="1:16" ht="12.75" hidden="1" customHeight="1" x14ac:dyDescent="0.25">
      <c r="A1796" s="36" t="s">
        <v>1431</v>
      </c>
      <c r="B1796" s="28" t="s">
        <v>301</v>
      </c>
      <c r="C1796" s="29" t="s">
        <v>1374</v>
      </c>
      <c r="D1796" s="29">
        <v>1</v>
      </c>
      <c r="E1796" s="91">
        <v>43712</v>
      </c>
      <c r="F1796" s="57">
        <f>VLOOKUP(C1796, Pivot!A$2:C$999, 3, FALSE)</f>
        <v>43410.333333333336</v>
      </c>
      <c r="G1796" s="30">
        <f t="shared" si="138"/>
        <v>301.66666666666424</v>
      </c>
      <c r="H1796" s="31">
        <f>VLOOKUP(C1796, Pivot!A$2:E$999, 4, FALSE)</f>
        <v>207.3</v>
      </c>
      <c r="I1796" s="31">
        <f>VLOOKUP(C1796, Pivot!A$2:E$999, 5, FALSE)</f>
        <v>86.5</v>
      </c>
      <c r="J1796" s="75">
        <v>195.2</v>
      </c>
      <c r="K1796" s="31">
        <f t="shared" si="140"/>
        <v>0</v>
      </c>
      <c r="L1796" s="58">
        <f>VLOOKUP(C1796, Pivot!A$2:B$999, 2, FALSE)</f>
        <v>114000</v>
      </c>
      <c r="M1796" s="58">
        <f t="shared" si="139"/>
        <v>2019</v>
      </c>
      <c r="P1796" s="58">
        <v>2019</v>
      </c>
    </row>
    <row r="1797" spans="1:16" ht="12.75" hidden="1" customHeight="1" x14ac:dyDescent="0.25">
      <c r="A1797" s="36" t="s">
        <v>1432</v>
      </c>
      <c r="B1797" s="28" t="s">
        <v>301</v>
      </c>
      <c r="C1797" s="29" t="s">
        <v>1374</v>
      </c>
      <c r="D1797" s="29">
        <v>1</v>
      </c>
      <c r="E1797" s="91">
        <v>43712</v>
      </c>
      <c r="F1797" s="57">
        <f>VLOOKUP(C1797, Pivot!A$2:C$999, 3, FALSE)</f>
        <v>43410.333333333336</v>
      </c>
      <c r="G1797" s="30">
        <f t="shared" si="138"/>
        <v>301.66666666666424</v>
      </c>
      <c r="H1797" s="31">
        <f>VLOOKUP(C1797, Pivot!A$2:E$999, 4, FALSE)</f>
        <v>207.3</v>
      </c>
      <c r="I1797" s="31">
        <f>VLOOKUP(C1797, Pivot!A$2:E$999, 5, FALSE)</f>
        <v>86.5</v>
      </c>
      <c r="J1797" s="75">
        <v>197.9</v>
      </c>
      <c r="K1797" s="31">
        <f t="shared" si="140"/>
        <v>0</v>
      </c>
      <c r="L1797" s="58">
        <f>VLOOKUP(C1797, Pivot!A$2:B$999, 2, FALSE)</f>
        <v>114000</v>
      </c>
      <c r="M1797" s="58">
        <f t="shared" si="139"/>
        <v>2019</v>
      </c>
      <c r="P1797" s="58">
        <v>2019</v>
      </c>
    </row>
    <row r="1798" spans="1:16" ht="12.75" hidden="1" customHeight="1" x14ac:dyDescent="0.25">
      <c r="A1798" s="36" t="s">
        <v>1433</v>
      </c>
      <c r="B1798" s="28" t="s">
        <v>301</v>
      </c>
      <c r="C1798" s="29" t="s">
        <v>1412</v>
      </c>
      <c r="D1798" s="29">
        <v>1</v>
      </c>
      <c r="E1798" s="90">
        <v>43712</v>
      </c>
      <c r="F1798" s="57">
        <f>VLOOKUP(C1798, Pivot!A$2:C$999, 3, FALSE)</f>
        <v>43511</v>
      </c>
      <c r="G1798" s="30">
        <f t="shared" si="138"/>
        <v>201</v>
      </c>
      <c r="H1798" s="31">
        <f>VLOOKUP(C1798, Pivot!A$2:E$999, 4, FALSE)</f>
        <v>111.9</v>
      </c>
      <c r="I1798" s="31">
        <f>VLOOKUP(C1798, Pivot!A$2:E$999, 5, FALSE)</f>
        <v>86.5</v>
      </c>
      <c r="J1798" s="55">
        <v>88.9</v>
      </c>
      <c r="K1798" s="31">
        <f t="shared" si="140"/>
        <v>0</v>
      </c>
      <c r="L1798" s="58">
        <f>VLOOKUP(C1798, Pivot!A$2:B$999, 2, FALSE)</f>
        <v>2839</v>
      </c>
      <c r="M1798" s="58">
        <f t="shared" si="139"/>
        <v>2019</v>
      </c>
      <c r="P1798" s="58">
        <v>2019</v>
      </c>
    </row>
    <row r="1799" spans="1:16" ht="12.75" hidden="1" customHeight="1" x14ac:dyDescent="0.25">
      <c r="A1799" s="36" t="s">
        <v>1434</v>
      </c>
      <c r="B1799" s="28" t="s">
        <v>301</v>
      </c>
      <c r="C1799" s="29" t="s">
        <v>1395</v>
      </c>
      <c r="D1799" s="29">
        <v>1</v>
      </c>
      <c r="E1799" s="90">
        <v>43713</v>
      </c>
      <c r="F1799" s="57">
        <f>VLOOKUP(C1799, Pivot!A$2:C$999, 3, FALSE)</f>
        <v>43510</v>
      </c>
      <c r="G1799" s="30">
        <f t="shared" si="138"/>
        <v>203</v>
      </c>
      <c r="H1799" s="31">
        <f>VLOOKUP(C1799, Pivot!A$2:E$999, 4, FALSE)</f>
        <v>111.9</v>
      </c>
      <c r="I1799" s="31">
        <f>VLOOKUP(C1799, Pivot!A$2:E$999, 5, FALSE)</f>
        <v>86.5</v>
      </c>
      <c r="J1799" s="55">
        <v>89.1</v>
      </c>
      <c r="K1799" s="31">
        <f t="shared" si="140"/>
        <v>0</v>
      </c>
      <c r="L1799" s="58">
        <f>VLOOKUP(C1799, Pivot!A$2:B$999, 2, FALSE)</f>
        <v>17100</v>
      </c>
      <c r="M1799" s="58">
        <f t="shared" si="139"/>
        <v>2019</v>
      </c>
      <c r="P1799" s="58">
        <v>2019</v>
      </c>
    </row>
    <row r="1800" spans="1:16" ht="12.75" hidden="1" customHeight="1" x14ac:dyDescent="0.25">
      <c r="A1800" s="36" t="s">
        <v>1435</v>
      </c>
      <c r="B1800" s="28" t="s">
        <v>301</v>
      </c>
      <c r="C1800" s="29" t="s">
        <v>1374</v>
      </c>
      <c r="D1800" s="36">
        <v>1</v>
      </c>
      <c r="E1800" s="92">
        <v>43714</v>
      </c>
      <c r="F1800" s="57">
        <f>VLOOKUP(C1800, Pivot!A$2:C$999, 3, FALSE)</f>
        <v>43410.333333333336</v>
      </c>
      <c r="G1800" s="30">
        <f t="shared" si="138"/>
        <v>303.66666666666424</v>
      </c>
      <c r="H1800" s="31">
        <f>VLOOKUP(C1800, Pivot!A$2:E$999, 4, FALSE)</f>
        <v>207.3</v>
      </c>
      <c r="I1800" s="31">
        <f>VLOOKUP(C1800, Pivot!A$2:E$999, 5, FALSE)</f>
        <v>86.5</v>
      </c>
      <c r="J1800" s="36">
        <v>91.1</v>
      </c>
      <c r="K1800" s="31">
        <f t="shared" si="140"/>
        <v>0</v>
      </c>
      <c r="L1800" s="58">
        <f>VLOOKUP(C1800, Pivot!A$2:B$999, 2, FALSE)</f>
        <v>114000</v>
      </c>
      <c r="M1800" s="58">
        <f t="shared" si="139"/>
        <v>2019</v>
      </c>
      <c r="P1800" s="58">
        <v>2019</v>
      </c>
    </row>
    <row r="1801" spans="1:16" ht="12.75" hidden="1" customHeight="1" x14ac:dyDescent="0.25">
      <c r="A1801" s="36" t="s">
        <v>1435</v>
      </c>
      <c r="B1801" s="28" t="s">
        <v>301</v>
      </c>
      <c r="C1801" s="29" t="s">
        <v>1393</v>
      </c>
      <c r="D1801" s="29">
        <v>1</v>
      </c>
      <c r="E1801" s="90">
        <v>43714</v>
      </c>
      <c r="F1801" s="57">
        <f>VLOOKUP(C1801, Pivot!A$2:C$999, 3, FALSE)</f>
        <v>43419.571428571428</v>
      </c>
      <c r="G1801" s="30">
        <f t="shared" si="138"/>
        <v>294.42857142857247</v>
      </c>
      <c r="H1801" s="31">
        <f>VLOOKUP(C1801, Pivot!A$2:E$999, 4, FALSE)</f>
        <v>191.1</v>
      </c>
      <c r="I1801" s="31">
        <f>VLOOKUP(C1801, Pivot!A$2:E$999, 5, FALSE)</f>
        <v>86.5</v>
      </c>
      <c r="J1801" s="36">
        <v>89.5</v>
      </c>
      <c r="K1801" s="31">
        <f t="shared" si="140"/>
        <v>0</v>
      </c>
      <c r="L1801" s="58">
        <f>VLOOKUP(C1801, Pivot!A$2:B$999, 2, FALSE)</f>
        <v>48000</v>
      </c>
      <c r="M1801" s="58">
        <f t="shared" si="139"/>
        <v>2019</v>
      </c>
      <c r="P1801" s="58">
        <v>2019</v>
      </c>
    </row>
    <row r="1802" spans="1:16" ht="12.75" hidden="1" customHeight="1" x14ac:dyDescent="0.25">
      <c r="A1802" s="36" t="s">
        <v>1435</v>
      </c>
      <c r="B1802" s="28" t="s">
        <v>301</v>
      </c>
      <c r="C1802" s="29" t="s">
        <v>1393</v>
      </c>
      <c r="D1802" s="29">
        <v>1</v>
      </c>
      <c r="E1802" s="90">
        <v>43714</v>
      </c>
      <c r="F1802" s="57">
        <f>VLOOKUP(C1802, Pivot!A$2:C$999, 3, FALSE)</f>
        <v>43419.571428571428</v>
      </c>
      <c r="G1802" s="30">
        <f t="shared" si="138"/>
        <v>294.42857142857247</v>
      </c>
      <c r="H1802" s="31">
        <f>VLOOKUP(C1802, Pivot!A$2:E$999, 4, FALSE)</f>
        <v>191.1</v>
      </c>
      <c r="I1802" s="31">
        <f>VLOOKUP(C1802, Pivot!A$2:E$999, 5, FALSE)</f>
        <v>86.5</v>
      </c>
      <c r="J1802" s="36">
        <v>89.6</v>
      </c>
      <c r="K1802" s="31">
        <f t="shared" si="140"/>
        <v>0</v>
      </c>
      <c r="L1802" s="58">
        <f>VLOOKUP(C1802, Pivot!A$2:B$999, 2, FALSE)</f>
        <v>48000</v>
      </c>
      <c r="M1802" s="58">
        <f t="shared" si="139"/>
        <v>2019</v>
      </c>
      <c r="P1802" s="58">
        <v>2019</v>
      </c>
    </row>
    <row r="1803" spans="1:16" ht="12.75" hidden="1" customHeight="1" x14ac:dyDescent="0.25">
      <c r="A1803" s="36" t="s">
        <v>1435</v>
      </c>
      <c r="B1803" s="28" t="s">
        <v>301</v>
      </c>
      <c r="C1803" s="29" t="s">
        <v>1393</v>
      </c>
      <c r="D1803" s="29">
        <v>1</v>
      </c>
      <c r="E1803" s="90">
        <v>43714</v>
      </c>
      <c r="F1803" s="57">
        <f>VLOOKUP(C1803, Pivot!A$2:C$999, 3, FALSE)</f>
        <v>43419.571428571428</v>
      </c>
      <c r="G1803" s="30">
        <f t="shared" si="138"/>
        <v>294.42857142857247</v>
      </c>
      <c r="H1803" s="31">
        <f>VLOOKUP(C1803, Pivot!A$2:E$999, 4, FALSE)</f>
        <v>191.1</v>
      </c>
      <c r="I1803" s="31">
        <f>VLOOKUP(C1803, Pivot!A$2:E$999, 5, FALSE)</f>
        <v>86.5</v>
      </c>
      <c r="J1803" s="36">
        <v>90.7</v>
      </c>
      <c r="K1803" s="31">
        <f t="shared" si="140"/>
        <v>0</v>
      </c>
      <c r="L1803" s="58">
        <f>VLOOKUP(C1803, Pivot!A$2:B$999, 2, FALSE)</f>
        <v>48000</v>
      </c>
      <c r="M1803" s="58">
        <f t="shared" si="139"/>
        <v>2019</v>
      </c>
      <c r="P1803" s="58">
        <v>2019</v>
      </c>
    </row>
    <row r="1804" spans="1:16" ht="12.75" hidden="1" customHeight="1" x14ac:dyDescent="0.25">
      <c r="A1804" s="36" t="s">
        <v>1435</v>
      </c>
      <c r="B1804" s="28" t="s">
        <v>301</v>
      </c>
      <c r="C1804" s="29" t="s">
        <v>1389</v>
      </c>
      <c r="D1804" s="36">
        <v>1</v>
      </c>
      <c r="E1804" s="90">
        <v>43714</v>
      </c>
      <c r="F1804" s="57">
        <f>VLOOKUP(C1804, Pivot!A$2:C$999, 3, FALSE)</f>
        <v>43509</v>
      </c>
      <c r="G1804" s="30">
        <f t="shared" si="138"/>
        <v>205</v>
      </c>
      <c r="H1804" s="31">
        <f>VLOOKUP(C1804, Pivot!A$2:E$999, 4, FALSE)</f>
        <v>111.9</v>
      </c>
      <c r="I1804" s="31">
        <f>VLOOKUP(C1804, Pivot!A$2:E$999, 5, FALSE)</f>
        <v>86.5</v>
      </c>
      <c r="J1804" s="36">
        <v>90.2</v>
      </c>
      <c r="K1804" s="31">
        <f t="shared" si="140"/>
        <v>0</v>
      </c>
      <c r="L1804" s="58">
        <f>VLOOKUP(C1804, Pivot!A$2:B$999, 2, FALSE)</f>
        <v>21900</v>
      </c>
      <c r="M1804" s="58">
        <f t="shared" si="139"/>
        <v>2019</v>
      </c>
      <c r="P1804" s="58">
        <v>2019</v>
      </c>
    </row>
    <row r="1805" spans="1:16" ht="12.75" hidden="1" customHeight="1" x14ac:dyDescent="0.25">
      <c r="A1805" s="36" t="s">
        <v>1435</v>
      </c>
      <c r="B1805" s="28" t="s">
        <v>301</v>
      </c>
      <c r="C1805" s="29" t="s">
        <v>1395</v>
      </c>
      <c r="D1805" s="29">
        <v>1</v>
      </c>
      <c r="E1805" s="90">
        <v>43714</v>
      </c>
      <c r="F1805" s="57">
        <f>VLOOKUP(C1805, Pivot!A$2:C$999, 3, FALSE)</f>
        <v>43510</v>
      </c>
      <c r="G1805" s="30">
        <f t="shared" si="138"/>
        <v>204</v>
      </c>
      <c r="H1805" s="31">
        <f>VLOOKUP(C1805, Pivot!A$2:E$999, 4, FALSE)</f>
        <v>111.9</v>
      </c>
      <c r="I1805" s="31">
        <f>VLOOKUP(C1805, Pivot!A$2:E$999, 5, FALSE)</f>
        <v>86.5</v>
      </c>
      <c r="J1805" s="55">
        <v>90.5</v>
      </c>
      <c r="K1805" s="31">
        <f t="shared" si="140"/>
        <v>0</v>
      </c>
      <c r="L1805" s="58">
        <f>VLOOKUP(C1805, Pivot!A$2:B$999, 2, FALSE)</f>
        <v>17100</v>
      </c>
      <c r="M1805" s="58">
        <f t="shared" si="139"/>
        <v>2019</v>
      </c>
      <c r="P1805" s="58">
        <v>2019</v>
      </c>
    </row>
    <row r="1806" spans="1:16" ht="12.75" hidden="1" customHeight="1" x14ac:dyDescent="0.25">
      <c r="A1806" s="36" t="s">
        <v>1436</v>
      </c>
      <c r="B1806" s="28" t="s">
        <v>301</v>
      </c>
      <c r="C1806" s="29" t="s">
        <v>1374</v>
      </c>
      <c r="D1806" s="36">
        <v>2</v>
      </c>
      <c r="E1806" s="92">
        <v>43715</v>
      </c>
      <c r="F1806" s="57">
        <f>VLOOKUP(C1806, Pivot!A$2:C$999, 3, FALSE)</f>
        <v>43410.333333333336</v>
      </c>
      <c r="G1806" s="30">
        <f t="shared" si="138"/>
        <v>304.66666666666424</v>
      </c>
      <c r="H1806" s="31">
        <f>VLOOKUP(C1806, Pivot!A$2:E$999, 4, FALSE)</f>
        <v>207.3</v>
      </c>
      <c r="I1806" s="31">
        <f>VLOOKUP(C1806, Pivot!A$2:E$999, 5, FALSE)</f>
        <v>86.5</v>
      </c>
      <c r="J1806" s="36">
        <v>91.5</v>
      </c>
      <c r="K1806" s="31">
        <f t="shared" si="140"/>
        <v>0</v>
      </c>
      <c r="L1806" s="58">
        <f>VLOOKUP(C1806, Pivot!A$2:B$999, 2, FALSE)</f>
        <v>114000</v>
      </c>
      <c r="M1806" s="58">
        <f t="shared" si="139"/>
        <v>2019</v>
      </c>
      <c r="P1806" s="58">
        <v>2019</v>
      </c>
    </row>
    <row r="1807" spans="1:16" ht="12.75" hidden="1" customHeight="1" x14ac:dyDescent="0.25">
      <c r="A1807" s="36" t="s">
        <v>1436</v>
      </c>
      <c r="B1807" s="28" t="s">
        <v>301</v>
      </c>
      <c r="C1807" s="29" t="s">
        <v>1393</v>
      </c>
      <c r="D1807" s="29">
        <v>1</v>
      </c>
      <c r="E1807" s="90">
        <v>43715</v>
      </c>
      <c r="F1807" s="57">
        <f>VLOOKUP(C1807, Pivot!A$2:C$999, 3, FALSE)</f>
        <v>43419.571428571428</v>
      </c>
      <c r="G1807" s="30">
        <f t="shared" si="138"/>
        <v>295.42857142857247</v>
      </c>
      <c r="H1807" s="31">
        <f>VLOOKUP(C1807, Pivot!A$2:E$999, 4, FALSE)</f>
        <v>191.1</v>
      </c>
      <c r="I1807" s="31">
        <f>VLOOKUP(C1807, Pivot!A$2:E$999, 5, FALSE)</f>
        <v>86.5</v>
      </c>
      <c r="J1807" s="36">
        <v>91.4</v>
      </c>
      <c r="K1807" s="31">
        <f t="shared" si="140"/>
        <v>0</v>
      </c>
      <c r="L1807" s="58">
        <f>VLOOKUP(C1807, Pivot!A$2:B$999, 2, FALSE)</f>
        <v>48000</v>
      </c>
      <c r="M1807" s="58">
        <f t="shared" si="139"/>
        <v>2019</v>
      </c>
      <c r="P1807" s="58">
        <v>2019</v>
      </c>
    </row>
    <row r="1808" spans="1:16" ht="12.75" hidden="1" customHeight="1" x14ac:dyDescent="0.25">
      <c r="A1808" s="36" t="s">
        <v>1436</v>
      </c>
      <c r="B1808" s="28" t="s">
        <v>301</v>
      </c>
      <c r="C1808" s="29" t="s">
        <v>1389</v>
      </c>
      <c r="D1808" s="36">
        <v>1</v>
      </c>
      <c r="E1808" s="90">
        <v>43715</v>
      </c>
      <c r="F1808" s="57">
        <f>VLOOKUP(C1808, Pivot!A$2:C$999, 3, FALSE)</f>
        <v>43509</v>
      </c>
      <c r="G1808" s="30">
        <f t="shared" si="138"/>
        <v>206</v>
      </c>
      <c r="H1808" s="31">
        <f>VLOOKUP(C1808, Pivot!A$2:E$999, 4, FALSE)</f>
        <v>111.9</v>
      </c>
      <c r="I1808" s="31">
        <f>VLOOKUP(C1808, Pivot!A$2:E$999, 5, FALSE)</f>
        <v>86.5</v>
      </c>
      <c r="J1808" s="36">
        <v>91.4</v>
      </c>
      <c r="K1808" s="31">
        <f t="shared" si="140"/>
        <v>0</v>
      </c>
      <c r="L1808" s="58">
        <f>VLOOKUP(C1808, Pivot!A$2:B$999, 2, FALSE)</f>
        <v>21900</v>
      </c>
      <c r="M1808" s="58">
        <f t="shared" si="139"/>
        <v>2019</v>
      </c>
      <c r="P1808" s="58">
        <v>2019</v>
      </c>
    </row>
    <row r="1809" spans="1:16" ht="12.75" hidden="1" customHeight="1" x14ac:dyDescent="0.25">
      <c r="A1809" s="36" t="s">
        <v>1437</v>
      </c>
      <c r="B1809" s="28" t="s">
        <v>301</v>
      </c>
      <c r="C1809" s="29" t="s">
        <v>1374</v>
      </c>
      <c r="D1809" s="36">
        <v>1</v>
      </c>
      <c r="E1809" s="92">
        <v>43717</v>
      </c>
      <c r="F1809" s="57">
        <f>VLOOKUP(C1809, Pivot!A$2:C$999, 3, FALSE)</f>
        <v>43410.333333333336</v>
      </c>
      <c r="G1809" s="30">
        <f t="shared" si="138"/>
        <v>306.66666666666424</v>
      </c>
      <c r="H1809" s="31">
        <f>VLOOKUP(C1809, Pivot!A$2:E$999, 4, FALSE)</f>
        <v>207.3</v>
      </c>
      <c r="I1809" s="31">
        <f>VLOOKUP(C1809, Pivot!A$2:E$999, 5, FALSE)</f>
        <v>86.5</v>
      </c>
      <c r="J1809" s="36">
        <v>91.7</v>
      </c>
      <c r="K1809" s="31">
        <f t="shared" si="140"/>
        <v>0</v>
      </c>
      <c r="L1809" s="58">
        <f>VLOOKUP(C1809, Pivot!A$2:B$999, 2, FALSE)</f>
        <v>114000</v>
      </c>
      <c r="M1809" s="58">
        <f t="shared" si="139"/>
        <v>2019</v>
      </c>
      <c r="P1809" s="58">
        <v>2019</v>
      </c>
    </row>
    <row r="1810" spans="1:16" ht="12.75" hidden="1" customHeight="1" x14ac:dyDescent="0.25">
      <c r="A1810" s="36" t="s">
        <v>1437</v>
      </c>
      <c r="B1810" s="28" t="s">
        <v>301</v>
      </c>
      <c r="C1810" s="29" t="s">
        <v>1374</v>
      </c>
      <c r="D1810" s="36">
        <v>1</v>
      </c>
      <c r="E1810" s="92">
        <v>43717</v>
      </c>
      <c r="F1810" s="57">
        <f>VLOOKUP(C1810, Pivot!A$2:C$999, 3, FALSE)</f>
        <v>43410.333333333336</v>
      </c>
      <c r="G1810" s="30">
        <f t="shared" si="138"/>
        <v>306.66666666666424</v>
      </c>
      <c r="H1810" s="31">
        <f>VLOOKUP(C1810, Pivot!A$2:E$999, 4, FALSE)</f>
        <v>207.3</v>
      </c>
      <c r="I1810" s="31">
        <f>VLOOKUP(C1810, Pivot!A$2:E$999, 5, FALSE)</f>
        <v>86.5</v>
      </c>
      <c r="J1810" s="36">
        <v>91.7</v>
      </c>
      <c r="K1810" s="31">
        <f t="shared" si="140"/>
        <v>0</v>
      </c>
      <c r="L1810" s="58">
        <f>VLOOKUP(C1810, Pivot!A$2:B$999, 2, FALSE)</f>
        <v>114000</v>
      </c>
      <c r="M1810" s="58">
        <f t="shared" si="139"/>
        <v>2019</v>
      </c>
      <c r="P1810" s="58">
        <v>2019</v>
      </c>
    </row>
    <row r="1811" spans="1:16" ht="12.75" hidden="1" customHeight="1" x14ac:dyDescent="0.25">
      <c r="A1811" s="36" t="s">
        <v>1437</v>
      </c>
      <c r="B1811" s="28" t="s">
        <v>301</v>
      </c>
      <c r="C1811" s="29" t="s">
        <v>1389</v>
      </c>
      <c r="D1811" s="36">
        <v>2</v>
      </c>
      <c r="E1811" s="90">
        <v>43717</v>
      </c>
      <c r="F1811" s="57">
        <f>VLOOKUP(C1811, Pivot!A$2:C$999, 3, FALSE)</f>
        <v>43509</v>
      </c>
      <c r="G1811" s="30">
        <f t="shared" si="138"/>
        <v>208</v>
      </c>
      <c r="H1811" s="31">
        <f>VLOOKUP(C1811, Pivot!A$2:E$999, 4, FALSE)</f>
        <v>111.9</v>
      </c>
      <c r="I1811" s="31">
        <f>VLOOKUP(C1811, Pivot!A$2:E$999, 5, FALSE)</f>
        <v>86.5</v>
      </c>
      <c r="J1811" s="36">
        <v>91.7</v>
      </c>
      <c r="K1811" s="31">
        <f t="shared" si="140"/>
        <v>0</v>
      </c>
      <c r="L1811" s="58">
        <f>VLOOKUP(C1811, Pivot!A$2:B$999, 2, FALSE)</f>
        <v>21900</v>
      </c>
      <c r="M1811" s="58">
        <f t="shared" si="139"/>
        <v>2019</v>
      </c>
      <c r="P1811" s="58">
        <v>2019</v>
      </c>
    </row>
    <row r="1812" spans="1:16" ht="12.75" hidden="1" customHeight="1" x14ac:dyDescent="0.25">
      <c r="A1812" s="36" t="s">
        <v>1437</v>
      </c>
      <c r="B1812" s="28" t="s">
        <v>301</v>
      </c>
      <c r="C1812" s="29" t="s">
        <v>1389</v>
      </c>
      <c r="D1812" s="36">
        <v>1</v>
      </c>
      <c r="E1812" s="90">
        <v>43717</v>
      </c>
      <c r="F1812" s="57">
        <f>VLOOKUP(C1812, Pivot!A$2:C$999, 3, FALSE)</f>
        <v>43509</v>
      </c>
      <c r="G1812" s="30">
        <f t="shared" si="138"/>
        <v>208</v>
      </c>
      <c r="H1812" s="31">
        <f>VLOOKUP(C1812, Pivot!A$2:E$999, 4, FALSE)</f>
        <v>111.9</v>
      </c>
      <c r="I1812" s="31">
        <f>VLOOKUP(C1812, Pivot!A$2:E$999, 5, FALSE)</f>
        <v>86.5</v>
      </c>
      <c r="J1812" s="36">
        <v>91.7</v>
      </c>
      <c r="K1812" s="31">
        <f t="shared" si="140"/>
        <v>0</v>
      </c>
      <c r="L1812" s="58">
        <f>VLOOKUP(C1812, Pivot!A$2:B$999, 2, FALSE)</f>
        <v>21900</v>
      </c>
      <c r="M1812" s="58">
        <f t="shared" si="139"/>
        <v>2019</v>
      </c>
      <c r="P1812" s="58">
        <v>2019</v>
      </c>
    </row>
    <row r="1813" spans="1:16" ht="12.75" hidden="1" customHeight="1" x14ac:dyDescent="0.25">
      <c r="A1813" s="36" t="s">
        <v>1438</v>
      </c>
      <c r="B1813" s="28" t="s">
        <v>301</v>
      </c>
      <c r="C1813" s="29" t="s">
        <v>1374</v>
      </c>
      <c r="D1813" s="36">
        <v>1</v>
      </c>
      <c r="E1813" s="92">
        <v>43737</v>
      </c>
      <c r="F1813" s="57">
        <f>VLOOKUP(C1813, Pivot!A$2:C$999, 3, FALSE)</f>
        <v>43410.333333333336</v>
      </c>
      <c r="G1813" s="30">
        <f t="shared" si="138"/>
        <v>326.66666666666424</v>
      </c>
      <c r="H1813" s="31">
        <f>VLOOKUP(C1813, Pivot!A$2:E$999, 4, FALSE)</f>
        <v>207.3</v>
      </c>
      <c r="I1813" s="31">
        <f>VLOOKUP(C1813, Pivot!A$2:E$999, 5, FALSE)</f>
        <v>86.5</v>
      </c>
      <c r="J1813" s="36">
        <v>84.6</v>
      </c>
      <c r="K1813" s="31">
        <f t="shared" si="140"/>
        <v>-1.9000000000000057</v>
      </c>
      <c r="L1813" s="58">
        <f>VLOOKUP(C1813, Pivot!A$2:B$999, 2, FALSE)</f>
        <v>114000</v>
      </c>
      <c r="M1813" s="58">
        <f t="shared" si="139"/>
        <v>2019</v>
      </c>
      <c r="P1813" s="58">
        <v>2019</v>
      </c>
    </row>
    <row r="1814" spans="1:16" ht="12.75" hidden="1" customHeight="1" x14ac:dyDescent="0.25">
      <c r="A1814" s="36" t="s">
        <v>1438</v>
      </c>
      <c r="B1814" s="28" t="s">
        <v>301</v>
      </c>
      <c r="C1814" s="29" t="s">
        <v>1389</v>
      </c>
      <c r="D1814" s="36">
        <v>1</v>
      </c>
      <c r="E1814" s="90">
        <v>43737</v>
      </c>
      <c r="F1814" s="57">
        <f>VLOOKUP(C1814, Pivot!A$2:C$999, 3, FALSE)</f>
        <v>43509</v>
      </c>
      <c r="G1814" s="30">
        <f t="shared" si="138"/>
        <v>228</v>
      </c>
      <c r="H1814" s="31">
        <f>VLOOKUP(C1814, Pivot!A$2:E$999, 4, FALSE)</f>
        <v>111.9</v>
      </c>
      <c r="I1814" s="31">
        <f>VLOOKUP(C1814, Pivot!A$2:E$999, 5, FALSE)</f>
        <v>86.5</v>
      </c>
      <c r="J1814" s="36">
        <v>84.6</v>
      </c>
      <c r="K1814" s="31">
        <f t="shared" si="140"/>
        <v>-1.9000000000000057</v>
      </c>
      <c r="L1814" s="58">
        <f>VLOOKUP(C1814, Pivot!A$2:B$999, 2, FALSE)</f>
        <v>21900</v>
      </c>
      <c r="M1814" s="58">
        <f t="shared" si="139"/>
        <v>2019</v>
      </c>
      <c r="P1814" s="58">
        <v>2019</v>
      </c>
    </row>
    <row r="1815" spans="1:16" ht="12.75" hidden="1" customHeight="1" x14ac:dyDescent="0.25">
      <c r="A1815" s="47" t="s">
        <v>1439</v>
      </c>
      <c r="B1815" s="80" t="s">
        <v>344</v>
      </c>
      <c r="C1815" s="47" t="s">
        <v>1393</v>
      </c>
      <c r="D1815" s="47">
        <v>1</v>
      </c>
      <c r="E1815" s="91">
        <v>43759</v>
      </c>
      <c r="F1815" s="57">
        <f>VLOOKUP(C1815, Pivot!A$2:C$999, 3, FALSE)</f>
        <v>43419.571428571428</v>
      </c>
      <c r="G1815" s="30">
        <f t="shared" si="138"/>
        <v>339.42857142857247</v>
      </c>
      <c r="H1815" s="31">
        <f>VLOOKUP(C1815, Pivot!A$2:E$999, 4, FALSE)</f>
        <v>191.1</v>
      </c>
      <c r="I1815" s="31">
        <f>VLOOKUP(C1815, Pivot!A$2:E$999, 5, FALSE)</f>
        <v>86.5</v>
      </c>
      <c r="J1815" s="75">
        <v>103.3</v>
      </c>
      <c r="K1815" s="31">
        <f t="shared" si="140"/>
        <v>0</v>
      </c>
      <c r="L1815" s="58">
        <f>VLOOKUP(C1815, Pivot!A$2:B$999, 2, FALSE)</f>
        <v>48000</v>
      </c>
      <c r="M1815" s="58">
        <f t="shared" si="139"/>
        <v>2019</v>
      </c>
      <c r="P1815" s="58">
        <v>2019</v>
      </c>
    </row>
    <row r="1816" spans="1:16" ht="12.75" hidden="1" customHeight="1" x14ac:dyDescent="0.25">
      <c r="A1816" s="47" t="s">
        <v>1439</v>
      </c>
      <c r="B1816" s="80" t="s">
        <v>344</v>
      </c>
      <c r="C1816" s="47" t="s">
        <v>1393</v>
      </c>
      <c r="D1816" s="47">
        <v>1</v>
      </c>
      <c r="E1816" s="91">
        <v>43759</v>
      </c>
      <c r="F1816" s="57">
        <f>VLOOKUP(C1816, Pivot!A$2:C$999, 3, FALSE)</f>
        <v>43419.571428571428</v>
      </c>
      <c r="G1816" s="30">
        <f t="shared" si="138"/>
        <v>339.42857142857247</v>
      </c>
      <c r="H1816" s="31">
        <f>VLOOKUP(C1816, Pivot!A$2:E$999, 4, FALSE)</f>
        <v>191.1</v>
      </c>
      <c r="I1816" s="31">
        <f>VLOOKUP(C1816, Pivot!A$2:E$999, 5, FALSE)</f>
        <v>86.5</v>
      </c>
      <c r="J1816" s="75">
        <v>103.7</v>
      </c>
      <c r="K1816" s="31">
        <f t="shared" si="140"/>
        <v>0</v>
      </c>
      <c r="L1816" s="58">
        <f>VLOOKUP(C1816, Pivot!A$2:B$999, 2, FALSE)</f>
        <v>48000</v>
      </c>
      <c r="M1816" s="58">
        <f t="shared" si="139"/>
        <v>2019</v>
      </c>
      <c r="P1816" s="58">
        <v>2019</v>
      </c>
    </row>
    <row r="1817" spans="1:16" ht="12.75" hidden="1" customHeight="1" x14ac:dyDescent="0.25">
      <c r="A1817" s="47" t="s">
        <v>1439</v>
      </c>
      <c r="B1817" s="80" t="s">
        <v>344</v>
      </c>
      <c r="C1817" s="47" t="s">
        <v>1395</v>
      </c>
      <c r="D1817" s="47">
        <v>1</v>
      </c>
      <c r="E1817" s="91">
        <v>43759</v>
      </c>
      <c r="F1817" s="57">
        <f>VLOOKUP(C1817, Pivot!A$2:C$999, 3, FALSE)</f>
        <v>43510</v>
      </c>
      <c r="G1817" s="30">
        <f t="shared" si="138"/>
        <v>249</v>
      </c>
      <c r="H1817" s="31">
        <f>VLOOKUP(C1817, Pivot!A$2:E$999, 4, FALSE)</f>
        <v>111.9</v>
      </c>
      <c r="I1817" s="31">
        <f>VLOOKUP(C1817, Pivot!A$2:E$999, 5, FALSE)</f>
        <v>86.5</v>
      </c>
      <c r="J1817" s="34" t="s">
        <v>1439</v>
      </c>
      <c r="K1817" s="31" t="e">
        <f t="shared" si="140"/>
        <v>#VALUE!</v>
      </c>
      <c r="L1817" s="58">
        <f>VLOOKUP(C1817, Pivot!A$2:B$999, 2, FALSE)</f>
        <v>17100</v>
      </c>
      <c r="M1817" s="58">
        <f t="shared" si="139"/>
        <v>2019</v>
      </c>
      <c r="P1817" s="58">
        <v>2019</v>
      </c>
    </row>
    <row r="1818" spans="1:16" ht="12.75" hidden="1" customHeight="1" x14ac:dyDescent="0.25">
      <c r="A1818" s="46" t="s">
        <v>1440</v>
      </c>
      <c r="B1818" s="54" t="s">
        <v>338</v>
      </c>
      <c r="C1818" s="29" t="s">
        <v>1389</v>
      </c>
      <c r="D1818" s="33">
        <v>1</v>
      </c>
      <c r="E1818" s="91">
        <v>43760</v>
      </c>
      <c r="F1818" s="57">
        <f>VLOOKUP(C1818, Pivot!A$2:C$999, 3, FALSE)</f>
        <v>43509</v>
      </c>
      <c r="G1818" s="30">
        <f t="shared" ref="G1818:G1881" si="141">IFERROR(E1818-F1818, "")</f>
        <v>251</v>
      </c>
      <c r="H1818" s="31">
        <f>VLOOKUP(C1818, Pivot!A$2:E$999, 4, FALSE)</f>
        <v>111.9</v>
      </c>
      <c r="I1818" s="31">
        <f>VLOOKUP(C1818, Pivot!A$2:E$999, 5, FALSE)</f>
        <v>86.5</v>
      </c>
      <c r="J1818" s="34">
        <v>60.1</v>
      </c>
      <c r="K1818" s="31">
        <f t="shared" si="140"/>
        <v>-26.4</v>
      </c>
      <c r="L1818" s="58">
        <f>VLOOKUP(C1818, Pivot!A$2:B$999, 2, FALSE)</f>
        <v>21900</v>
      </c>
      <c r="M1818" s="58">
        <f t="shared" ref="M1818:M1844" si="142">IF(ISBLANK(E1818), "", YEAR(E1818))</f>
        <v>2019</v>
      </c>
      <c r="P1818" s="58">
        <v>2019</v>
      </c>
    </row>
    <row r="1819" spans="1:16" ht="12.75" hidden="1" customHeight="1" x14ac:dyDescent="0.25">
      <c r="A1819" s="46" t="s">
        <v>1441</v>
      </c>
      <c r="B1819" s="54" t="s">
        <v>338</v>
      </c>
      <c r="C1819" s="29" t="s">
        <v>1389</v>
      </c>
      <c r="D1819" s="33">
        <v>1</v>
      </c>
      <c r="E1819" s="91">
        <v>43761</v>
      </c>
      <c r="F1819" s="57">
        <f>VLOOKUP(C1819, Pivot!A$2:C$999, 3, FALSE)</f>
        <v>43509</v>
      </c>
      <c r="G1819" s="30">
        <f t="shared" si="141"/>
        <v>252</v>
      </c>
      <c r="H1819" s="31">
        <f>VLOOKUP(C1819, Pivot!A$2:E$999, 4, FALSE)</f>
        <v>111.9</v>
      </c>
      <c r="I1819" s="31">
        <f>VLOOKUP(C1819, Pivot!A$2:E$999, 5, FALSE)</f>
        <v>86.5</v>
      </c>
      <c r="J1819" s="34">
        <v>92</v>
      </c>
      <c r="K1819" s="31">
        <f t="shared" si="140"/>
        <v>0</v>
      </c>
      <c r="L1819" s="58">
        <f>VLOOKUP(C1819, Pivot!A$2:B$999, 2, FALSE)</f>
        <v>21900</v>
      </c>
      <c r="M1819" s="58">
        <f t="shared" si="142"/>
        <v>2019</v>
      </c>
      <c r="P1819" s="58">
        <v>2019</v>
      </c>
    </row>
    <row r="1820" spans="1:16" ht="12.75" hidden="1" customHeight="1" x14ac:dyDescent="0.25">
      <c r="A1820" s="46" t="s">
        <v>1442</v>
      </c>
      <c r="B1820" s="54" t="s">
        <v>338</v>
      </c>
      <c r="C1820" s="29" t="s">
        <v>1374</v>
      </c>
      <c r="D1820" s="33">
        <v>1</v>
      </c>
      <c r="E1820" s="91">
        <v>43762</v>
      </c>
      <c r="F1820" s="57">
        <f>VLOOKUP(C1820, Pivot!A$2:C$999, 3, FALSE)</f>
        <v>43410.333333333336</v>
      </c>
      <c r="G1820" s="30">
        <f t="shared" si="141"/>
        <v>351.66666666666424</v>
      </c>
      <c r="H1820" s="31">
        <f>VLOOKUP(C1820, Pivot!A$2:E$999, 4, FALSE)</f>
        <v>207.3</v>
      </c>
      <c r="I1820" s="31">
        <f>VLOOKUP(C1820, Pivot!A$2:E$999, 5, FALSE)</f>
        <v>86.5</v>
      </c>
      <c r="J1820" s="34">
        <v>203.9</v>
      </c>
      <c r="K1820" s="31">
        <f t="shared" si="140"/>
        <v>0</v>
      </c>
      <c r="L1820" s="58">
        <f>VLOOKUP(C1820, Pivot!A$2:B$999, 2, FALSE)</f>
        <v>114000</v>
      </c>
      <c r="M1820" s="58">
        <f t="shared" si="142"/>
        <v>2019</v>
      </c>
      <c r="P1820" s="58">
        <v>2019</v>
      </c>
    </row>
    <row r="1821" spans="1:16" ht="12.75" hidden="1" customHeight="1" x14ac:dyDescent="0.25">
      <c r="A1821" s="46" t="s">
        <v>1443</v>
      </c>
      <c r="B1821" s="54" t="s">
        <v>338</v>
      </c>
      <c r="C1821" s="29" t="s">
        <v>1374</v>
      </c>
      <c r="D1821" s="33">
        <v>2</v>
      </c>
      <c r="E1821" s="91">
        <v>43763</v>
      </c>
      <c r="F1821" s="57">
        <f>VLOOKUP(C1821, Pivot!A$2:C$999, 3, FALSE)</f>
        <v>43410.333333333336</v>
      </c>
      <c r="G1821" s="30">
        <f t="shared" si="141"/>
        <v>352.66666666666424</v>
      </c>
      <c r="H1821" s="31">
        <f>VLOOKUP(C1821, Pivot!A$2:E$999, 4, FALSE)</f>
        <v>207.3</v>
      </c>
      <c r="I1821" s="31">
        <f>VLOOKUP(C1821, Pivot!A$2:E$999, 5, FALSE)</f>
        <v>86.5</v>
      </c>
      <c r="J1821" s="34">
        <v>199.9</v>
      </c>
      <c r="K1821" s="31">
        <f t="shared" si="140"/>
        <v>0</v>
      </c>
      <c r="L1821" s="58">
        <f>VLOOKUP(C1821, Pivot!A$2:B$999, 2, FALSE)</f>
        <v>114000</v>
      </c>
      <c r="M1821" s="58">
        <f t="shared" si="142"/>
        <v>2019</v>
      </c>
      <c r="P1821" s="58">
        <v>2019</v>
      </c>
    </row>
    <row r="1822" spans="1:16" ht="12.75" hidden="1" customHeight="1" x14ac:dyDescent="0.25">
      <c r="A1822" s="46" t="s">
        <v>1444</v>
      </c>
      <c r="B1822" s="54" t="s">
        <v>338</v>
      </c>
      <c r="C1822" s="29" t="s">
        <v>1374</v>
      </c>
      <c r="D1822" s="33">
        <v>2</v>
      </c>
      <c r="E1822" s="91">
        <v>43764</v>
      </c>
      <c r="F1822" s="57">
        <f>VLOOKUP(C1822, Pivot!A$2:C$999, 3, FALSE)</f>
        <v>43410.333333333336</v>
      </c>
      <c r="G1822" s="30">
        <f t="shared" si="141"/>
        <v>353.66666666666424</v>
      </c>
      <c r="H1822" s="31">
        <f>VLOOKUP(C1822, Pivot!A$2:E$999, 4, FALSE)</f>
        <v>207.3</v>
      </c>
      <c r="I1822" s="31">
        <f>VLOOKUP(C1822, Pivot!A$2:E$999, 5, FALSE)</f>
        <v>86.5</v>
      </c>
      <c r="J1822" s="34">
        <v>186.1</v>
      </c>
      <c r="K1822" s="31">
        <f t="shared" si="140"/>
        <v>0</v>
      </c>
      <c r="L1822" s="58">
        <f>VLOOKUP(C1822, Pivot!A$2:B$999, 2, FALSE)</f>
        <v>114000</v>
      </c>
      <c r="M1822" s="58">
        <f t="shared" si="142"/>
        <v>2019</v>
      </c>
      <c r="P1822" s="58">
        <v>2019</v>
      </c>
    </row>
    <row r="1823" spans="1:16" ht="12.75" hidden="1" customHeight="1" x14ac:dyDescent="0.25">
      <c r="A1823" s="46" t="s">
        <v>1445</v>
      </c>
      <c r="B1823" s="54" t="s">
        <v>338</v>
      </c>
      <c r="C1823" s="29" t="s">
        <v>1374</v>
      </c>
      <c r="D1823" s="33">
        <v>2</v>
      </c>
      <c r="E1823" s="91">
        <v>43765</v>
      </c>
      <c r="F1823" s="57">
        <f>VLOOKUP(C1823, Pivot!A$2:C$999, 3, FALSE)</f>
        <v>43410.333333333336</v>
      </c>
      <c r="G1823" s="30">
        <f t="shared" si="141"/>
        <v>354.66666666666424</v>
      </c>
      <c r="H1823" s="31">
        <f>VLOOKUP(C1823, Pivot!A$2:E$999, 4, FALSE)</f>
        <v>207.3</v>
      </c>
      <c r="I1823" s="31">
        <f>VLOOKUP(C1823, Pivot!A$2:E$999, 5, FALSE)</f>
        <v>86.5</v>
      </c>
      <c r="J1823" s="34">
        <v>189.9</v>
      </c>
      <c r="K1823" s="31">
        <f t="shared" si="140"/>
        <v>0</v>
      </c>
      <c r="L1823" s="58">
        <f>VLOOKUP(C1823, Pivot!A$2:B$999, 2, FALSE)</f>
        <v>114000</v>
      </c>
      <c r="M1823" s="58">
        <f t="shared" si="142"/>
        <v>2019</v>
      </c>
      <c r="P1823" s="58">
        <v>2019</v>
      </c>
    </row>
    <row r="1824" spans="1:16" ht="12.75" hidden="1" customHeight="1" x14ac:dyDescent="0.25">
      <c r="A1824" s="46" t="s">
        <v>1446</v>
      </c>
      <c r="B1824" s="54" t="s">
        <v>338</v>
      </c>
      <c r="C1824" s="29" t="s">
        <v>1374</v>
      </c>
      <c r="D1824" s="33">
        <v>1</v>
      </c>
      <c r="E1824" s="91">
        <v>43766</v>
      </c>
      <c r="F1824" s="57">
        <f>VLOOKUP(C1824, Pivot!A$2:C$999, 3, FALSE)</f>
        <v>43410.333333333336</v>
      </c>
      <c r="G1824" s="30">
        <f t="shared" si="141"/>
        <v>355.66666666666424</v>
      </c>
      <c r="H1824" s="31">
        <f>VLOOKUP(C1824, Pivot!A$2:E$999, 4, FALSE)</f>
        <v>207.3</v>
      </c>
      <c r="I1824" s="31">
        <f>VLOOKUP(C1824, Pivot!A$2:E$999, 5, FALSE)</f>
        <v>86.5</v>
      </c>
      <c r="J1824" s="34">
        <v>196.5</v>
      </c>
      <c r="K1824" s="31">
        <f t="shared" si="140"/>
        <v>0</v>
      </c>
      <c r="L1824" s="58">
        <f>VLOOKUP(C1824, Pivot!A$2:B$999, 2, FALSE)</f>
        <v>114000</v>
      </c>
      <c r="M1824" s="58">
        <f t="shared" si="142"/>
        <v>2019</v>
      </c>
      <c r="P1824" s="58">
        <v>2019</v>
      </c>
    </row>
    <row r="1825" spans="1:16" ht="12.75" hidden="1" customHeight="1" x14ac:dyDescent="0.25">
      <c r="A1825" s="46" t="s">
        <v>1447</v>
      </c>
      <c r="B1825" s="54" t="s">
        <v>338</v>
      </c>
      <c r="C1825" s="29" t="s">
        <v>1389</v>
      </c>
      <c r="D1825" s="33">
        <v>1</v>
      </c>
      <c r="E1825" s="91">
        <v>43767</v>
      </c>
      <c r="F1825" s="57">
        <f>VLOOKUP(C1825, Pivot!A$2:C$999, 3, FALSE)</f>
        <v>43509</v>
      </c>
      <c r="G1825" s="30">
        <f t="shared" si="141"/>
        <v>258</v>
      </c>
      <c r="H1825" s="31">
        <f>VLOOKUP(C1825, Pivot!A$2:E$999, 4, FALSE)</f>
        <v>111.9</v>
      </c>
      <c r="I1825" s="31">
        <f>VLOOKUP(C1825, Pivot!A$2:E$999, 5, FALSE)</f>
        <v>86.5</v>
      </c>
      <c r="J1825" s="34">
        <v>60.1</v>
      </c>
      <c r="K1825" s="31">
        <f t="shared" si="140"/>
        <v>-26.4</v>
      </c>
      <c r="L1825" s="58">
        <f>VLOOKUP(C1825, Pivot!A$2:B$999, 2, FALSE)</f>
        <v>21900</v>
      </c>
      <c r="M1825" s="58">
        <f t="shared" si="142"/>
        <v>2019</v>
      </c>
      <c r="P1825" s="58">
        <v>2019</v>
      </c>
    </row>
    <row r="1826" spans="1:16" ht="12.75" hidden="1" customHeight="1" x14ac:dyDescent="0.25">
      <c r="A1826" s="46" t="s">
        <v>1448</v>
      </c>
      <c r="B1826" s="54" t="s">
        <v>338</v>
      </c>
      <c r="C1826" s="29" t="s">
        <v>1395</v>
      </c>
      <c r="D1826" s="33">
        <v>2</v>
      </c>
      <c r="E1826" s="91">
        <v>43768</v>
      </c>
      <c r="F1826" s="57">
        <f>VLOOKUP(C1826, Pivot!A$2:C$999, 3, FALSE)</f>
        <v>43510</v>
      </c>
      <c r="G1826" s="30">
        <f t="shared" si="141"/>
        <v>258</v>
      </c>
      <c r="H1826" s="31">
        <f>VLOOKUP(C1826, Pivot!A$2:E$999, 4, FALSE)</f>
        <v>111.9</v>
      </c>
      <c r="I1826" s="31">
        <f>VLOOKUP(C1826, Pivot!A$2:E$999, 5, FALSE)</f>
        <v>86.5</v>
      </c>
      <c r="J1826" s="34">
        <v>99.6</v>
      </c>
      <c r="K1826" s="31">
        <f t="shared" si="140"/>
        <v>0</v>
      </c>
      <c r="L1826" s="58">
        <f>VLOOKUP(C1826, Pivot!A$2:B$999, 2, FALSE)</f>
        <v>17100</v>
      </c>
      <c r="M1826" s="58">
        <f t="shared" si="142"/>
        <v>2019</v>
      </c>
      <c r="P1826" s="58">
        <v>2019</v>
      </c>
    </row>
    <row r="1827" spans="1:16" ht="12.75" hidden="1" customHeight="1" x14ac:dyDescent="0.25">
      <c r="A1827" s="46" t="s">
        <v>1449</v>
      </c>
      <c r="B1827" s="54" t="s">
        <v>338</v>
      </c>
      <c r="C1827" s="29" t="s">
        <v>1393</v>
      </c>
      <c r="D1827" s="33">
        <v>1</v>
      </c>
      <c r="E1827" s="91">
        <v>43769</v>
      </c>
      <c r="F1827" s="57">
        <f>VLOOKUP(C1827, Pivot!A$2:C$999, 3, FALSE)</f>
        <v>43419.571428571428</v>
      </c>
      <c r="G1827" s="30">
        <f t="shared" si="141"/>
        <v>349.42857142857247</v>
      </c>
      <c r="H1827" s="31">
        <f>VLOOKUP(C1827, Pivot!A$2:E$999, 4, FALSE)</f>
        <v>191.1</v>
      </c>
      <c r="I1827" s="31">
        <f>VLOOKUP(C1827, Pivot!A$2:E$999, 5, FALSE)</f>
        <v>86.5</v>
      </c>
      <c r="J1827" s="34">
        <v>126.8</v>
      </c>
      <c r="K1827" s="31">
        <f t="shared" si="140"/>
        <v>0</v>
      </c>
      <c r="L1827" s="58">
        <f>VLOOKUP(C1827, Pivot!A$2:B$999, 2, FALSE)</f>
        <v>48000</v>
      </c>
      <c r="M1827" s="58">
        <f t="shared" si="142"/>
        <v>2019</v>
      </c>
      <c r="P1827" s="58">
        <v>2019</v>
      </c>
    </row>
    <row r="1828" spans="1:16" ht="12.75" hidden="1" customHeight="1" x14ac:dyDescent="0.25">
      <c r="A1828" s="46" t="s">
        <v>1450</v>
      </c>
      <c r="B1828" s="54" t="s">
        <v>338</v>
      </c>
      <c r="C1828" s="29" t="s">
        <v>1374</v>
      </c>
      <c r="D1828" s="33">
        <v>1</v>
      </c>
      <c r="E1828" s="91">
        <v>43770</v>
      </c>
      <c r="F1828" s="57">
        <f>VLOOKUP(C1828, Pivot!A$2:C$999, 3, FALSE)</f>
        <v>43410.333333333336</v>
      </c>
      <c r="G1828" s="30">
        <f t="shared" si="141"/>
        <v>359.66666666666424</v>
      </c>
      <c r="H1828" s="31">
        <f>VLOOKUP(C1828, Pivot!A$2:E$999, 4, FALSE)</f>
        <v>207.3</v>
      </c>
      <c r="I1828" s="31">
        <f>VLOOKUP(C1828, Pivot!A$2:E$999, 5, FALSE)</f>
        <v>86.5</v>
      </c>
      <c r="J1828" s="34">
        <v>150.80000000000001</v>
      </c>
      <c r="K1828" s="31">
        <f t="shared" si="140"/>
        <v>0</v>
      </c>
      <c r="L1828" s="58">
        <f>VLOOKUP(C1828, Pivot!A$2:B$999, 2, FALSE)</f>
        <v>114000</v>
      </c>
      <c r="M1828" s="58">
        <f t="shared" si="142"/>
        <v>2019</v>
      </c>
      <c r="P1828" s="58">
        <v>2019</v>
      </c>
    </row>
    <row r="1829" spans="1:16" ht="12.75" hidden="1" customHeight="1" x14ac:dyDescent="0.25">
      <c r="A1829" s="46" t="s">
        <v>1451</v>
      </c>
      <c r="B1829" s="54" t="s">
        <v>338</v>
      </c>
      <c r="C1829" s="29" t="s">
        <v>1374</v>
      </c>
      <c r="D1829" s="33">
        <v>1</v>
      </c>
      <c r="E1829" s="91">
        <v>43771</v>
      </c>
      <c r="F1829" s="57">
        <f>VLOOKUP(C1829, Pivot!A$2:C$999, 3, FALSE)</f>
        <v>43410.333333333336</v>
      </c>
      <c r="G1829" s="30">
        <f t="shared" si="141"/>
        <v>360.66666666666424</v>
      </c>
      <c r="H1829" s="31">
        <f>VLOOKUP(C1829, Pivot!A$2:E$999, 4, FALSE)</f>
        <v>207.3</v>
      </c>
      <c r="I1829" s="31">
        <f>VLOOKUP(C1829, Pivot!A$2:E$999, 5, FALSE)</f>
        <v>86.5</v>
      </c>
      <c r="J1829" s="34">
        <v>183.4</v>
      </c>
      <c r="K1829" s="31">
        <f t="shared" si="140"/>
        <v>0</v>
      </c>
      <c r="L1829" s="58">
        <f>VLOOKUP(C1829, Pivot!A$2:B$999, 2, FALSE)</f>
        <v>114000</v>
      </c>
      <c r="M1829" s="58">
        <f t="shared" si="142"/>
        <v>2019</v>
      </c>
      <c r="P1829" s="58">
        <v>2019</v>
      </c>
    </row>
    <row r="1830" spans="1:16" ht="12.75" hidden="1" customHeight="1" x14ac:dyDescent="0.25">
      <c r="A1830" s="46" t="s">
        <v>1452</v>
      </c>
      <c r="B1830" s="54" t="s">
        <v>338</v>
      </c>
      <c r="C1830" s="29" t="s">
        <v>1389</v>
      </c>
      <c r="D1830" s="33">
        <v>2</v>
      </c>
      <c r="E1830" s="91">
        <v>43772</v>
      </c>
      <c r="F1830" s="57">
        <f>VLOOKUP(C1830, Pivot!A$2:C$999, 3, FALSE)</f>
        <v>43509</v>
      </c>
      <c r="G1830" s="30">
        <f t="shared" si="141"/>
        <v>263</v>
      </c>
      <c r="H1830" s="31">
        <f>VLOOKUP(C1830, Pivot!A$2:E$999, 4, FALSE)</f>
        <v>111.9</v>
      </c>
      <c r="I1830" s="31">
        <f>VLOOKUP(C1830, Pivot!A$2:E$999, 5, FALSE)</f>
        <v>86.5</v>
      </c>
      <c r="J1830" s="34">
        <v>87.8</v>
      </c>
      <c r="K1830" s="31">
        <f t="shared" si="140"/>
        <v>0</v>
      </c>
      <c r="L1830" s="58">
        <f>VLOOKUP(C1830, Pivot!A$2:B$999, 2, FALSE)</f>
        <v>21900</v>
      </c>
      <c r="M1830" s="58">
        <f t="shared" si="142"/>
        <v>2019</v>
      </c>
      <c r="P1830" s="58">
        <v>2019</v>
      </c>
    </row>
    <row r="1831" spans="1:16" ht="12.75" hidden="1" customHeight="1" x14ac:dyDescent="0.25">
      <c r="A1831" s="46" t="s">
        <v>1453</v>
      </c>
      <c r="B1831" s="54" t="s">
        <v>338</v>
      </c>
      <c r="C1831" s="29" t="s">
        <v>1412</v>
      </c>
      <c r="D1831" s="33">
        <v>1</v>
      </c>
      <c r="E1831" s="91">
        <v>43773</v>
      </c>
      <c r="F1831" s="57">
        <f>VLOOKUP(C1831, Pivot!A$2:C$999, 3, FALSE)</f>
        <v>43511</v>
      </c>
      <c r="G1831" s="30">
        <f t="shared" si="141"/>
        <v>262</v>
      </c>
      <c r="H1831" s="31">
        <f>VLOOKUP(C1831, Pivot!A$2:E$999, 4, FALSE)</f>
        <v>111.9</v>
      </c>
      <c r="I1831" s="31">
        <f>VLOOKUP(C1831, Pivot!A$2:E$999, 5, FALSE)</f>
        <v>86.5</v>
      </c>
      <c r="J1831" s="34">
        <v>92</v>
      </c>
      <c r="K1831" s="31">
        <f t="shared" si="140"/>
        <v>0</v>
      </c>
      <c r="L1831" s="58">
        <f>VLOOKUP(C1831, Pivot!A$2:B$999, 2, FALSE)</f>
        <v>2839</v>
      </c>
      <c r="M1831" s="58">
        <f t="shared" si="142"/>
        <v>2019</v>
      </c>
      <c r="P1831" s="58">
        <v>2019</v>
      </c>
    </row>
    <row r="1832" spans="1:16" ht="12.75" hidden="1" customHeight="1" x14ac:dyDescent="0.25">
      <c r="A1832" s="46" t="s">
        <v>1453</v>
      </c>
      <c r="B1832" s="54" t="s">
        <v>338</v>
      </c>
      <c r="C1832" s="29" t="s">
        <v>1395</v>
      </c>
      <c r="D1832" s="33">
        <v>1</v>
      </c>
      <c r="E1832" s="91">
        <v>43774</v>
      </c>
      <c r="F1832" s="57">
        <f>VLOOKUP(C1832, Pivot!A$2:C$999, 3, FALSE)</f>
        <v>43510</v>
      </c>
      <c r="G1832" s="30">
        <f t="shared" si="141"/>
        <v>264</v>
      </c>
      <c r="H1832" s="31">
        <f>VLOOKUP(C1832, Pivot!A$2:E$999, 4, FALSE)</f>
        <v>111.9</v>
      </c>
      <c r="I1832" s="31">
        <f>VLOOKUP(C1832, Pivot!A$2:E$999, 5, FALSE)</f>
        <v>86.5</v>
      </c>
      <c r="J1832" s="34">
        <v>92</v>
      </c>
      <c r="K1832" s="31">
        <f t="shared" si="140"/>
        <v>0</v>
      </c>
      <c r="L1832" s="58">
        <f>VLOOKUP(C1832, Pivot!A$2:B$999, 2, FALSE)</f>
        <v>17100</v>
      </c>
      <c r="M1832" s="58">
        <f t="shared" si="142"/>
        <v>2019</v>
      </c>
      <c r="P1832" s="58">
        <v>2019</v>
      </c>
    </row>
    <row r="1833" spans="1:16" ht="12.75" hidden="1" customHeight="1" x14ac:dyDescent="0.25">
      <c r="A1833" s="46" t="s">
        <v>1453</v>
      </c>
      <c r="B1833" s="54" t="s">
        <v>338</v>
      </c>
      <c r="C1833" s="29" t="s">
        <v>1374</v>
      </c>
      <c r="D1833" s="33">
        <v>1</v>
      </c>
      <c r="E1833" s="91">
        <v>43775</v>
      </c>
      <c r="F1833" s="57">
        <f>VLOOKUP(C1833, Pivot!A$2:C$999, 3, FALSE)</f>
        <v>43410.333333333336</v>
      </c>
      <c r="G1833" s="30">
        <f t="shared" si="141"/>
        <v>364.66666666666424</v>
      </c>
      <c r="H1833" s="31">
        <f>VLOOKUP(C1833, Pivot!A$2:E$999, 4, FALSE)</f>
        <v>207.3</v>
      </c>
      <c r="I1833" s="31">
        <f>VLOOKUP(C1833, Pivot!A$2:E$999, 5, FALSE)</f>
        <v>86.5</v>
      </c>
      <c r="J1833" s="34">
        <v>92</v>
      </c>
      <c r="K1833" s="31">
        <f t="shared" si="140"/>
        <v>0</v>
      </c>
      <c r="L1833" s="58">
        <f>VLOOKUP(C1833, Pivot!A$2:B$999, 2, FALSE)</f>
        <v>114000</v>
      </c>
      <c r="M1833" s="58">
        <f t="shared" si="142"/>
        <v>2019</v>
      </c>
      <c r="P1833" s="58">
        <v>2019</v>
      </c>
    </row>
    <row r="1834" spans="1:16" ht="12.75" hidden="1" customHeight="1" x14ac:dyDescent="0.25">
      <c r="A1834" s="46" t="s">
        <v>1453</v>
      </c>
      <c r="B1834" s="54" t="s">
        <v>338</v>
      </c>
      <c r="C1834" s="29" t="s">
        <v>1389</v>
      </c>
      <c r="D1834" s="33">
        <v>1</v>
      </c>
      <c r="E1834" s="91">
        <v>43776</v>
      </c>
      <c r="F1834" s="57">
        <f>VLOOKUP(C1834, Pivot!A$2:C$999, 3, FALSE)</f>
        <v>43509</v>
      </c>
      <c r="G1834" s="30">
        <f t="shared" si="141"/>
        <v>267</v>
      </c>
      <c r="H1834" s="31">
        <f>VLOOKUP(C1834, Pivot!A$2:E$999, 4, FALSE)</f>
        <v>111.9</v>
      </c>
      <c r="I1834" s="31">
        <f>VLOOKUP(C1834, Pivot!A$2:E$999, 5, FALSE)</f>
        <v>86.5</v>
      </c>
      <c r="J1834" s="34">
        <v>92</v>
      </c>
      <c r="K1834" s="31">
        <f t="shared" si="140"/>
        <v>0</v>
      </c>
      <c r="L1834" s="58">
        <f>VLOOKUP(C1834, Pivot!A$2:B$999, 2, FALSE)</f>
        <v>21900</v>
      </c>
      <c r="M1834" s="58">
        <f t="shared" si="142"/>
        <v>2019</v>
      </c>
      <c r="P1834" s="58">
        <v>2019</v>
      </c>
    </row>
    <row r="1835" spans="1:16" ht="12.75" hidden="1" customHeight="1" x14ac:dyDescent="0.25">
      <c r="A1835" s="46" t="s">
        <v>1454</v>
      </c>
      <c r="B1835" s="54" t="s">
        <v>338</v>
      </c>
      <c r="C1835" s="29" t="s">
        <v>1395</v>
      </c>
      <c r="D1835" s="33">
        <v>1</v>
      </c>
      <c r="E1835" s="91">
        <v>43777</v>
      </c>
      <c r="F1835" s="57">
        <f>VLOOKUP(C1835, Pivot!A$2:C$999, 3, FALSE)</f>
        <v>43510</v>
      </c>
      <c r="G1835" s="30">
        <f t="shared" si="141"/>
        <v>267</v>
      </c>
      <c r="H1835" s="31">
        <f>VLOOKUP(C1835, Pivot!A$2:E$999, 4, FALSE)</f>
        <v>111.9</v>
      </c>
      <c r="I1835" s="31">
        <f>VLOOKUP(C1835, Pivot!A$2:E$999, 5, FALSE)</f>
        <v>86.5</v>
      </c>
      <c r="J1835" s="34">
        <v>92</v>
      </c>
      <c r="K1835" s="31">
        <f t="shared" si="140"/>
        <v>0</v>
      </c>
      <c r="L1835" s="58">
        <f>VLOOKUP(C1835, Pivot!A$2:B$999, 2, FALSE)</f>
        <v>17100</v>
      </c>
      <c r="M1835" s="58">
        <f t="shared" si="142"/>
        <v>2019</v>
      </c>
      <c r="P1835" s="58">
        <v>2019</v>
      </c>
    </row>
    <row r="1836" spans="1:16" ht="12.75" hidden="1" customHeight="1" x14ac:dyDescent="0.25">
      <c r="A1836" s="46" t="s">
        <v>1455</v>
      </c>
      <c r="B1836" s="54" t="s">
        <v>338</v>
      </c>
      <c r="C1836" s="29" t="s">
        <v>1395</v>
      </c>
      <c r="D1836" s="33">
        <v>2</v>
      </c>
      <c r="E1836" s="91">
        <v>43778</v>
      </c>
      <c r="F1836" s="57">
        <f>VLOOKUP(C1836, Pivot!A$2:C$999, 3, FALSE)</f>
        <v>43510</v>
      </c>
      <c r="G1836" s="30">
        <f t="shared" si="141"/>
        <v>268</v>
      </c>
      <c r="H1836" s="31">
        <f>VLOOKUP(C1836, Pivot!A$2:E$999, 4, FALSE)</f>
        <v>111.9</v>
      </c>
      <c r="I1836" s="31">
        <f>VLOOKUP(C1836, Pivot!A$2:E$999, 5, FALSE)</f>
        <v>86.5</v>
      </c>
      <c r="J1836" s="34">
        <v>114.1</v>
      </c>
      <c r="K1836" s="31">
        <f t="shared" si="140"/>
        <v>2.1999999999999886</v>
      </c>
      <c r="L1836" s="58">
        <f>VLOOKUP(C1836, Pivot!A$2:B$999, 2, FALSE)</f>
        <v>17100</v>
      </c>
      <c r="M1836" s="58">
        <f t="shared" si="142"/>
        <v>2019</v>
      </c>
      <c r="P1836" s="58">
        <v>2019</v>
      </c>
    </row>
    <row r="1837" spans="1:16" ht="12.75" hidden="1" customHeight="1" x14ac:dyDescent="0.25">
      <c r="A1837" s="46" t="s">
        <v>1456</v>
      </c>
      <c r="B1837" s="54" t="s">
        <v>338</v>
      </c>
      <c r="C1837" s="29" t="s">
        <v>1374</v>
      </c>
      <c r="D1837" s="33">
        <v>1</v>
      </c>
      <c r="E1837" s="91">
        <v>43779</v>
      </c>
      <c r="F1837" s="57">
        <f>VLOOKUP(C1837, Pivot!A$2:C$999, 3, FALSE)</f>
        <v>43410.333333333336</v>
      </c>
      <c r="G1837" s="30">
        <f t="shared" si="141"/>
        <v>368.66666666666424</v>
      </c>
      <c r="H1837" s="31">
        <f>VLOOKUP(C1837, Pivot!A$2:E$999, 4, FALSE)</f>
        <v>207.3</v>
      </c>
      <c r="I1837" s="31">
        <f>VLOOKUP(C1837, Pivot!A$2:E$999, 5, FALSE)</f>
        <v>86.5</v>
      </c>
      <c r="J1837" s="34">
        <v>92</v>
      </c>
      <c r="K1837" s="31">
        <f t="shared" si="140"/>
        <v>0</v>
      </c>
      <c r="L1837" s="58">
        <f>VLOOKUP(C1837, Pivot!A$2:B$999, 2, FALSE)</f>
        <v>114000</v>
      </c>
      <c r="M1837" s="58">
        <f t="shared" si="142"/>
        <v>2019</v>
      </c>
      <c r="P1837" s="58">
        <v>2019</v>
      </c>
    </row>
    <row r="1838" spans="1:16" ht="12.75" hidden="1" customHeight="1" x14ac:dyDescent="0.25">
      <c r="A1838" s="46" t="s">
        <v>1457</v>
      </c>
      <c r="B1838" s="54" t="s">
        <v>338</v>
      </c>
      <c r="C1838" s="29" t="s">
        <v>1374</v>
      </c>
      <c r="D1838" s="33">
        <v>1</v>
      </c>
      <c r="E1838" s="91">
        <v>43780</v>
      </c>
      <c r="F1838" s="57">
        <f>VLOOKUP(C1838, Pivot!A$2:C$999, 3, FALSE)</f>
        <v>43410.333333333336</v>
      </c>
      <c r="G1838" s="30">
        <f t="shared" si="141"/>
        <v>369.66666666666424</v>
      </c>
      <c r="H1838" s="31">
        <f>VLOOKUP(C1838, Pivot!A$2:E$999, 4, FALSE)</f>
        <v>207.3</v>
      </c>
      <c r="I1838" s="31">
        <f>VLOOKUP(C1838, Pivot!A$2:E$999, 5, FALSE)</f>
        <v>86.5</v>
      </c>
      <c r="J1838" s="34">
        <v>199.9</v>
      </c>
      <c r="K1838" s="31">
        <f t="shared" si="140"/>
        <v>0</v>
      </c>
      <c r="L1838" s="58">
        <f>VLOOKUP(C1838, Pivot!A$2:B$999, 2, FALSE)</f>
        <v>114000</v>
      </c>
      <c r="M1838" s="58">
        <f t="shared" si="142"/>
        <v>2019</v>
      </c>
      <c r="P1838" s="58">
        <v>2019</v>
      </c>
    </row>
    <row r="1839" spans="1:16" ht="12.75" hidden="1" customHeight="1" x14ac:dyDescent="0.25">
      <c r="A1839" s="46" t="s">
        <v>1458</v>
      </c>
      <c r="B1839" s="54" t="s">
        <v>338</v>
      </c>
      <c r="C1839" s="29" t="s">
        <v>1374</v>
      </c>
      <c r="D1839" s="33">
        <v>1</v>
      </c>
      <c r="E1839" s="91">
        <v>43781</v>
      </c>
      <c r="F1839" s="57">
        <f>VLOOKUP(C1839, Pivot!A$2:C$999, 3, FALSE)</f>
        <v>43410.333333333336</v>
      </c>
      <c r="G1839" s="30">
        <f t="shared" si="141"/>
        <v>370.66666666666424</v>
      </c>
      <c r="H1839" s="31">
        <f>VLOOKUP(C1839, Pivot!A$2:E$999, 4, FALSE)</f>
        <v>207.3</v>
      </c>
      <c r="I1839" s="31">
        <f>VLOOKUP(C1839, Pivot!A$2:E$999, 5, FALSE)</f>
        <v>86.5</v>
      </c>
      <c r="J1839" s="34">
        <v>99.6</v>
      </c>
      <c r="K1839" s="31">
        <f t="shared" si="140"/>
        <v>0</v>
      </c>
      <c r="L1839" s="58">
        <f>VLOOKUP(C1839, Pivot!A$2:B$999, 2, FALSE)</f>
        <v>114000</v>
      </c>
      <c r="M1839" s="58">
        <f t="shared" si="142"/>
        <v>2019</v>
      </c>
      <c r="P1839" s="58">
        <v>2019</v>
      </c>
    </row>
    <row r="1840" spans="1:16" ht="12.75" hidden="1" customHeight="1" x14ac:dyDescent="0.25">
      <c r="A1840" s="46" t="s">
        <v>1459</v>
      </c>
      <c r="B1840" s="54" t="s">
        <v>338</v>
      </c>
      <c r="C1840" s="29" t="s">
        <v>1393</v>
      </c>
      <c r="D1840" s="33">
        <v>1</v>
      </c>
      <c r="E1840" s="91">
        <v>43782</v>
      </c>
      <c r="F1840" s="57">
        <f>VLOOKUP(C1840, Pivot!A$2:C$999, 3, FALSE)</f>
        <v>43419.571428571428</v>
      </c>
      <c r="G1840" s="30">
        <f t="shared" si="141"/>
        <v>362.42857142857247</v>
      </c>
      <c r="H1840" s="31">
        <f>VLOOKUP(C1840, Pivot!A$2:E$999, 4, FALSE)</f>
        <v>191.1</v>
      </c>
      <c r="I1840" s="31">
        <f>VLOOKUP(C1840, Pivot!A$2:E$999, 5, FALSE)</f>
        <v>86.5</v>
      </c>
      <c r="J1840" s="34">
        <v>130.6</v>
      </c>
      <c r="K1840" s="31">
        <f t="shared" si="140"/>
        <v>0</v>
      </c>
      <c r="L1840" s="58">
        <f>VLOOKUP(C1840, Pivot!A$2:B$999, 2, FALSE)</f>
        <v>48000</v>
      </c>
      <c r="M1840" s="58">
        <f t="shared" si="142"/>
        <v>2019</v>
      </c>
      <c r="P1840" s="58">
        <v>2019</v>
      </c>
    </row>
    <row r="1841" spans="1:15" ht="12.75" hidden="1" customHeight="1" x14ac:dyDescent="0.25">
      <c r="A1841" s="48" t="s">
        <v>1460</v>
      </c>
      <c r="B1841" s="28" t="s">
        <v>338</v>
      </c>
      <c r="C1841" s="29" t="s">
        <v>1461</v>
      </c>
      <c r="D1841" s="29">
        <v>4</v>
      </c>
      <c r="E1841" s="90">
        <v>43922</v>
      </c>
      <c r="F1841" s="57">
        <v>43873</v>
      </c>
      <c r="G1841" s="30">
        <f t="shared" si="141"/>
        <v>49</v>
      </c>
      <c r="H1841" s="31">
        <f>VLOOKUP(C1841, Pivot!A$2:E$999, 4, FALSE)</f>
        <v>207.3</v>
      </c>
      <c r="I1841" s="31">
        <f>VLOOKUP(C1841, Pivot!A$2:E$999, 5, FALSE)</f>
        <v>86.3</v>
      </c>
      <c r="J1841" s="55">
        <v>99.6</v>
      </c>
      <c r="K1841" s="31">
        <f t="shared" si="140"/>
        <v>0</v>
      </c>
      <c r="L1841" s="58">
        <f>VLOOKUP(C1841, Pivot!A$2:B$999, 2, FALSE)</f>
        <v>93061</v>
      </c>
      <c r="M1841" s="58">
        <f t="shared" si="142"/>
        <v>2020</v>
      </c>
    </row>
    <row r="1842" spans="1:15" ht="12.75" hidden="1" customHeight="1" x14ac:dyDescent="0.25">
      <c r="A1842" s="48" t="s">
        <v>1460</v>
      </c>
      <c r="B1842" s="28" t="s">
        <v>338</v>
      </c>
      <c r="C1842" s="29" t="s">
        <v>1462</v>
      </c>
      <c r="D1842" s="29">
        <v>2</v>
      </c>
      <c r="E1842" s="90">
        <v>43922</v>
      </c>
      <c r="F1842" s="57">
        <f>VLOOKUP(C1842, Pivot!A$2:C$999, 3, FALSE)</f>
        <v>43789</v>
      </c>
      <c r="G1842" s="30">
        <f t="shared" si="141"/>
        <v>133</v>
      </c>
      <c r="H1842" s="31">
        <f>VLOOKUP(C1842, Pivot!A$2:E$999, 4, FALSE)</f>
        <v>113.7</v>
      </c>
      <c r="I1842" s="31">
        <f>VLOOKUP(C1842, Pivot!A$2:E$999, 5, FALSE)</f>
        <v>86.3</v>
      </c>
      <c r="J1842" s="55">
        <v>99.6</v>
      </c>
      <c r="K1842" s="31">
        <f t="shared" si="140"/>
        <v>0</v>
      </c>
      <c r="L1842" s="58">
        <f>VLOOKUP(C1842, Pivot!A$2:B$999, 2, FALSE)</f>
        <v>33354</v>
      </c>
      <c r="M1842" s="58">
        <f t="shared" si="142"/>
        <v>2020</v>
      </c>
    </row>
    <row r="1843" spans="1:15" ht="12.75" hidden="1" customHeight="1" x14ac:dyDescent="0.25">
      <c r="A1843" s="48" t="s">
        <v>1463</v>
      </c>
      <c r="B1843" s="28" t="s">
        <v>338</v>
      </c>
      <c r="C1843" s="29" t="s">
        <v>1461</v>
      </c>
      <c r="D1843" s="29">
        <v>1</v>
      </c>
      <c r="E1843" s="90">
        <v>43956</v>
      </c>
      <c r="F1843" s="57">
        <v>43873</v>
      </c>
      <c r="G1843" s="30">
        <f t="shared" si="141"/>
        <v>83</v>
      </c>
      <c r="H1843" s="31">
        <f>VLOOKUP(C1843, Pivot!A$2:E$999, 4, FALSE)</f>
        <v>207.3</v>
      </c>
      <c r="I1843" s="31">
        <f>VLOOKUP(C1843, Pivot!A$2:E$999, 5, FALSE)</f>
        <v>86.3</v>
      </c>
      <c r="J1843" s="55">
        <v>99.6</v>
      </c>
      <c r="K1843" s="31">
        <f t="shared" si="140"/>
        <v>0</v>
      </c>
      <c r="L1843" s="58">
        <f>VLOOKUP(C1843, Pivot!A$2:B$999, 2, FALSE)</f>
        <v>93061</v>
      </c>
      <c r="M1843" s="58">
        <f t="shared" si="142"/>
        <v>2020</v>
      </c>
    </row>
    <row r="1844" spans="1:15" ht="12.75" hidden="1" customHeight="1" x14ac:dyDescent="0.25">
      <c r="A1844" s="48" t="s">
        <v>1464</v>
      </c>
      <c r="B1844" s="28" t="s">
        <v>338</v>
      </c>
      <c r="C1844" s="29" t="s">
        <v>1462</v>
      </c>
      <c r="D1844" s="29">
        <v>2</v>
      </c>
      <c r="E1844" s="90">
        <v>43984</v>
      </c>
      <c r="F1844" s="57">
        <f>VLOOKUP(C1844, Pivot!A$2:C$999, 3, FALSE)</f>
        <v>43789</v>
      </c>
      <c r="G1844" s="30">
        <f t="shared" si="141"/>
        <v>195</v>
      </c>
      <c r="H1844" s="31">
        <f>VLOOKUP(C1844, Pivot!A$2:E$999, 4, FALSE)</f>
        <v>113.7</v>
      </c>
      <c r="I1844" s="31">
        <f>VLOOKUP(C1844, Pivot!A$2:E$999, 5, FALSE)</f>
        <v>86.3</v>
      </c>
      <c r="J1844" s="55">
        <v>92</v>
      </c>
      <c r="K1844" s="31">
        <f t="shared" si="140"/>
        <v>0</v>
      </c>
      <c r="L1844" s="58">
        <f>VLOOKUP(C1844, Pivot!A$2:B$999, 2, FALSE)</f>
        <v>33354</v>
      </c>
      <c r="M1844" s="58">
        <f t="shared" si="142"/>
        <v>2020</v>
      </c>
    </row>
    <row r="1845" spans="1:15" ht="12.75" hidden="1" customHeight="1" x14ac:dyDescent="0.25">
      <c r="A1845" s="36" t="s">
        <v>1465</v>
      </c>
      <c r="B1845" s="28" t="s">
        <v>301</v>
      </c>
      <c r="C1845" s="29" t="s">
        <v>1462</v>
      </c>
      <c r="D1845" s="36">
        <v>5</v>
      </c>
      <c r="E1845" s="92">
        <v>43993</v>
      </c>
      <c r="F1845" s="57">
        <f>VLOOKUP(C1845, Pivot!A$2:C$999, 3, FALSE)</f>
        <v>43789</v>
      </c>
      <c r="G1845" s="30">
        <f t="shared" si="141"/>
        <v>204</v>
      </c>
      <c r="H1845" s="31">
        <f>VLOOKUP(C1845, Pivot!A$2:E$999, 4, FALSE)</f>
        <v>113.7</v>
      </c>
      <c r="I1845" s="31">
        <f>VLOOKUP(C1845, Pivot!A$2:E$999, 5, FALSE)</f>
        <v>86.3</v>
      </c>
      <c r="J1845" s="36">
        <v>95.5</v>
      </c>
      <c r="K1845" s="31">
        <f t="shared" si="140"/>
        <v>0</v>
      </c>
      <c r="L1845" s="58">
        <f>VLOOKUP(C1845, Pivot!A$2:B$999, 2, FALSE)</f>
        <v>33354</v>
      </c>
      <c r="M1845" s="58">
        <f>IF(ISBLANK(E1848), "", YEAR(E1848))</f>
        <v>2020</v>
      </c>
    </row>
    <row r="1846" spans="1:15" ht="12.75" hidden="1" customHeight="1" x14ac:dyDescent="0.25">
      <c r="A1846" s="36" t="s">
        <v>1465</v>
      </c>
      <c r="B1846" s="28" t="s">
        <v>301</v>
      </c>
      <c r="C1846" s="29" t="s">
        <v>1461</v>
      </c>
      <c r="D1846" s="36">
        <v>2</v>
      </c>
      <c r="E1846" s="92">
        <v>43993</v>
      </c>
      <c r="F1846" s="57" t="s">
        <v>1439</v>
      </c>
      <c r="G1846" s="30" t="str">
        <f t="shared" si="141"/>
        <v/>
      </c>
      <c r="H1846" s="31">
        <f>VLOOKUP(C1846, Pivot!A$2:E$999, 4, FALSE)</f>
        <v>207.3</v>
      </c>
      <c r="I1846" s="31">
        <f>VLOOKUP(C1846, Pivot!A$2:E$999, 5, FALSE)</f>
        <v>86.3</v>
      </c>
      <c r="J1846" s="36">
        <v>95.3</v>
      </c>
      <c r="K1846" s="31">
        <f t="shared" si="140"/>
        <v>0</v>
      </c>
      <c r="L1846" s="58">
        <f>VLOOKUP(C1846, Pivot!A$2:B$999, 2, FALSE)</f>
        <v>93061</v>
      </c>
      <c r="M1846" s="58">
        <f>IF(ISBLANK(E1846), "", YEAR(E1846))</f>
        <v>2020</v>
      </c>
      <c r="O1846" s="56" t="s">
        <v>1466</v>
      </c>
    </row>
    <row r="1847" spans="1:15" ht="12.75" hidden="1" customHeight="1" x14ac:dyDescent="0.25">
      <c r="A1847" s="36" t="s">
        <v>1465</v>
      </c>
      <c r="B1847" s="28" t="s">
        <v>301</v>
      </c>
      <c r="C1847" s="29" t="s">
        <v>1467</v>
      </c>
      <c r="D1847" s="36">
        <v>1</v>
      </c>
      <c r="E1847" s="92">
        <v>43993</v>
      </c>
      <c r="F1847" s="57">
        <f>VLOOKUP(C1847, Pivot!A$2:C$999, 3, FALSE)</f>
        <v>43791</v>
      </c>
      <c r="G1847" s="30">
        <f t="shared" si="141"/>
        <v>202</v>
      </c>
      <c r="H1847" s="31">
        <f>VLOOKUP(C1847, Pivot!A$2:E$999, 4, FALSE)</f>
        <v>113.7</v>
      </c>
      <c r="I1847" s="31">
        <f>VLOOKUP(C1847, Pivot!A$2:E$999, 5, FALSE)</f>
        <v>86.3</v>
      </c>
      <c r="J1847" s="36">
        <v>95.5</v>
      </c>
      <c r="K1847" s="31">
        <f t="shared" si="140"/>
        <v>0</v>
      </c>
      <c r="L1847" s="58">
        <f>VLOOKUP(C1847, Pivot!A$2:B$999, 2, FALSE)</f>
        <v>8432</v>
      </c>
      <c r="M1847" s="58">
        <f>IF(ISBLANK(E1849), "", YEAR(E1849))</f>
        <v>2020</v>
      </c>
    </row>
    <row r="1848" spans="1:15" ht="12.75" hidden="1" customHeight="1" x14ac:dyDescent="0.25">
      <c r="A1848" s="49" t="s">
        <v>1468</v>
      </c>
      <c r="B1848" s="28" t="s">
        <v>301</v>
      </c>
      <c r="C1848" s="29" t="s">
        <v>1412</v>
      </c>
      <c r="D1848" s="29">
        <v>1</v>
      </c>
      <c r="E1848" s="90">
        <v>43994</v>
      </c>
      <c r="F1848" s="57">
        <f>VLOOKUP(C1848, Pivot!A$2:C$999, 3, FALSE)</f>
        <v>43511</v>
      </c>
      <c r="G1848" s="30">
        <f t="shared" si="141"/>
        <v>483</v>
      </c>
      <c r="H1848" s="31">
        <f>VLOOKUP(C1848, Pivot!A$2:E$999, 4, FALSE)</f>
        <v>111.9</v>
      </c>
      <c r="I1848" s="31">
        <f>VLOOKUP(C1848, Pivot!A$2:E$999, 5, FALSE)</f>
        <v>86.5</v>
      </c>
      <c r="J1848" s="55">
        <v>95.9</v>
      </c>
      <c r="K1848" s="31">
        <f t="shared" si="140"/>
        <v>0</v>
      </c>
      <c r="L1848" s="58">
        <f>VLOOKUP(C1848, Pivot!A$2:B$999, 2, FALSE)</f>
        <v>2839</v>
      </c>
      <c r="M1848" s="58">
        <f>IF(ISBLANK(E1848), "", YEAR(E1848))</f>
        <v>2020</v>
      </c>
    </row>
    <row r="1849" spans="1:15" ht="12.75" hidden="1" customHeight="1" x14ac:dyDescent="0.25">
      <c r="A1849" s="49" t="s">
        <v>1468</v>
      </c>
      <c r="B1849" s="28" t="s">
        <v>301</v>
      </c>
      <c r="C1849" s="29" t="s">
        <v>1411</v>
      </c>
      <c r="D1849" s="29">
        <v>3</v>
      </c>
      <c r="E1849" s="90">
        <v>43994</v>
      </c>
      <c r="F1849" s="57">
        <f>VLOOKUP(C1849, Pivot!A$2:C$999, 3, FALSE)</f>
        <v>43417</v>
      </c>
      <c r="G1849" s="30">
        <f t="shared" si="141"/>
        <v>577</v>
      </c>
      <c r="H1849" s="31">
        <f>VLOOKUP(C1849, Pivot!A$2:E$999, 4, FALSE)</f>
        <v>111.9</v>
      </c>
      <c r="I1849" s="31">
        <f>VLOOKUP(C1849, Pivot!A$2:E$999, 5, FALSE)</f>
        <v>86.5</v>
      </c>
      <c r="J1849" s="55">
        <v>95.9</v>
      </c>
      <c r="K1849" s="31">
        <f t="shared" si="140"/>
        <v>0</v>
      </c>
      <c r="L1849" s="58">
        <f>VLOOKUP(C1849, Pivot!A$2:B$999, 2, FALSE)</f>
        <v>3300</v>
      </c>
      <c r="M1849" s="58">
        <f>IF(ISBLANK(E1849), "", YEAR(E1849))</f>
        <v>2020</v>
      </c>
    </row>
    <row r="1850" spans="1:15" ht="12.75" hidden="1" customHeight="1" x14ac:dyDescent="0.25">
      <c r="A1850" s="27" t="s">
        <v>1468</v>
      </c>
      <c r="B1850" s="28" t="s">
        <v>301</v>
      </c>
      <c r="C1850" s="29" t="s">
        <v>1374</v>
      </c>
      <c r="D1850" s="29">
        <v>1</v>
      </c>
      <c r="E1850" s="90">
        <v>43994</v>
      </c>
      <c r="F1850" s="57">
        <f>VLOOKUP(C1850, Pivot!A$2:C$999, 3, FALSE)</f>
        <v>43410.333333333336</v>
      </c>
      <c r="G1850" s="30">
        <f t="shared" si="141"/>
        <v>583.66666666666424</v>
      </c>
      <c r="H1850" s="31">
        <f>VLOOKUP(C1850, Pivot!A$2:E$999, 4, FALSE)</f>
        <v>207.3</v>
      </c>
      <c r="I1850" s="31">
        <f>VLOOKUP(C1850, Pivot!A$2:E$999, 5, FALSE)</f>
        <v>86.5</v>
      </c>
      <c r="J1850" s="55">
        <v>96.1</v>
      </c>
      <c r="K1850" s="31">
        <f t="shared" si="140"/>
        <v>0</v>
      </c>
      <c r="L1850" s="58">
        <f>VLOOKUP(C1850, Pivot!A$2:B$999, 2, FALSE)</f>
        <v>114000</v>
      </c>
      <c r="M1850" s="58">
        <f>IF(ISBLANK(E1850), "", YEAR(E1850))</f>
        <v>2020</v>
      </c>
    </row>
    <row r="1851" spans="1:15" ht="12.75" hidden="1" customHeight="1" x14ac:dyDescent="0.25">
      <c r="A1851" s="50" t="s">
        <v>1469</v>
      </c>
      <c r="B1851" s="28" t="s">
        <v>301</v>
      </c>
      <c r="C1851" s="78" t="s">
        <v>1374</v>
      </c>
      <c r="D1851" s="29">
        <v>1</v>
      </c>
      <c r="E1851" s="90">
        <v>43994</v>
      </c>
      <c r="F1851" s="57">
        <f>VLOOKUP(C1851, Pivot!A$2:C$999, 3, FALSE)</f>
        <v>43410.333333333336</v>
      </c>
      <c r="G1851" s="30">
        <f t="shared" si="141"/>
        <v>583.66666666666424</v>
      </c>
      <c r="H1851" s="31">
        <f>VLOOKUP(C1851, Pivot!A$2:E$999, 4, FALSE)</f>
        <v>207.3</v>
      </c>
      <c r="I1851" s="31">
        <f>VLOOKUP(C1851, Pivot!A$2:E$999, 5, FALSE)</f>
        <v>86.5</v>
      </c>
      <c r="J1851" s="55">
        <v>153.6</v>
      </c>
      <c r="K1851" s="31">
        <f t="shared" si="140"/>
        <v>0</v>
      </c>
      <c r="L1851" s="58">
        <f>VLOOKUP(C1851, Pivot!A$2:B$999, 2, FALSE)</f>
        <v>114000</v>
      </c>
      <c r="M1851" s="58">
        <f>IF(ISBLANK(E1854), "", YEAR(E1854))</f>
        <v>2020</v>
      </c>
    </row>
    <row r="1852" spans="1:15" ht="12.75" hidden="1" customHeight="1" x14ac:dyDescent="0.25">
      <c r="A1852" s="51" t="s">
        <v>1468</v>
      </c>
      <c r="B1852" s="28" t="s">
        <v>301</v>
      </c>
      <c r="C1852" s="78" t="s">
        <v>1462</v>
      </c>
      <c r="D1852" s="36">
        <v>1</v>
      </c>
      <c r="E1852" s="92">
        <v>43994</v>
      </c>
      <c r="F1852" s="57">
        <f>VLOOKUP(C1852, Pivot!A$2:C$999, 3, FALSE)</f>
        <v>43789</v>
      </c>
      <c r="G1852" s="30">
        <f t="shared" si="141"/>
        <v>205</v>
      </c>
      <c r="H1852" s="31">
        <f>VLOOKUP(C1852, Pivot!A$2:E$999, 4, FALSE)</f>
        <v>113.7</v>
      </c>
      <c r="I1852" s="31">
        <f>VLOOKUP(C1852, Pivot!A$2:E$999, 5, FALSE)</f>
        <v>86.3</v>
      </c>
      <c r="J1852" s="36">
        <v>95.9</v>
      </c>
      <c r="K1852" s="31">
        <f t="shared" si="140"/>
        <v>0</v>
      </c>
      <c r="L1852" s="58">
        <f>VLOOKUP(C1852, Pivot!A$2:B$999, 2, FALSE)</f>
        <v>33354</v>
      </c>
      <c r="M1852" s="58">
        <f>IF(ISBLANK(E1855), "", YEAR(E1855))</f>
        <v>2020</v>
      </c>
    </row>
    <row r="1853" spans="1:15" ht="12.75" hidden="1" customHeight="1" x14ac:dyDescent="0.25">
      <c r="A1853" s="36" t="s">
        <v>1468</v>
      </c>
      <c r="B1853" s="28" t="s">
        <v>301</v>
      </c>
      <c r="C1853" s="29" t="s">
        <v>1462</v>
      </c>
      <c r="D1853" s="36">
        <v>30</v>
      </c>
      <c r="E1853" s="92">
        <v>43994</v>
      </c>
      <c r="F1853" s="57">
        <f>VLOOKUP(C1853, Pivot!A$2:C$999, 3, FALSE)</f>
        <v>43789</v>
      </c>
      <c r="G1853" s="30">
        <f t="shared" si="141"/>
        <v>205</v>
      </c>
      <c r="H1853" s="31">
        <f>VLOOKUP(C1853, Pivot!A$2:E$999, 4, FALSE)</f>
        <v>113.7</v>
      </c>
      <c r="I1853" s="31">
        <f>VLOOKUP(C1853, Pivot!A$2:E$999, 5, FALSE)</f>
        <v>86.3</v>
      </c>
      <c r="J1853" s="36">
        <v>96</v>
      </c>
      <c r="K1853" s="31">
        <f t="shared" si="140"/>
        <v>0</v>
      </c>
      <c r="L1853" s="58">
        <f>VLOOKUP(C1853, Pivot!A$2:B$999, 2, FALSE)</f>
        <v>33354</v>
      </c>
      <c r="M1853" s="58">
        <f>IF(ISBLANK(E1853), "", YEAR(E1853))</f>
        <v>2020</v>
      </c>
    </row>
    <row r="1854" spans="1:15" ht="12.75" hidden="1" customHeight="1" x14ac:dyDescent="0.25">
      <c r="A1854" s="36" t="s">
        <v>1468</v>
      </c>
      <c r="B1854" s="28" t="s">
        <v>301</v>
      </c>
      <c r="C1854" s="29" t="s">
        <v>1461</v>
      </c>
      <c r="D1854" s="36">
        <v>2</v>
      </c>
      <c r="E1854" s="92">
        <v>43994</v>
      </c>
      <c r="F1854" s="57" t="s">
        <v>1439</v>
      </c>
      <c r="G1854" s="30" t="str">
        <f t="shared" si="141"/>
        <v/>
      </c>
      <c r="H1854" s="31">
        <f>VLOOKUP(C1854, Pivot!A$2:E$999, 4, FALSE)</f>
        <v>207.3</v>
      </c>
      <c r="I1854" s="31">
        <f>VLOOKUP(C1854, Pivot!A$2:E$999, 5, FALSE)</f>
        <v>86.3</v>
      </c>
      <c r="J1854" s="36">
        <v>96.2</v>
      </c>
      <c r="K1854" s="31">
        <f t="shared" si="140"/>
        <v>0</v>
      </c>
      <c r="L1854" s="58">
        <f>VLOOKUP(C1854, Pivot!A$2:B$999, 2, FALSE)</f>
        <v>93061</v>
      </c>
      <c r="M1854" s="58">
        <f>IF(ISBLANK(E1854), "", YEAR(E1854))</f>
        <v>2020</v>
      </c>
      <c r="O1854" s="56" t="s">
        <v>1466</v>
      </c>
    </row>
    <row r="1855" spans="1:15" ht="12.75" hidden="1" customHeight="1" x14ac:dyDescent="0.25">
      <c r="A1855" s="51" t="s">
        <v>1468</v>
      </c>
      <c r="B1855" s="28" t="s">
        <v>301</v>
      </c>
      <c r="C1855" s="29" t="s">
        <v>1470</v>
      </c>
      <c r="D1855" s="36">
        <v>2</v>
      </c>
      <c r="E1855" s="92">
        <v>43994</v>
      </c>
      <c r="F1855" s="57">
        <f>VLOOKUP(C1855, Pivot!A$2:C$999, 3, FALSE)</f>
        <v>43873</v>
      </c>
      <c r="G1855" s="30">
        <f t="shared" si="141"/>
        <v>121</v>
      </c>
      <c r="H1855" s="31">
        <f>VLOOKUP(C1855, Pivot!A$2:E$999, 4, FALSE)</f>
        <v>113.7</v>
      </c>
      <c r="I1855" s="31">
        <f>VLOOKUP(C1855, Pivot!A$2:E$999, 5, FALSE)</f>
        <v>86.3</v>
      </c>
      <c r="J1855" s="36">
        <v>96</v>
      </c>
      <c r="K1855" s="31">
        <f t="shared" si="140"/>
        <v>0</v>
      </c>
      <c r="L1855" s="58">
        <f>VLOOKUP(C1855, Pivot!A$2:B$999, 2, FALSE)</f>
        <v>5700</v>
      </c>
      <c r="M1855" s="58">
        <f>IF(ISBLANK(E1855), "", YEAR(E1855))</f>
        <v>2020</v>
      </c>
    </row>
    <row r="1856" spans="1:15" ht="12.75" hidden="1" customHeight="1" x14ac:dyDescent="0.25">
      <c r="A1856" s="51" t="s">
        <v>1468</v>
      </c>
      <c r="B1856" s="28" t="s">
        <v>301</v>
      </c>
      <c r="C1856" s="29" t="s">
        <v>1470</v>
      </c>
      <c r="D1856" s="36">
        <v>1</v>
      </c>
      <c r="E1856" s="92">
        <v>43994</v>
      </c>
      <c r="F1856" s="57">
        <f>VLOOKUP(C1856, Pivot!A$2:C$999, 3, FALSE)</f>
        <v>43873</v>
      </c>
      <c r="G1856" s="30">
        <f t="shared" si="141"/>
        <v>121</v>
      </c>
      <c r="H1856" s="31">
        <f>VLOOKUP(C1856, Pivot!A$2:E$999, 4, FALSE)</f>
        <v>113.7</v>
      </c>
      <c r="I1856" s="31">
        <f>VLOOKUP(C1856, Pivot!A$2:E$999, 5, FALSE)</f>
        <v>86.3</v>
      </c>
      <c r="J1856" s="36">
        <v>96.2</v>
      </c>
      <c r="K1856" s="31">
        <f t="shared" si="140"/>
        <v>0</v>
      </c>
      <c r="L1856" s="58">
        <f>VLOOKUP(C1856, Pivot!A$2:B$999, 2, FALSE)</f>
        <v>5700</v>
      </c>
      <c r="M1856" s="58">
        <f>IF(ISBLANK(E1856), "", YEAR(E1856))</f>
        <v>2020</v>
      </c>
    </row>
    <row r="1857" spans="1:15" ht="12.75" hidden="1" customHeight="1" x14ac:dyDescent="0.25">
      <c r="A1857" s="36" t="s">
        <v>1468</v>
      </c>
      <c r="B1857" s="28" t="s">
        <v>301</v>
      </c>
      <c r="C1857" s="29" t="s">
        <v>1416</v>
      </c>
      <c r="D1857" s="29">
        <v>1</v>
      </c>
      <c r="E1857" s="90">
        <v>43994</v>
      </c>
      <c r="F1857" s="57">
        <f>VLOOKUP(C1857, Pivot!A$2:C$999, 3, FALSE)</f>
        <v>43651.36363636364</v>
      </c>
      <c r="G1857" s="30">
        <f t="shared" si="141"/>
        <v>342.63636363636033</v>
      </c>
      <c r="H1857" s="31">
        <f>VLOOKUP(C1857, Pivot!A$2:E$999, 4, FALSE)</f>
        <v>118.9</v>
      </c>
      <c r="I1857" s="31">
        <f>VLOOKUP(C1857, Pivot!A$2:E$999, 5, FALSE)</f>
        <v>111.9</v>
      </c>
      <c r="J1857" s="55">
        <v>95.9</v>
      </c>
      <c r="K1857" s="31">
        <f t="shared" si="140"/>
        <v>-16</v>
      </c>
      <c r="L1857" s="58">
        <f>VLOOKUP(C1857, Pivot!A$2:B$999, 2, FALSE)</f>
        <v>11817</v>
      </c>
      <c r="M1857" s="58">
        <f>IF(ISBLANK(E1859), "", YEAR(E1859))</f>
        <v>2020</v>
      </c>
    </row>
    <row r="1858" spans="1:15" ht="12.75" hidden="1" customHeight="1" x14ac:dyDescent="0.25">
      <c r="A1858" s="36" t="s">
        <v>1468</v>
      </c>
      <c r="B1858" s="28" t="s">
        <v>301</v>
      </c>
      <c r="C1858" s="29" t="s">
        <v>1416</v>
      </c>
      <c r="D1858" s="29">
        <v>1</v>
      </c>
      <c r="E1858" s="90">
        <v>43994</v>
      </c>
      <c r="F1858" s="57">
        <f>VLOOKUP(C1858, Pivot!A$2:C$999, 3, FALSE)</f>
        <v>43651.36363636364</v>
      </c>
      <c r="G1858" s="30">
        <f t="shared" si="141"/>
        <v>342.63636363636033</v>
      </c>
      <c r="H1858" s="31">
        <f>VLOOKUP(C1858, Pivot!A$2:E$999, 4, FALSE)</f>
        <v>118.9</v>
      </c>
      <c r="I1858" s="31">
        <f>VLOOKUP(C1858, Pivot!A$2:E$999, 5, FALSE)</f>
        <v>111.9</v>
      </c>
      <c r="J1858" s="55">
        <v>96</v>
      </c>
      <c r="K1858" s="31">
        <f t="shared" ref="K1858:K1861" si="143">IF(J1858&gt;H1858, J1858-H1858, IF(J1858&lt;I1858, J1858-I1858, 0))</f>
        <v>-15.900000000000006</v>
      </c>
      <c r="L1858" s="58">
        <f>VLOOKUP(C1858, Pivot!A$2:B$999, 2, FALSE)</f>
        <v>11817</v>
      </c>
      <c r="M1858" s="58">
        <f>IF(ISBLANK(E1860), "", YEAR(E1860))</f>
        <v>2020</v>
      </c>
    </row>
    <row r="1859" spans="1:15" ht="12.75" hidden="1" customHeight="1" x14ac:dyDescent="0.25">
      <c r="A1859" s="27" t="s">
        <v>1471</v>
      </c>
      <c r="B1859" s="28" t="s">
        <v>301</v>
      </c>
      <c r="C1859" s="29" t="s">
        <v>1374</v>
      </c>
      <c r="D1859" s="29">
        <v>1</v>
      </c>
      <c r="E1859" s="90">
        <v>43995</v>
      </c>
      <c r="F1859" s="57">
        <f>VLOOKUP(C1859, Pivot!A$2:C$999, 3, FALSE)</f>
        <v>43410.333333333336</v>
      </c>
      <c r="G1859" s="30">
        <f t="shared" si="141"/>
        <v>584.66666666666424</v>
      </c>
      <c r="H1859" s="31">
        <f>VLOOKUP(C1859, Pivot!A$2:E$999, 4, FALSE)</f>
        <v>207.3</v>
      </c>
      <c r="I1859" s="31">
        <f>VLOOKUP(C1859, Pivot!A$2:E$999, 5, FALSE)</f>
        <v>86.5</v>
      </c>
      <c r="J1859" s="55">
        <v>155.19999999999999</v>
      </c>
      <c r="K1859" s="31">
        <f t="shared" si="143"/>
        <v>0</v>
      </c>
      <c r="L1859" s="58">
        <f>VLOOKUP(C1859, Pivot!A$2:B$999, 2, FALSE)</f>
        <v>114000</v>
      </c>
      <c r="M1859" s="58">
        <f>IF(ISBLANK(E1862), "", YEAR(E1862))</f>
        <v>2020</v>
      </c>
    </row>
    <row r="1860" spans="1:15" ht="12.75" hidden="1" customHeight="1" x14ac:dyDescent="0.25">
      <c r="A1860" s="36" t="s">
        <v>1472</v>
      </c>
      <c r="B1860" s="28" t="s">
        <v>301</v>
      </c>
      <c r="C1860" s="29" t="s">
        <v>1462</v>
      </c>
      <c r="D1860" s="45">
        <v>5</v>
      </c>
      <c r="E1860" s="92">
        <v>43995</v>
      </c>
      <c r="F1860" s="57">
        <f>VLOOKUP(C1860, Pivot!A$2:C$999, 3, FALSE)</f>
        <v>43789</v>
      </c>
      <c r="G1860" s="30">
        <f t="shared" si="141"/>
        <v>206</v>
      </c>
      <c r="H1860" s="31">
        <f>VLOOKUP(C1860, Pivot!A$2:E$999, 4, FALSE)</f>
        <v>113.7</v>
      </c>
      <c r="I1860" s="31">
        <f>VLOOKUP(C1860, Pivot!A$2:E$999, 5, FALSE)</f>
        <v>86.3</v>
      </c>
      <c r="J1860" s="36">
        <v>96.2</v>
      </c>
      <c r="K1860" s="31">
        <f t="shared" si="143"/>
        <v>0</v>
      </c>
      <c r="L1860" s="58">
        <f>VLOOKUP(C1860, Pivot!A$2:B$999, 2, FALSE)</f>
        <v>33354</v>
      </c>
      <c r="M1860" s="58">
        <f>IF(ISBLANK(E1862), "", YEAR(E1862))</f>
        <v>2020</v>
      </c>
    </row>
    <row r="1861" spans="1:15" ht="12.75" hidden="1" customHeight="1" x14ac:dyDescent="0.25">
      <c r="A1861" s="36" t="s">
        <v>1472</v>
      </c>
      <c r="B1861" s="28" t="s">
        <v>301</v>
      </c>
      <c r="C1861" s="29" t="s">
        <v>1461</v>
      </c>
      <c r="D1861" s="36">
        <v>2</v>
      </c>
      <c r="E1861" s="92">
        <v>43995</v>
      </c>
      <c r="F1861" s="57" t="s">
        <v>1439</v>
      </c>
      <c r="G1861" s="30" t="str">
        <f t="shared" si="141"/>
        <v/>
      </c>
      <c r="H1861" s="31">
        <f>VLOOKUP(C1861, Pivot!A$2:E$999, 4, FALSE)</f>
        <v>207.3</v>
      </c>
      <c r="I1861" s="31">
        <f>VLOOKUP(C1861, Pivot!A$2:E$999, 5, FALSE)</f>
        <v>86.3</v>
      </c>
      <c r="J1861" s="36">
        <v>96.3</v>
      </c>
      <c r="K1861" s="31">
        <f t="shared" si="143"/>
        <v>0</v>
      </c>
      <c r="L1861" s="58">
        <f>VLOOKUP(C1861, Pivot!A$2:B$999, 2, FALSE)</f>
        <v>93061</v>
      </c>
      <c r="M1861" s="58">
        <f>IF(ISBLANK(E1861), "", YEAR(E1861))</f>
        <v>2020</v>
      </c>
      <c r="O1861" s="56" t="s">
        <v>1466</v>
      </c>
    </row>
    <row r="1862" spans="1:15" ht="12.75" hidden="1" customHeight="1" x14ac:dyDescent="0.25">
      <c r="A1862" s="27" t="s">
        <v>1473</v>
      </c>
      <c r="B1862" s="28" t="s">
        <v>301</v>
      </c>
      <c r="C1862" s="29" t="s">
        <v>1324</v>
      </c>
      <c r="D1862" s="29">
        <v>1</v>
      </c>
      <c r="E1862" s="90">
        <v>43996</v>
      </c>
      <c r="F1862" s="57">
        <f>VLOOKUP(C1862, Pivot!A$2:C$999, 3, FALSE)</f>
        <v>43053</v>
      </c>
      <c r="G1862" s="30">
        <f t="shared" si="141"/>
        <v>943</v>
      </c>
      <c r="H1862" s="31">
        <f>VLOOKUP(C1862, Pivot!A$2:E$999, 4, FALSE)</f>
        <v>114.2</v>
      </c>
      <c r="I1862" s="31">
        <f>VLOOKUP(C1862, Pivot!A$2:E$999, 5, FALSE)</f>
        <v>86.5</v>
      </c>
      <c r="J1862" s="55">
        <v>65.099999999999994</v>
      </c>
      <c r="L1862" s="58">
        <f>VLOOKUP(C1862, Pivot!A$2:B$999, 2, FALSE)</f>
        <v>48366</v>
      </c>
      <c r="M1862" s="58">
        <f>IF(ISBLANK(E1862), "", YEAR(E1862))</f>
        <v>2020</v>
      </c>
    </row>
    <row r="1863" spans="1:15" ht="12.75" hidden="1" customHeight="1" x14ac:dyDescent="0.25">
      <c r="A1863" s="36" t="s">
        <v>1474</v>
      </c>
      <c r="B1863" s="28" t="s">
        <v>301</v>
      </c>
      <c r="C1863" s="29" t="s">
        <v>1461</v>
      </c>
      <c r="D1863" s="36">
        <v>2</v>
      </c>
      <c r="E1863" s="92">
        <v>43996</v>
      </c>
      <c r="F1863" s="57" t="s">
        <v>1439</v>
      </c>
      <c r="G1863" s="30" t="str">
        <f t="shared" si="141"/>
        <v/>
      </c>
      <c r="H1863" s="31">
        <f>VLOOKUP(C1863, Pivot!A$2:E$999, 4, FALSE)</f>
        <v>207.3</v>
      </c>
      <c r="I1863" s="31">
        <f>VLOOKUP(C1863, Pivot!A$2:E$999, 5, FALSE)</f>
        <v>86.3</v>
      </c>
      <c r="J1863" s="36">
        <v>96.5</v>
      </c>
      <c r="K1863" s="31">
        <f t="shared" ref="K1863:K1894" si="144">IF(J1863&gt;H1863, J1863-H1863, IF(J1863&lt;I1863, J1863-I1863, 0))</f>
        <v>0</v>
      </c>
      <c r="L1863" s="58">
        <f>VLOOKUP(C1863, Pivot!A$2:B$999, 2, FALSE)</f>
        <v>93061</v>
      </c>
      <c r="M1863" s="58">
        <f>IF(ISBLANK(E1866), "", YEAR(E1866))</f>
        <v>2020</v>
      </c>
      <c r="O1863" s="56" t="s">
        <v>1466</v>
      </c>
    </row>
    <row r="1864" spans="1:15" ht="12.75" hidden="1" customHeight="1" x14ac:dyDescent="0.25">
      <c r="A1864" s="36" t="s">
        <v>1474</v>
      </c>
      <c r="B1864" s="28" t="s">
        <v>301</v>
      </c>
      <c r="C1864" s="29" t="s">
        <v>1467</v>
      </c>
      <c r="D1864" s="36">
        <v>2</v>
      </c>
      <c r="E1864" s="92">
        <v>43996</v>
      </c>
      <c r="F1864" s="57">
        <f>VLOOKUP(C1864, Pivot!A$2:C$999, 3, FALSE)</f>
        <v>43791</v>
      </c>
      <c r="G1864" s="30">
        <f t="shared" si="141"/>
        <v>205</v>
      </c>
      <c r="H1864" s="31">
        <f>VLOOKUP(C1864, Pivot!A$2:E$999, 4, FALSE)</f>
        <v>113.7</v>
      </c>
      <c r="I1864" s="31">
        <f>VLOOKUP(C1864, Pivot!A$2:E$999, 5, FALSE)</f>
        <v>86.3</v>
      </c>
      <c r="J1864" s="36">
        <v>96.6</v>
      </c>
      <c r="K1864" s="31">
        <f t="shared" si="144"/>
        <v>0</v>
      </c>
      <c r="L1864" s="58">
        <f>VLOOKUP(C1864, Pivot!A$2:B$999, 2, FALSE)</f>
        <v>8432</v>
      </c>
      <c r="M1864" s="58">
        <f>IF(ISBLANK(E1864), "", YEAR(E1864))</f>
        <v>2020</v>
      </c>
    </row>
    <row r="1865" spans="1:15" ht="12.75" hidden="1" customHeight="1" x14ac:dyDescent="0.25">
      <c r="A1865" s="36" t="s">
        <v>1474</v>
      </c>
      <c r="B1865" s="28" t="s">
        <v>301</v>
      </c>
      <c r="C1865" s="29" t="s">
        <v>1475</v>
      </c>
      <c r="D1865" s="29">
        <v>1</v>
      </c>
      <c r="E1865" s="92">
        <v>43996</v>
      </c>
      <c r="F1865" s="57">
        <f>VLOOKUP(C1865, Pivot!A$2:C$999, 3, FALSE)</f>
        <v>43913</v>
      </c>
      <c r="G1865" s="30">
        <f t="shared" si="141"/>
        <v>83</v>
      </c>
      <c r="H1865" s="31">
        <f>VLOOKUP(C1865, Pivot!A$2:E$999, 4, FALSE)</f>
        <v>118.9</v>
      </c>
      <c r="I1865" s="31">
        <f>VLOOKUP(C1865, Pivot!A$2:E$999, 5, FALSE)</f>
        <v>111.9</v>
      </c>
      <c r="J1865" s="36">
        <v>96.5</v>
      </c>
      <c r="K1865" s="31">
        <f t="shared" si="144"/>
        <v>-15.400000000000006</v>
      </c>
      <c r="L1865" s="58">
        <f>VLOOKUP(C1865, Pivot!A$2:B$999, 2, FALSE)</f>
        <v>7935</v>
      </c>
      <c r="M1865" s="58">
        <f>IF(ISBLANK(E1868), "", YEAR(E1868))</f>
        <v>2020</v>
      </c>
    </row>
    <row r="1866" spans="1:15" ht="12.75" hidden="1" customHeight="1" x14ac:dyDescent="0.25">
      <c r="A1866" s="49" t="s">
        <v>1476</v>
      </c>
      <c r="B1866" s="28" t="s">
        <v>338</v>
      </c>
      <c r="C1866" s="49" t="s">
        <v>1461</v>
      </c>
      <c r="D1866" s="29">
        <v>1</v>
      </c>
      <c r="E1866" s="90">
        <v>44018</v>
      </c>
      <c r="F1866" s="57" t="s">
        <v>1439</v>
      </c>
      <c r="G1866" s="30" t="str">
        <f t="shared" si="141"/>
        <v/>
      </c>
      <c r="H1866" s="31">
        <f>VLOOKUP(C1866, Pivot!A$2:E$999, 4, FALSE)</f>
        <v>207.3</v>
      </c>
      <c r="I1866" s="31">
        <f>VLOOKUP(C1866, Pivot!A$2:E$999, 5, FALSE)</f>
        <v>86.3</v>
      </c>
      <c r="J1866" s="55">
        <v>99.6</v>
      </c>
      <c r="K1866" s="31">
        <f t="shared" si="144"/>
        <v>0</v>
      </c>
      <c r="L1866" s="58">
        <f>VLOOKUP(C1866, Pivot!A$2:B$999, 2, FALSE)</f>
        <v>93061</v>
      </c>
      <c r="M1866" s="58">
        <f>IF(ISBLANK(E1868), "", YEAR(E1868))</f>
        <v>2020</v>
      </c>
      <c r="O1866" s="56" t="s">
        <v>1466</v>
      </c>
    </row>
    <row r="1867" spans="1:15" ht="12.75" hidden="1" customHeight="1" x14ac:dyDescent="0.25">
      <c r="A1867" s="49" t="s">
        <v>1477</v>
      </c>
      <c r="B1867" s="28" t="s">
        <v>338</v>
      </c>
      <c r="C1867" s="49" t="s">
        <v>1461</v>
      </c>
      <c r="D1867" s="29">
        <v>1</v>
      </c>
      <c r="E1867" s="90">
        <v>44020</v>
      </c>
      <c r="F1867" s="57" t="s">
        <v>1439</v>
      </c>
      <c r="G1867" s="30" t="str">
        <f t="shared" si="141"/>
        <v/>
      </c>
      <c r="H1867" s="31">
        <f>VLOOKUP(C1867, Pivot!A$2:E$999, 4, FALSE)</f>
        <v>207.3</v>
      </c>
      <c r="I1867" s="31">
        <f>VLOOKUP(C1867, Pivot!A$2:E$999, 5, FALSE)</f>
        <v>86.3</v>
      </c>
      <c r="J1867" s="55">
        <v>101.7</v>
      </c>
      <c r="K1867" s="31">
        <f t="shared" si="144"/>
        <v>0</v>
      </c>
      <c r="L1867" s="58">
        <f>VLOOKUP(C1867, Pivot!A$2:B$999, 2, FALSE)</f>
        <v>93061</v>
      </c>
      <c r="M1867" s="58">
        <f>IF(ISBLANK(E1869), "", YEAR(E1869))</f>
        <v>2020</v>
      </c>
      <c r="O1867" s="56" t="s">
        <v>1466</v>
      </c>
    </row>
    <row r="1868" spans="1:15" ht="12.75" hidden="1" customHeight="1" x14ac:dyDescent="0.25">
      <c r="A1868" s="27" t="s">
        <v>1472</v>
      </c>
      <c r="B1868" s="28" t="s">
        <v>301</v>
      </c>
      <c r="C1868" s="29" t="s">
        <v>1374</v>
      </c>
      <c r="D1868" s="29">
        <v>1</v>
      </c>
      <c r="E1868" s="90">
        <v>44025</v>
      </c>
      <c r="F1868" s="57">
        <f>VLOOKUP(C1868, Pivot!A$2:C$999, 3, FALSE)</f>
        <v>43410.333333333336</v>
      </c>
      <c r="G1868" s="30">
        <f t="shared" si="141"/>
        <v>614.66666666666424</v>
      </c>
      <c r="H1868" s="31">
        <f>VLOOKUP(C1868, Pivot!A$2:E$999, 4, FALSE)</f>
        <v>207.3</v>
      </c>
      <c r="I1868" s="31">
        <f>VLOOKUP(C1868, Pivot!A$2:E$999, 5, FALSE)</f>
        <v>86.5</v>
      </c>
      <c r="J1868" s="55">
        <v>65.099999999999994</v>
      </c>
      <c r="K1868" s="31">
        <f t="shared" si="144"/>
        <v>-21.400000000000006</v>
      </c>
      <c r="L1868" s="58">
        <f>VLOOKUP(C1868, Pivot!A$2:B$999, 2, FALSE)</f>
        <v>114000</v>
      </c>
      <c r="M1868" s="58">
        <f>IF(ISBLANK(E1870), "", YEAR(E1870))</f>
        <v>2020</v>
      </c>
    </row>
    <row r="1869" spans="1:15" ht="12.75" hidden="1" customHeight="1" x14ac:dyDescent="0.25">
      <c r="A1869" s="36" t="s">
        <v>1478</v>
      </c>
      <c r="B1869" s="28" t="s">
        <v>301</v>
      </c>
      <c r="C1869" s="29" t="s">
        <v>1462</v>
      </c>
      <c r="D1869" s="36">
        <v>29</v>
      </c>
      <c r="E1869" s="92">
        <v>44051</v>
      </c>
      <c r="F1869" s="57">
        <f>VLOOKUP(C1869, Pivot!A$2:C$999, 3, FALSE)</f>
        <v>43789</v>
      </c>
      <c r="G1869" s="30">
        <f t="shared" si="141"/>
        <v>262</v>
      </c>
      <c r="H1869" s="31">
        <f>VLOOKUP(C1869, Pivot!A$2:E$999, 4, FALSE)</f>
        <v>113.7</v>
      </c>
      <c r="I1869" s="31">
        <f>VLOOKUP(C1869, Pivot!A$2:E$999, 5, FALSE)</f>
        <v>86.3</v>
      </c>
      <c r="J1869" s="36">
        <v>94.6</v>
      </c>
      <c r="K1869" s="31">
        <f t="shared" si="144"/>
        <v>0</v>
      </c>
      <c r="L1869" s="58">
        <f>VLOOKUP(C1869, Pivot!A$2:B$999, 2, FALSE)</f>
        <v>33354</v>
      </c>
      <c r="M1869" s="58">
        <f>IF(ISBLANK(E1871), "", YEAR(E1871))</f>
        <v>2020</v>
      </c>
    </row>
    <row r="1870" spans="1:15" ht="12.75" hidden="1" customHeight="1" x14ac:dyDescent="0.25">
      <c r="A1870" s="36" t="s">
        <v>1478</v>
      </c>
      <c r="B1870" s="28" t="s">
        <v>301</v>
      </c>
      <c r="C1870" s="29" t="s">
        <v>1462</v>
      </c>
      <c r="D1870" s="36">
        <v>10</v>
      </c>
      <c r="E1870" s="92">
        <v>44051</v>
      </c>
      <c r="F1870" s="57">
        <f>VLOOKUP(C1870, Pivot!A$2:C$999, 3, FALSE)</f>
        <v>43789</v>
      </c>
      <c r="G1870" s="30">
        <f t="shared" si="141"/>
        <v>262</v>
      </c>
      <c r="H1870" s="31">
        <f>VLOOKUP(C1870, Pivot!A$2:E$999, 4, FALSE)</f>
        <v>113.7</v>
      </c>
      <c r="I1870" s="31">
        <f>VLOOKUP(C1870, Pivot!A$2:E$999, 5, FALSE)</f>
        <v>86.3</v>
      </c>
      <c r="J1870" s="36">
        <v>94.5</v>
      </c>
      <c r="K1870" s="31">
        <f t="shared" si="144"/>
        <v>0</v>
      </c>
      <c r="L1870" s="58">
        <f>VLOOKUP(C1870, Pivot!A$2:B$999, 2, FALSE)</f>
        <v>33354</v>
      </c>
      <c r="M1870" s="58">
        <f>IF(ISBLANK(E1872), "", YEAR(E1872))</f>
        <v>2020</v>
      </c>
    </row>
    <row r="1871" spans="1:15" ht="12.75" hidden="1" customHeight="1" x14ac:dyDescent="0.25">
      <c r="A1871" s="36" t="s">
        <v>1478</v>
      </c>
      <c r="B1871" s="28" t="s">
        <v>301</v>
      </c>
      <c r="C1871" s="29" t="s">
        <v>1462</v>
      </c>
      <c r="D1871" s="36">
        <v>18</v>
      </c>
      <c r="E1871" s="92">
        <v>44051</v>
      </c>
      <c r="F1871" s="57">
        <f>VLOOKUP(C1871, Pivot!A$2:C$999, 3, FALSE)</f>
        <v>43789</v>
      </c>
      <c r="G1871" s="30">
        <f t="shared" si="141"/>
        <v>262</v>
      </c>
      <c r="H1871" s="31">
        <f>VLOOKUP(C1871, Pivot!A$2:E$999, 4, FALSE)</f>
        <v>113.7</v>
      </c>
      <c r="I1871" s="31">
        <f>VLOOKUP(C1871, Pivot!A$2:E$999, 5, FALSE)</f>
        <v>86.3</v>
      </c>
      <c r="J1871" s="36">
        <v>94.4</v>
      </c>
      <c r="K1871" s="31">
        <f t="shared" si="144"/>
        <v>0</v>
      </c>
      <c r="L1871" s="58">
        <f>VLOOKUP(C1871, Pivot!A$2:B$999, 2, FALSE)</f>
        <v>33354</v>
      </c>
      <c r="M1871" s="58">
        <f>IF(ISBLANK(E1871), "", YEAR(E1871))</f>
        <v>2020</v>
      </c>
    </row>
    <row r="1872" spans="1:15" ht="12.75" hidden="1" customHeight="1" x14ac:dyDescent="0.25">
      <c r="A1872" s="36" t="s">
        <v>1478</v>
      </c>
      <c r="B1872" s="28" t="s">
        <v>301</v>
      </c>
      <c r="C1872" s="29" t="s">
        <v>1462</v>
      </c>
      <c r="D1872" s="36">
        <v>60</v>
      </c>
      <c r="E1872" s="92">
        <v>44051</v>
      </c>
      <c r="F1872" s="57">
        <f>VLOOKUP(C1872, Pivot!A$2:C$999, 3, FALSE)</f>
        <v>43789</v>
      </c>
      <c r="G1872" s="30">
        <f t="shared" si="141"/>
        <v>262</v>
      </c>
      <c r="H1872" s="31">
        <f>VLOOKUP(C1872, Pivot!A$2:E$999, 4, FALSE)</f>
        <v>113.7</v>
      </c>
      <c r="I1872" s="31">
        <f>VLOOKUP(C1872, Pivot!A$2:E$999, 5, FALSE)</f>
        <v>86.3</v>
      </c>
      <c r="J1872" s="36">
        <v>94.2</v>
      </c>
      <c r="K1872" s="31">
        <f t="shared" si="144"/>
        <v>0</v>
      </c>
      <c r="L1872" s="58">
        <f>VLOOKUP(C1872, Pivot!A$2:B$999, 2, FALSE)</f>
        <v>33354</v>
      </c>
      <c r="M1872" s="58">
        <f>IF(ISBLANK(E1872), "", YEAR(E1872))</f>
        <v>2020</v>
      </c>
    </row>
    <row r="1873" spans="1:15" ht="12.75" hidden="1" customHeight="1" x14ac:dyDescent="0.25">
      <c r="A1873" s="36" t="s">
        <v>1478</v>
      </c>
      <c r="B1873" s="28" t="s">
        <v>301</v>
      </c>
      <c r="C1873" s="29" t="s">
        <v>1462</v>
      </c>
      <c r="D1873" s="36">
        <v>62</v>
      </c>
      <c r="E1873" s="92">
        <v>44051</v>
      </c>
      <c r="F1873" s="57">
        <f>VLOOKUP(C1873, Pivot!A$2:C$999, 3, FALSE)</f>
        <v>43789</v>
      </c>
      <c r="G1873" s="30">
        <f t="shared" si="141"/>
        <v>262</v>
      </c>
      <c r="H1873" s="31">
        <f>VLOOKUP(C1873, Pivot!A$2:E$999, 4, FALSE)</f>
        <v>113.7</v>
      </c>
      <c r="I1873" s="31">
        <f>VLOOKUP(C1873, Pivot!A$2:E$999, 5, FALSE)</f>
        <v>86.3</v>
      </c>
      <c r="J1873" s="36">
        <v>93.9</v>
      </c>
      <c r="K1873" s="31">
        <f t="shared" si="144"/>
        <v>0</v>
      </c>
      <c r="L1873" s="58">
        <f>VLOOKUP(C1873, Pivot!A$2:B$999, 2, FALSE)</f>
        <v>33354</v>
      </c>
      <c r="M1873" s="58">
        <f>IF(ISBLANK(E1873), "", YEAR(E1873))</f>
        <v>2020</v>
      </c>
    </row>
    <row r="1874" spans="1:15" ht="12.75" hidden="1" customHeight="1" x14ac:dyDescent="0.25">
      <c r="A1874" s="36" t="s">
        <v>1478</v>
      </c>
      <c r="B1874" s="28" t="s">
        <v>301</v>
      </c>
      <c r="C1874" s="29" t="s">
        <v>1462</v>
      </c>
      <c r="D1874" s="36">
        <v>89</v>
      </c>
      <c r="E1874" s="92">
        <v>44051</v>
      </c>
      <c r="F1874" s="57">
        <f>VLOOKUP(C1874, Pivot!A$2:C$999, 3, FALSE)</f>
        <v>43789</v>
      </c>
      <c r="G1874" s="30">
        <f t="shared" si="141"/>
        <v>262</v>
      </c>
      <c r="H1874" s="31">
        <f>VLOOKUP(C1874, Pivot!A$2:E$999, 4, FALSE)</f>
        <v>113.7</v>
      </c>
      <c r="I1874" s="31">
        <f>VLOOKUP(C1874, Pivot!A$2:E$999, 5, FALSE)</f>
        <v>86.3</v>
      </c>
      <c r="J1874" s="36">
        <v>93.3</v>
      </c>
      <c r="K1874" s="31">
        <f t="shared" si="144"/>
        <v>0</v>
      </c>
      <c r="L1874" s="58">
        <f>VLOOKUP(C1874, Pivot!A$2:B$999, 2, FALSE)</f>
        <v>33354</v>
      </c>
      <c r="M1874" s="58">
        <f>IF(ISBLANK(E1877), "", YEAR(E1877))</f>
        <v>2020</v>
      </c>
    </row>
    <row r="1875" spans="1:15" ht="12.75" hidden="1" customHeight="1" x14ac:dyDescent="0.25">
      <c r="A1875" s="36" t="s">
        <v>1478</v>
      </c>
      <c r="B1875" s="28" t="s">
        <v>301</v>
      </c>
      <c r="C1875" s="29" t="s">
        <v>1462</v>
      </c>
      <c r="D1875" s="36">
        <v>18</v>
      </c>
      <c r="E1875" s="92">
        <v>44051</v>
      </c>
      <c r="F1875" s="57">
        <f>VLOOKUP(C1875, Pivot!A$2:C$999, 3, FALSE)</f>
        <v>43789</v>
      </c>
      <c r="G1875" s="30">
        <f t="shared" si="141"/>
        <v>262</v>
      </c>
      <c r="H1875" s="31">
        <f>VLOOKUP(C1875, Pivot!A$2:E$999, 4, FALSE)</f>
        <v>113.7</v>
      </c>
      <c r="I1875" s="31">
        <f>VLOOKUP(C1875, Pivot!A$2:E$999, 5, FALSE)</f>
        <v>86.3</v>
      </c>
      <c r="J1875" s="36">
        <v>93.1</v>
      </c>
      <c r="K1875" s="31">
        <f t="shared" si="144"/>
        <v>0</v>
      </c>
      <c r="L1875" s="58">
        <f>VLOOKUP(C1875, Pivot!A$2:B$999, 2, FALSE)</f>
        <v>33354</v>
      </c>
      <c r="M1875" s="58">
        <f>IF(ISBLANK(E1878), "", YEAR(E1878))</f>
        <v>2020</v>
      </c>
    </row>
    <row r="1876" spans="1:15" ht="12.75" hidden="1" customHeight="1" x14ac:dyDescent="0.25">
      <c r="A1876" s="36" t="s">
        <v>1478</v>
      </c>
      <c r="B1876" s="28" t="s">
        <v>301</v>
      </c>
      <c r="C1876" s="29" t="s">
        <v>1462</v>
      </c>
      <c r="D1876" s="36">
        <v>65</v>
      </c>
      <c r="E1876" s="92">
        <v>44051</v>
      </c>
      <c r="F1876" s="57">
        <f>VLOOKUP(C1876, Pivot!A$2:C$999, 3, FALSE)</f>
        <v>43789</v>
      </c>
      <c r="G1876" s="30">
        <f t="shared" si="141"/>
        <v>262</v>
      </c>
      <c r="H1876" s="31">
        <f>VLOOKUP(C1876, Pivot!A$2:E$999, 4, FALSE)</f>
        <v>113.7</v>
      </c>
      <c r="I1876" s="31">
        <f>VLOOKUP(C1876, Pivot!A$2:E$999, 5, FALSE)</f>
        <v>86.3</v>
      </c>
      <c r="J1876" s="36">
        <v>91.8</v>
      </c>
      <c r="K1876" s="31">
        <f t="shared" si="144"/>
        <v>0</v>
      </c>
      <c r="L1876" s="58">
        <f>VLOOKUP(C1876, Pivot!A$2:B$999, 2, FALSE)</f>
        <v>33354</v>
      </c>
      <c r="M1876" s="58">
        <f>IF(ISBLANK(E1876), "", YEAR(E1876))</f>
        <v>2020</v>
      </c>
    </row>
    <row r="1877" spans="1:15" ht="12.75" hidden="1" customHeight="1" x14ac:dyDescent="0.25">
      <c r="A1877" s="36" t="s">
        <v>1478</v>
      </c>
      <c r="B1877" s="28" t="s">
        <v>301</v>
      </c>
      <c r="C1877" s="29" t="s">
        <v>1462</v>
      </c>
      <c r="D1877" s="36">
        <v>10</v>
      </c>
      <c r="E1877" s="92">
        <v>44051</v>
      </c>
      <c r="F1877" s="57">
        <f>VLOOKUP(C1877, Pivot!A$2:C$999, 3, FALSE)</f>
        <v>43789</v>
      </c>
      <c r="G1877" s="30">
        <f t="shared" si="141"/>
        <v>262</v>
      </c>
      <c r="H1877" s="31">
        <f>VLOOKUP(C1877, Pivot!A$2:E$999, 4, FALSE)</f>
        <v>113.7</v>
      </c>
      <c r="I1877" s="31">
        <f>VLOOKUP(C1877, Pivot!A$2:E$999, 5, FALSE)</f>
        <v>86.3</v>
      </c>
      <c r="J1877" s="36">
        <v>91.6</v>
      </c>
      <c r="K1877" s="31">
        <f t="shared" si="144"/>
        <v>0</v>
      </c>
      <c r="L1877" s="58">
        <f>VLOOKUP(C1877, Pivot!A$2:B$999, 2, FALSE)</f>
        <v>33354</v>
      </c>
      <c r="M1877" s="58">
        <f>IF(ISBLANK(E1879), "", YEAR(E1879))</f>
        <v>2020</v>
      </c>
    </row>
    <row r="1878" spans="1:15" ht="12.75" hidden="1" customHeight="1" x14ac:dyDescent="0.25">
      <c r="A1878" s="36" t="s">
        <v>1478</v>
      </c>
      <c r="B1878" s="28" t="s">
        <v>301</v>
      </c>
      <c r="C1878" s="29" t="s">
        <v>1462</v>
      </c>
      <c r="D1878" s="36">
        <v>25</v>
      </c>
      <c r="E1878" s="92">
        <v>44051</v>
      </c>
      <c r="F1878" s="57">
        <f>VLOOKUP(C1878, Pivot!A$2:C$999, 3, FALSE)</f>
        <v>43789</v>
      </c>
      <c r="G1878" s="30">
        <f t="shared" si="141"/>
        <v>262</v>
      </c>
      <c r="H1878" s="31">
        <f>VLOOKUP(C1878, Pivot!A$2:E$999, 4, FALSE)</f>
        <v>113.7</v>
      </c>
      <c r="I1878" s="31">
        <f>VLOOKUP(C1878, Pivot!A$2:E$999, 5, FALSE)</f>
        <v>86.3</v>
      </c>
      <c r="J1878" s="36">
        <v>90.2</v>
      </c>
      <c r="K1878" s="31">
        <f t="shared" si="144"/>
        <v>0</v>
      </c>
      <c r="L1878" s="58">
        <f>VLOOKUP(C1878, Pivot!A$2:B$999, 2, FALSE)</f>
        <v>33354</v>
      </c>
      <c r="M1878" s="58">
        <f>IF(ISBLANK(E1880), "", YEAR(E1880))</f>
        <v>2020</v>
      </c>
    </row>
    <row r="1879" spans="1:15" ht="12.75" hidden="1" customHeight="1" x14ac:dyDescent="0.25">
      <c r="A1879" s="36" t="s">
        <v>1478</v>
      </c>
      <c r="B1879" s="28" t="s">
        <v>301</v>
      </c>
      <c r="C1879" s="29" t="s">
        <v>1461</v>
      </c>
      <c r="D1879" s="36">
        <v>2</v>
      </c>
      <c r="E1879" s="92">
        <v>44051</v>
      </c>
      <c r="F1879" s="57" t="s">
        <v>1439</v>
      </c>
      <c r="G1879" s="30" t="str">
        <f t="shared" si="141"/>
        <v/>
      </c>
      <c r="H1879" s="31">
        <f>VLOOKUP(C1879, Pivot!A$2:E$999, 4, FALSE)</f>
        <v>207.3</v>
      </c>
      <c r="I1879" s="31">
        <f>VLOOKUP(C1879, Pivot!A$2:E$999, 5, FALSE)</f>
        <v>86.3</v>
      </c>
      <c r="J1879" s="36">
        <v>94.6</v>
      </c>
      <c r="K1879" s="31">
        <f t="shared" si="144"/>
        <v>0</v>
      </c>
      <c r="L1879" s="58">
        <f>VLOOKUP(C1879, Pivot!A$2:B$999, 2, FALSE)</f>
        <v>93061</v>
      </c>
      <c r="M1879" s="58">
        <f>IF(ISBLANK(E1882), "", YEAR(E1882))</f>
        <v>2020</v>
      </c>
      <c r="O1879" s="56" t="s">
        <v>1466</v>
      </c>
    </row>
    <row r="1880" spans="1:15" ht="12.75" hidden="1" customHeight="1" x14ac:dyDescent="0.25">
      <c r="A1880" s="36" t="s">
        <v>1478</v>
      </c>
      <c r="B1880" s="28" t="s">
        <v>301</v>
      </c>
      <c r="C1880" s="29" t="s">
        <v>1461</v>
      </c>
      <c r="D1880" s="36">
        <v>3</v>
      </c>
      <c r="E1880" s="92">
        <v>44051</v>
      </c>
      <c r="F1880" s="57" t="s">
        <v>1439</v>
      </c>
      <c r="G1880" s="30" t="str">
        <f t="shared" si="141"/>
        <v/>
      </c>
      <c r="H1880" s="31">
        <f>VLOOKUP(C1880, Pivot!A$2:E$999, 4, FALSE)</f>
        <v>207.3</v>
      </c>
      <c r="I1880" s="31">
        <f>VLOOKUP(C1880, Pivot!A$2:E$999, 5, FALSE)</f>
        <v>86.3</v>
      </c>
      <c r="J1880" s="36">
        <v>94.3</v>
      </c>
      <c r="K1880" s="31">
        <f t="shared" si="144"/>
        <v>0</v>
      </c>
      <c r="L1880" s="58">
        <f>VLOOKUP(C1880, Pivot!A$2:B$999, 2, FALSE)</f>
        <v>93061</v>
      </c>
      <c r="M1880" s="58">
        <f>IF(ISBLANK(E1880), "", YEAR(E1880))</f>
        <v>2020</v>
      </c>
      <c r="O1880" s="56" t="s">
        <v>1466</v>
      </c>
    </row>
    <row r="1881" spans="1:15" ht="12.75" hidden="1" customHeight="1" x14ac:dyDescent="0.25">
      <c r="A1881" s="36" t="s">
        <v>1478</v>
      </c>
      <c r="B1881" s="28" t="s">
        <v>301</v>
      </c>
      <c r="C1881" s="29" t="s">
        <v>1461</v>
      </c>
      <c r="D1881" s="36">
        <v>1</v>
      </c>
      <c r="E1881" s="92">
        <v>44051</v>
      </c>
      <c r="F1881" s="57" t="s">
        <v>1439</v>
      </c>
      <c r="G1881" s="30" t="str">
        <f t="shared" si="141"/>
        <v/>
      </c>
      <c r="H1881" s="31">
        <f>VLOOKUP(C1881, Pivot!A$2:E$999, 4, FALSE)</f>
        <v>207.3</v>
      </c>
      <c r="I1881" s="31">
        <f>VLOOKUP(C1881, Pivot!A$2:E$999, 5, FALSE)</f>
        <v>86.3</v>
      </c>
      <c r="J1881" s="36">
        <v>94.3</v>
      </c>
      <c r="K1881" s="31">
        <f t="shared" si="144"/>
        <v>0</v>
      </c>
      <c r="L1881" s="58">
        <f>VLOOKUP(C1881, Pivot!A$2:B$999, 2, FALSE)</f>
        <v>93061</v>
      </c>
      <c r="M1881" s="58">
        <f>IF(ISBLANK(E1883), "", YEAR(E1883))</f>
        <v>2020</v>
      </c>
      <c r="O1881" s="56" t="s">
        <v>1466</v>
      </c>
    </row>
    <row r="1882" spans="1:15" ht="12.75" hidden="1" customHeight="1" x14ac:dyDescent="0.25">
      <c r="A1882" s="36" t="s">
        <v>1478</v>
      </c>
      <c r="B1882" s="28" t="s">
        <v>301</v>
      </c>
      <c r="C1882" s="29" t="s">
        <v>1461</v>
      </c>
      <c r="D1882" s="36">
        <v>1</v>
      </c>
      <c r="E1882" s="92">
        <v>44051</v>
      </c>
      <c r="F1882" s="57" t="s">
        <v>1439</v>
      </c>
      <c r="G1882" s="30" t="str">
        <f t="shared" ref="G1882:G1945" si="145">IFERROR(E1882-F1882, "")</f>
        <v/>
      </c>
      <c r="H1882" s="31">
        <f>VLOOKUP(C1882, Pivot!A$2:E$999, 4, FALSE)</f>
        <v>207.3</v>
      </c>
      <c r="I1882" s="31">
        <f>VLOOKUP(C1882, Pivot!A$2:E$999, 5, FALSE)</f>
        <v>86.3</v>
      </c>
      <c r="J1882" s="36">
        <v>94.2</v>
      </c>
      <c r="K1882" s="31">
        <f t="shared" si="144"/>
        <v>0</v>
      </c>
      <c r="L1882" s="58">
        <f>VLOOKUP(C1882, Pivot!A$2:B$999, 2, FALSE)</f>
        <v>93061</v>
      </c>
      <c r="M1882" s="58">
        <f>IF(ISBLANK(E1884), "", YEAR(E1884))</f>
        <v>2020</v>
      </c>
      <c r="O1882" s="56" t="s">
        <v>1466</v>
      </c>
    </row>
    <row r="1883" spans="1:15" ht="12.75" hidden="1" customHeight="1" x14ac:dyDescent="0.25">
      <c r="A1883" s="36" t="s">
        <v>1478</v>
      </c>
      <c r="B1883" s="28" t="s">
        <v>301</v>
      </c>
      <c r="C1883" s="29" t="s">
        <v>1461</v>
      </c>
      <c r="D1883" s="36">
        <v>1</v>
      </c>
      <c r="E1883" s="92">
        <v>44051</v>
      </c>
      <c r="F1883" s="57" t="s">
        <v>1439</v>
      </c>
      <c r="G1883" s="30" t="str">
        <f t="shared" si="145"/>
        <v/>
      </c>
      <c r="H1883" s="31">
        <f>VLOOKUP(C1883, Pivot!A$2:E$999, 4, FALSE)</f>
        <v>207.3</v>
      </c>
      <c r="I1883" s="31">
        <f>VLOOKUP(C1883, Pivot!A$2:E$999, 5, FALSE)</f>
        <v>86.3</v>
      </c>
      <c r="J1883" s="36">
        <v>93.9</v>
      </c>
      <c r="K1883" s="31">
        <f t="shared" si="144"/>
        <v>0</v>
      </c>
      <c r="L1883" s="58">
        <f>VLOOKUP(C1883, Pivot!A$2:B$999, 2, FALSE)</f>
        <v>93061</v>
      </c>
      <c r="M1883" s="58">
        <f>IF(ISBLANK(E1885), "", YEAR(E1885))</f>
        <v>2020</v>
      </c>
      <c r="O1883" s="56" t="s">
        <v>1466</v>
      </c>
    </row>
    <row r="1884" spans="1:15" ht="12.75" hidden="1" customHeight="1" x14ac:dyDescent="0.25">
      <c r="A1884" s="36" t="s">
        <v>1478</v>
      </c>
      <c r="B1884" s="28" t="s">
        <v>301</v>
      </c>
      <c r="C1884" s="29" t="s">
        <v>1461</v>
      </c>
      <c r="D1884" s="36">
        <v>2</v>
      </c>
      <c r="E1884" s="92">
        <v>44051</v>
      </c>
      <c r="F1884" s="57" t="s">
        <v>1439</v>
      </c>
      <c r="G1884" s="30" t="str">
        <f t="shared" si="145"/>
        <v/>
      </c>
      <c r="H1884" s="31">
        <f>VLOOKUP(C1884, Pivot!A$2:E$999, 4, FALSE)</f>
        <v>207.3</v>
      </c>
      <c r="I1884" s="31">
        <f>VLOOKUP(C1884, Pivot!A$2:E$999, 5, FALSE)</f>
        <v>86.3</v>
      </c>
      <c r="J1884" s="36">
        <v>93.7</v>
      </c>
      <c r="K1884" s="31">
        <f t="shared" si="144"/>
        <v>0</v>
      </c>
      <c r="L1884" s="58">
        <f>VLOOKUP(C1884, Pivot!A$2:B$999, 2, FALSE)</f>
        <v>93061</v>
      </c>
      <c r="M1884" s="58">
        <f>IF(ISBLANK(E1884), "", YEAR(E1884))</f>
        <v>2020</v>
      </c>
      <c r="O1884" s="56" t="s">
        <v>1466</v>
      </c>
    </row>
    <row r="1885" spans="1:15" ht="12.75" hidden="1" customHeight="1" x14ac:dyDescent="0.25">
      <c r="A1885" s="36" t="s">
        <v>1478</v>
      </c>
      <c r="B1885" s="28" t="s">
        <v>301</v>
      </c>
      <c r="C1885" s="29" t="s">
        <v>1461</v>
      </c>
      <c r="D1885" s="36">
        <v>1</v>
      </c>
      <c r="E1885" s="92">
        <v>44051</v>
      </c>
      <c r="F1885" s="57" t="s">
        <v>1439</v>
      </c>
      <c r="G1885" s="30" t="str">
        <f t="shared" si="145"/>
        <v/>
      </c>
      <c r="H1885" s="31">
        <f>VLOOKUP(C1885, Pivot!A$2:E$999, 4, FALSE)</f>
        <v>207.3</v>
      </c>
      <c r="I1885" s="31">
        <f>VLOOKUP(C1885, Pivot!A$2:E$999, 5, FALSE)</f>
        <v>86.3</v>
      </c>
      <c r="J1885" s="36">
        <v>93.7</v>
      </c>
      <c r="K1885" s="31">
        <f t="shared" si="144"/>
        <v>0</v>
      </c>
      <c r="L1885" s="58">
        <f>VLOOKUP(C1885, Pivot!A$2:B$999, 2, FALSE)</f>
        <v>93061</v>
      </c>
      <c r="M1885" s="58">
        <f>IF(ISBLANK(E1885), "", YEAR(E1885))</f>
        <v>2020</v>
      </c>
      <c r="O1885" s="56" t="s">
        <v>1466</v>
      </c>
    </row>
    <row r="1886" spans="1:15" ht="12.75" hidden="1" customHeight="1" x14ac:dyDescent="0.25">
      <c r="A1886" s="36" t="s">
        <v>1478</v>
      </c>
      <c r="B1886" s="28" t="s">
        <v>301</v>
      </c>
      <c r="C1886" s="29" t="s">
        <v>1461</v>
      </c>
      <c r="D1886" s="36">
        <v>2</v>
      </c>
      <c r="E1886" s="92">
        <v>44051</v>
      </c>
      <c r="F1886" s="57" t="s">
        <v>1439</v>
      </c>
      <c r="G1886" s="30" t="str">
        <f t="shared" si="145"/>
        <v/>
      </c>
      <c r="H1886" s="31">
        <f>VLOOKUP(C1886, Pivot!A$2:E$999, 4, FALSE)</f>
        <v>207.3</v>
      </c>
      <c r="I1886" s="31">
        <f>VLOOKUP(C1886, Pivot!A$2:E$999, 5, FALSE)</f>
        <v>86.3</v>
      </c>
      <c r="J1886" s="36">
        <v>93</v>
      </c>
      <c r="K1886" s="31">
        <f t="shared" si="144"/>
        <v>0</v>
      </c>
      <c r="L1886" s="58">
        <f>VLOOKUP(C1886, Pivot!A$2:B$999, 2, FALSE)</f>
        <v>93061</v>
      </c>
      <c r="M1886" s="58">
        <f>IF(ISBLANK(E1886), "", YEAR(E1886))</f>
        <v>2020</v>
      </c>
      <c r="O1886" s="56" t="s">
        <v>1466</v>
      </c>
    </row>
    <row r="1887" spans="1:15" ht="12.75" hidden="1" customHeight="1" x14ac:dyDescent="0.25">
      <c r="A1887" s="36" t="s">
        <v>1478</v>
      </c>
      <c r="B1887" s="28" t="s">
        <v>301</v>
      </c>
      <c r="C1887" s="29" t="s">
        <v>1461</v>
      </c>
      <c r="D1887" s="36">
        <v>1</v>
      </c>
      <c r="E1887" s="92">
        <v>44051</v>
      </c>
      <c r="F1887" s="57" t="s">
        <v>1439</v>
      </c>
      <c r="G1887" s="30" t="str">
        <f t="shared" si="145"/>
        <v/>
      </c>
      <c r="H1887" s="31">
        <f>VLOOKUP(C1887, Pivot!A$2:E$999, 4, FALSE)</f>
        <v>207.3</v>
      </c>
      <c r="I1887" s="31">
        <f>VLOOKUP(C1887, Pivot!A$2:E$999, 5, FALSE)</f>
        <v>86.3</v>
      </c>
      <c r="J1887" s="36">
        <v>91.8</v>
      </c>
      <c r="K1887" s="31">
        <f t="shared" si="144"/>
        <v>0</v>
      </c>
      <c r="L1887" s="58">
        <f>VLOOKUP(C1887, Pivot!A$2:B$999, 2, FALSE)</f>
        <v>93061</v>
      </c>
      <c r="M1887" s="58">
        <f>IF(ISBLANK(E1890), "", YEAR(E1890))</f>
        <v>2020</v>
      </c>
      <c r="O1887" s="56" t="s">
        <v>1466</v>
      </c>
    </row>
    <row r="1888" spans="1:15" ht="12.75" hidden="1" customHeight="1" x14ac:dyDescent="0.25">
      <c r="A1888" s="36" t="s">
        <v>1478</v>
      </c>
      <c r="B1888" s="28" t="s">
        <v>301</v>
      </c>
      <c r="C1888" s="29" t="s">
        <v>1461</v>
      </c>
      <c r="D1888" s="36">
        <v>1</v>
      </c>
      <c r="E1888" s="92">
        <v>44051</v>
      </c>
      <c r="F1888" s="57" t="s">
        <v>1439</v>
      </c>
      <c r="G1888" s="30" t="str">
        <f t="shared" si="145"/>
        <v/>
      </c>
      <c r="H1888" s="31">
        <f>VLOOKUP(C1888, Pivot!A$2:E$999, 4, FALSE)</f>
        <v>207.3</v>
      </c>
      <c r="I1888" s="31">
        <f>VLOOKUP(C1888, Pivot!A$2:E$999, 5, FALSE)</f>
        <v>86.3</v>
      </c>
      <c r="J1888" s="36">
        <v>91.5</v>
      </c>
      <c r="K1888" s="31">
        <f t="shared" si="144"/>
        <v>0</v>
      </c>
      <c r="L1888" s="58">
        <f>VLOOKUP(C1888, Pivot!A$2:B$999, 2, FALSE)</f>
        <v>93061</v>
      </c>
      <c r="M1888" s="58">
        <f>IF(ISBLANK(E1891), "", YEAR(E1891))</f>
        <v>2020</v>
      </c>
      <c r="O1888" s="56" t="s">
        <v>1466</v>
      </c>
    </row>
    <row r="1889" spans="1:15" ht="12.75" hidden="1" customHeight="1" x14ac:dyDescent="0.25">
      <c r="A1889" s="36" t="s">
        <v>1478</v>
      </c>
      <c r="B1889" s="28" t="s">
        <v>301</v>
      </c>
      <c r="C1889" s="29" t="s">
        <v>1461</v>
      </c>
      <c r="D1889" s="36">
        <v>1</v>
      </c>
      <c r="E1889" s="92">
        <v>44051</v>
      </c>
      <c r="F1889" s="57" t="s">
        <v>1439</v>
      </c>
      <c r="G1889" s="30" t="str">
        <f t="shared" si="145"/>
        <v/>
      </c>
      <c r="H1889" s="31">
        <f>VLOOKUP(C1889, Pivot!A$2:E$999, 4, FALSE)</f>
        <v>207.3</v>
      </c>
      <c r="I1889" s="31">
        <f>VLOOKUP(C1889, Pivot!A$2:E$999, 5, FALSE)</f>
        <v>86.3</v>
      </c>
      <c r="J1889" s="36">
        <v>91.3</v>
      </c>
      <c r="K1889" s="31">
        <f t="shared" si="144"/>
        <v>0</v>
      </c>
      <c r="L1889" s="58">
        <f>VLOOKUP(C1889, Pivot!A$2:B$999, 2, FALSE)</f>
        <v>93061</v>
      </c>
      <c r="M1889" s="58">
        <f>IF(ISBLANK(E1889), "", YEAR(E1889))</f>
        <v>2020</v>
      </c>
      <c r="O1889" s="56" t="s">
        <v>1466</v>
      </c>
    </row>
    <row r="1890" spans="1:15" ht="12.75" hidden="1" customHeight="1" x14ac:dyDescent="0.25">
      <c r="A1890" s="36" t="s">
        <v>1478</v>
      </c>
      <c r="B1890" s="28" t="s">
        <v>301</v>
      </c>
      <c r="C1890" s="29" t="s">
        <v>1470</v>
      </c>
      <c r="D1890" s="36">
        <v>1</v>
      </c>
      <c r="E1890" s="92">
        <v>44051</v>
      </c>
      <c r="F1890" s="57">
        <f>VLOOKUP(C1890, Pivot!A$2:C$999, 3, FALSE)</f>
        <v>43873</v>
      </c>
      <c r="G1890" s="30">
        <f t="shared" si="145"/>
        <v>178</v>
      </c>
      <c r="H1890" s="31">
        <f>VLOOKUP(C1890, Pivot!A$2:E$999, 4, FALSE)</f>
        <v>113.7</v>
      </c>
      <c r="I1890" s="31">
        <f>VLOOKUP(C1890, Pivot!A$2:E$999, 5, FALSE)</f>
        <v>86.3</v>
      </c>
      <c r="J1890" s="36">
        <v>94.2</v>
      </c>
      <c r="K1890" s="31">
        <f t="shared" si="144"/>
        <v>0</v>
      </c>
      <c r="L1890" s="58">
        <f>VLOOKUP(C1890, Pivot!A$2:B$999, 2, FALSE)</f>
        <v>5700</v>
      </c>
      <c r="M1890" s="58">
        <f>IF(ISBLANK(E1893), "", YEAR(E1893))</f>
        <v>2020</v>
      </c>
    </row>
    <row r="1891" spans="1:15" ht="12.75" hidden="1" customHeight="1" x14ac:dyDescent="0.25">
      <c r="A1891" s="36" t="s">
        <v>1478</v>
      </c>
      <c r="B1891" s="28" t="s">
        <v>301</v>
      </c>
      <c r="C1891" s="29" t="s">
        <v>1470</v>
      </c>
      <c r="D1891" s="36">
        <v>1</v>
      </c>
      <c r="E1891" s="92">
        <v>44051</v>
      </c>
      <c r="F1891" s="57">
        <f>VLOOKUP(C1891, Pivot!A$2:C$999, 3, FALSE)</f>
        <v>43873</v>
      </c>
      <c r="G1891" s="30">
        <f t="shared" si="145"/>
        <v>178</v>
      </c>
      <c r="H1891" s="31">
        <f>VLOOKUP(C1891, Pivot!A$2:E$999, 4, FALSE)</f>
        <v>113.7</v>
      </c>
      <c r="I1891" s="31">
        <f>VLOOKUP(C1891, Pivot!A$2:E$999, 5, FALSE)</f>
        <v>86.3</v>
      </c>
      <c r="J1891" s="36">
        <v>93.9</v>
      </c>
      <c r="K1891" s="31">
        <f t="shared" si="144"/>
        <v>0</v>
      </c>
      <c r="L1891" s="58">
        <f>VLOOKUP(C1891, Pivot!A$2:B$999, 2, FALSE)</f>
        <v>5700</v>
      </c>
      <c r="M1891" s="58">
        <f>IF(ISBLANK(E1894), "", YEAR(E1894))</f>
        <v>2020</v>
      </c>
    </row>
    <row r="1892" spans="1:15" ht="12.75" hidden="1" customHeight="1" x14ac:dyDescent="0.25">
      <c r="A1892" s="36" t="s">
        <v>1478</v>
      </c>
      <c r="B1892" s="28" t="s">
        <v>301</v>
      </c>
      <c r="C1892" s="29" t="s">
        <v>1470</v>
      </c>
      <c r="D1892" s="36">
        <v>1</v>
      </c>
      <c r="E1892" s="92">
        <v>44051</v>
      </c>
      <c r="F1892" s="57">
        <f>VLOOKUP(C1892, Pivot!A$2:C$999, 3, FALSE)</f>
        <v>43873</v>
      </c>
      <c r="G1892" s="30">
        <f t="shared" si="145"/>
        <v>178</v>
      </c>
      <c r="H1892" s="31">
        <f>VLOOKUP(C1892, Pivot!A$2:E$999, 4, FALSE)</f>
        <v>113.7</v>
      </c>
      <c r="I1892" s="31">
        <f>VLOOKUP(C1892, Pivot!A$2:E$999, 5, FALSE)</f>
        <v>86.3</v>
      </c>
      <c r="J1892" s="36">
        <v>91.6</v>
      </c>
      <c r="K1892" s="31">
        <f t="shared" si="144"/>
        <v>0</v>
      </c>
      <c r="L1892" s="58">
        <f>VLOOKUP(C1892, Pivot!A$2:B$999, 2, FALSE)</f>
        <v>5700</v>
      </c>
      <c r="M1892" s="58">
        <f>IF(ISBLANK(E1892), "", YEAR(E1892))</f>
        <v>2020</v>
      </c>
    </row>
    <row r="1893" spans="1:15" ht="12.75" hidden="1" customHeight="1" x14ac:dyDescent="0.25">
      <c r="A1893" s="36" t="s">
        <v>1478</v>
      </c>
      <c r="B1893" s="28" t="s">
        <v>301</v>
      </c>
      <c r="C1893" s="29" t="s">
        <v>1470</v>
      </c>
      <c r="D1893" s="36">
        <v>1</v>
      </c>
      <c r="E1893" s="92">
        <v>44051</v>
      </c>
      <c r="F1893" s="57">
        <f>VLOOKUP(C1893, Pivot!A$2:C$999, 3, FALSE)</f>
        <v>43873</v>
      </c>
      <c r="G1893" s="30">
        <f t="shared" si="145"/>
        <v>178</v>
      </c>
      <c r="H1893" s="31">
        <f>VLOOKUP(C1893, Pivot!A$2:E$999, 4, FALSE)</f>
        <v>113.7</v>
      </c>
      <c r="I1893" s="31">
        <f>VLOOKUP(C1893, Pivot!A$2:E$999, 5, FALSE)</f>
        <v>86.3</v>
      </c>
      <c r="J1893" s="36">
        <v>90.2</v>
      </c>
      <c r="K1893" s="31">
        <f t="shared" si="144"/>
        <v>0</v>
      </c>
      <c r="L1893" s="58">
        <f>VLOOKUP(C1893, Pivot!A$2:B$999, 2, FALSE)</f>
        <v>5700</v>
      </c>
      <c r="M1893" s="58">
        <f>IF(ISBLANK(E1895), "", YEAR(E1895))</f>
        <v>2020</v>
      </c>
    </row>
    <row r="1894" spans="1:15" ht="12.75" hidden="1" customHeight="1" x14ac:dyDescent="0.25">
      <c r="A1894" s="36" t="s">
        <v>1478</v>
      </c>
      <c r="B1894" s="28" t="s">
        <v>301</v>
      </c>
      <c r="C1894" s="29" t="s">
        <v>1467</v>
      </c>
      <c r="D1894" s="36">
        <v>1</v>
      </c>
      <c r="E1894" s="92">
        <v>44051</v>
      </c>
      <c r="F1894" s="57">
        <f>VLOOKUP(C1894, Pivot!A$2:C$999, 3, FALSE)</f>
        <v>43791</v>
      </c>
      <c r="G1894" s="30">
        <f t="shared" si="145"/>
        <v>260</v>
      </c>
      <c r="H1894" s="31">
        <f>VLOOKUP(C1894, Pivot!A$2:E$999, 4, FALSE)</f>
        <v>113.7</v>
      </c>
      <c r="I1894" s="31">
        <f>VLOOKUP(C1894, Pivot!A$2:E$999, 5, FALSE)</f>
        <v>86.3</v>
      </c>
      <c r="J1894" s="36">
        <v>93.9</v>
      </c>
      <c r="K1894" s="31">
        <f t="shared" si="144"/>
        <v>0</v>
      </c>
      <c r="L1894" s="58">
        <f>VLOOKUP(C1894, Pivot!A$2:B$999, 2, FALSE)</f>
        <v>8432</v>
      </c>
      <c r="M1894" s="58">
        <f>IF(ISBLANK(E1894), "", YEAR(E1894))</f>
        <v>2020</v>
      </c>
    </row>
    <row r="1895" spans="1:15" ht="12.75" hidden="1" customHeight="1" x14ac:dyDescent="0.25">
      <c r="A1895" s="36" t="s">
        <v>1478</v>
      </c>
      <c r="B1895" s="28" t="s">
        <v>301</v>
      </c>
      <c r="C1895" s="29" t="s">
        <v>1467</v>
      </c>
      <c r="D1895" s="36">
        <v>2</v>
      </c>
      <c r="E1895" s="92">
        <v>44051</v>
      </c>
      <c r="F1895" s="57">
        <f>VLOOKUP(C1895, Pivot!A$2:C$999, 3, FALSE)</f>
        <v>43791</v>
      </c>
      <c r="G1895" s="30">
        <f t="shared" si="145"/>
        <v>260</v>
      </c>
      <c r="H1895" s="31">
        <f>VLOOKUP(C1895, Pivot!A$2:E$999, 4, FALSE)</f>
        <v>113.7</v>
      </c>
      <c r="I1895" s="31">
        <f>VLOOKUP(C1895, Pivot!A$2:E$999, 5, FALSE)</f>
        <v>86.3</v>
      </c>
      <c r="J1895" s="36">
        <v>93.9</v>
      </c>
      <c r="K1895" s="31">
        <f t="shared" ref="K1895:K1926" si="146">IF(J1895&gt;H1895, J1895-H1895, IF(J1895&lt;I1895, J1895-I1895, 0))</f>
        <v>0</v>
      </c>
      <c r="L1895" s="58">
        <f>VLOOKUP(C1895, Pivot!A$2:B$999, 2, FALSE)</f>
        <v>8432</v>
      </c>
      <c r="M1895" s="58">
        <f>IF(ISBLANK(E1895), "", YEAR(E1895))</f>
        <v>2020</v>
      </c>
    </row>
    <row r="1896" spans="1:15" ht="12.75" hidden="1" customHeight="1" x14ac:dyDescent="0.25">
      <c r="A1896" s="36" t="s">
        <v>1478</v>
      </c>
      <c r="B1896" s="28" t="s">
        <v>301</v>
      </c>
      <c r="C1896" s="29" t="s">
        <v>1467</v>
      </c>
      <c r="D1896" s="36">
        <v>1</v>
      </c>
      <c r="E1896" s="92">
        <v>44051</v>
      </c>
      <c r="F1896" s="57">
        <f>VLOOKUP(C1896, Pivot!A$2:C$999, 3, FALSE)</f>
        <v>43791</v>
      </c>
      <c r="G1896" s="30">
        <f t="shared" si="145"/>
        <v>260</v>
      </c>
      <c r="H1896" s="31">
        <f>VLOOKUP(C1896, Pivot!A$2:E$999, 4, FALSE)</f>
        <v>113.7</v>
      </c>
      <c r="I1896" s="31">
        <f>VLOOKUP(C1896, Pivot!A$2:E$999, 5, FALSE)</f>
        <v>86.3</v>
      </c>
      <c r="J1896" s="36">
        <v>87</v>
      </c>
      <c r="K1896" s="31">
        <f t="shared" si="146"/>
        <v>0</v>
      </c>
      <c r="L1896" s="58">
        <f>VLOOKUP(C1896, Pivot!A$2:B$999, 2, FALSE)</f>
        <v>8432</v>
      </c>
      <c r="M1896" s="58">
        <f>IF(ISBLANK(E1899), "", YEAR(E1899))</f>
        <v>2020</v>
      </c>
    </row>
    <row r="1897" spans="1:15" ht="12.75" hidden="1" customHeight="1" x14ac:dyDescent="0.25">
      <c r="A1897" s="36" t="s">
        <v>1478</v>
      </c>
      <c r="B1897" s="28" t="s">
        <v>301</v>
      </c>
      <c r="C1897" s="29" t="s">
        <v>1475</v>
      </c>
      <c r="D1897" s="29">
        <v>1</v>
      </c>
      <c r="E1897" s="92">
        <v>44051</v>
      </c>
      <c r="F1897" s="57">
        <f>VLOOKUP(C1897, Pivot!A$2:C$999, 3, FALSE)</f>
        <v>43913</v>
      </c>
      <c r="G1897" s="30">
        <f t="shared" si="145"/>
        <v>138</v>
      </c>
      <c r="H1897" s="31">
        <f>VLOOKUP(C1897, Pivot!A$2:E$999, 4, FALSE)</f>
        <v>118.9</v>
      </c>
      <c r="I1897" s="31">
        <f>VLOOKUP(C1897, Pivot!A$2:E$999, 5, FALSE)</f>
        <v>111.9</v>
      </c>
      <c r="J1897" s="36">
        <v>94.5</v>
      </c>
      <c r="K1897" s="31">
        <f t="shared" si="146"/>
        <v>-17.400000000000006</v>
      </c>
      <c r="L1897" s="58">
        <f>VLOOKUP(C1897, Pivot!A$2:B$999, 2, FALSE)</f>
        <v>7935</v>
      </c>
      <c r="M1897" s="58">
        <f>IF(ISBLANK(E1897), "", YEAR(E1897))</f>
        <v>2020</v>
      </c>
    </row>
    <row r="1898" spans="1:15" ht="12.75" hidden="1" customHeight="1" x14ac:dyDescent="0.25">
      <c r="A1898" s="36" t="s">
        <v>1479</v>
      </c>
      <c r="B1898" s="28" t="s">
        <v>301</v>
      </c>
      <c r="C1898" s="29" t="s">
        <v>1462</v>
      </c>
      <c r="D1898" s="36">
        <v>6</v>
      </c>
      <c r="E1898" s="92">
        <v>44055</v>
      </c>
      <c r="F1898" s="57">
        <f>VLOOKUP(C1898, Pivot!A$2:C$999, 3, FALSE)</f>
        <v>43789</v>
      </c>
      <c r="G1898" s="30">
        <f t="shared" si="145"/>
        <v>266</v>
      </c>
      <c r="H1898" s="31">
        <f>VLOOKUP(C1898, Pivot!A$2:E$999, 4, FALSE)</f>
        <v>113.7</v>
      </c>
      <c r="I1898" s="31">
        <f>VLOOKUP(C1898, Pivot!A$2:E$999, 5, FALSE)</f>
        <v>86.3</v>
      </c>
      <c r="J1898" s="36">
        <v>95.7</v>
      </c>
      <c r="K1898" s="31">
        <f t="shared" si="146"/>
        <v>0</v>
      </c>
      <c r="L1898" s="58">
        <f>VLOOKUP(C1898, Pivot!A$2:B$999, 2, FALSE)</f>
        <v>33354</v>
      </c>
      <c r="M1898" s="58">
        <f>IF(ISBLANK(E1900), "", YEAR(E1900))</f>
        <v>2020</v>
      </c>
    </row>
    <row r="1899" spans="1:15" ht="12.75" hidden="1" customHeight="1" x14ac:dyDescent="0.25">
      <c r="A1899" s="36" t="s">
        <v>1479</v>
      </c>
      <c r="B1899" s="28" t="s">
        <v>301</v>
      </c>
      <c r="C1899" s="29" t="s">
        <v>1461</v>
      </c>
      <c r="D1899" s="36">
        <v>1</v>
      </c>
      <c r="E1899" s="92">
        <v>44055</v>
      </c>
      <c r="F1899" s="57" t="s">
        <v>1439</v>
      </c>
      <c r="G1899" s="30" t="str">
        <f t="shared" si="145"/>
        <v/>
      </c>
      <c r="H1899" s="31">
        <f>VLOOKUP(C1899, Pivot!A$2:E$999, 4, FALSE)</f>
        <v>207.3</v>
      </c>
      <c r="I1899" s="31">
        <f>VLOOKUP(C1899, Pivot!A$2:E$999, 5, FALSE)</f>
        <v>86.3</v>
      </c>
      <c r="J1899" s="36">
        <v>96.3</v>
      </c>
      <c r="K1899" s="31">
        <f t="shared" si="146"/>
        <v>0</v>
      </c>
      <c r="L1899" s="58">
        <f>VLOOKUP(C1899, Pivot!A$2:B$999, 2, FALSE)</f>
        <v>93061</v>
      </c>
      <c r="M1899" s="58">
        <f>IF(ISBLANK(E1901), "", YEAR(E1901))</f>
        <v>2020</v>
      </c>
      <c r="O1899" s="56" t="s">
        <v>1466</v>
      </c>
    </row>
    <row r="1900" spans="1:15" ht="12.75" hidden="1" customHeight="1" x14ac:dyDescent="0.25">
      <c r="A1900" s="36" t="s">
        <v>1480</v>
      </c>
      <c r="B1900" s="28" t="s">
        <v>301</v>
      </c>
      <c r="C1900" s="29" t="s">
        <v>1461</v>
      </c>
      <c r="D1900" s="36">
        <v>1</v>
      </c>
      <c r="E1900" s="92">
        <v>44056</v>
      </c>
      <c r="F1900" s="57" t="s">
        <v>1439</v>
      </c>
      <c r="G1900" s="30" t="str">
        <f t="shared" si="145"/>
        <v/>
      </c>
      <c r="H1900" s="31">
        <f>VLOOKUP(C1900, Pivot!A$2:E$999, 4, FALSE)</f>
        <v>207.3</v>
      </c>
      <c r="I1900" s="31">
        <f>VLOOKUP(C1900, Pivot!A$2:E$999, 5, FALSE)</f>
        <v>86.3</v>
      </c>
      <c r="J1900" s="36">
        <v>97</v>
      </c>
      <c r="K1900" s="31">
        <f t="shared" si="146"/>
        <v>0</v>
      </c>
      <c r="L1900" s="58">
        <f>VLOOKUP(C1900, Pivot!A$2:B$999, 2, FALSE)</f>
        <v>93061</v>
      </c>
      <c r="M1900" s="58">
        <f>IF(ISBLANK(E1902), "", YEAR(E1902))</f>
        <v>2020</v>
      </c>
      <c r="O1900" s="56" t="s">
        <v>1466</v>
      </c>
    </row>
    <row r="1901" spans="1:15" ht="12.75" hidden="1" customHeight="1" x14ac:dyDescent="0.25">
      <c r="A1901" s="36" t="s">
        <v>1480</v>
      </c>
      <c r="B1901" s="28" t="s">
        <v>301</v>
      </c>
      <c r="C1901" s="29" t="s">
        <v>1461</v>
      </c>
      <c r="D1901" s="36">
        <v>2</v>
      </c>
      <c r="E1901" s="92">
        <v>44056</v>
      </c>
      <c r="F1901" s="57" t="s">
        <v>1439</v>
      </c>
      <c r="G1901" s="30" t="str">
        <f t="shared" si="145"/>
        <v/>
      </c>
      <c r="H1901" s="31">
        <f>VLOOKUP(C1901, Pivot!A$2:E$999, 4, FALSE)</f>
        <v>207.3</v>
      </c>
      <c r="I1901" s="31">
        <f>VLOOKUP(C1901, Pivot!A$2:E$999, 5, FALSE)</f>
        <v>86.3</v>
      </c>
      <c r="J1901" s="36">
        <v>96.9</v>
      </c>
      <c r="K1901" s="31">
        <f t="shared" si="146"/>
        <v>0</v>
      </c>
      <c r="L1901" s="58">
        <f>VLOOKUP(C1901, Pivot!A$2:B$999, 2, FALSE)</f>
        <v>93061</v>
      </c>
      <c r="M1901" s="58">
        <f>IF(ISBLANK(E1903), "", YEAR(E1903))</f>
        <v>2020</v>
      </c>
      <c r="O1901" s="56" t="s">
        <v>1466</v>
      </c>
    </row>
    <row r="1902" spans="1:15" ht="12.75" hidden="1" customHeight="1" x14ac:dyDescent="0.25">
      <c r="A1902" s="36" t="s">
        <v>1480</v>
      </c>
      <c r="B1902" s="28" t="s">
        <v>301</v>
      </c>
      <c r="C1902" s="29" t="s">
        <v>1461</v>
      </c>
      <c r="D1902" s="36">
        <v>1</v>
      </c>
      <c r="E1902" s="92">
        <v>44056</v>
      </c>
      <c r="F1902" s="57" t="s">
        <v>1439</v>
      </c>
      <c r="G1902" s="30" t="str">
        <f t="shared" si="145"/>
        <v/>
      </c>
      <c r="H1902" s="31">
        <f>VLOOKUP(C1902, Pivot!A$2:E$999, 4, FALSE)</f>
        <v>207.3</v>
      </c>
      <c r="I1902" s="31">
        <f>VLOOKUP(C1902, Pivot!A$2:E$999, 5, FALSE)</f>
        <v>86.3</v>
      </c>
      <c r="J1902" s="36">
        <v>96.7</v>
      </c>
      <c r="K1902" s="31">
        <f t="shared" si="146"/>
        <v>0</v>
      </c>
      <c r="L1902" s="58">
        <f>VLOOKUP(C1902, Pivot!A$2:B$999, 2, FALSE)</f>
        <v>93061</v>
      </c>
      <c r="M1902" s="58">
        <f>IF(ISBLANK(E1902), "", YEAR(E1902))</f>
        <v>2020</v>
      </c>
      <c r="O1902" s="56" t="s">
        <v>1466</v>
      </c>
    </row>
    <row r="1903" spans="1:15" ht="12.75" hidden="1" customHeight="1" x14ac:dyDescent="0.25">
      <c r="A1903" s="36" t="s">
        <v>1480</v>
      </c>
      <c r="B1903" s="28" t="s">
        <v>301</v>
      </c>
      <c r="C1903" s="29" t="s">
        <v>1470</v>
      </c>
      <c r="D1903" s="36">
        <v>1</v>
      </c>
      <c r="E1903" s="92">
        <v>44056</v>
      </c>
      <c r="F1903" s="57">
        <f>VLOOKUP(C1903, Pivot!A$2:C$999, 3, FALSE)</f>
        <v>43873</v>
      </c>
      <c r="G1903" s="30">
        <f t="shared" si="145"/>
        <v>183</v>
      </c>
      <c r="H1903" s="31">
        <f>VLOOKUP(C1903, Pivot!A$2:E$999, 4, FALSE)</f>
        <v>113.7</v>
      </c>
      <c r="I1903" s="31">
        <f>VLOOKUP(C1903, Pivot!A$2:E$999, 5, FALSE)</f>
        <v>86.3</v>
      </c>
      <c r="J1903" s="36">
        <v>96.8</v>
      </c>
      <c r="K1903" s="31">
        <f t="shared" si="146"/>
        <v>0</v>
      </c>
      <c r="L1903" s="58">
        <f>VLOOKUP(C1903, Pivot!A$2:B$999, 2, FALSE)</f>
        <v>5700</v>
      </c>
      <c r="M1903" s="58">
        <f>IF(ISBLANK(E1905), "", YEAR(E1905))</f>
        <v>2021</v>
      </c>
    </row>
    <row r="1904" spans="1:15" ht="12.75" hidden="1" customHeight="1" x14ac:dyDescent="0.25">
      <c r="A1904" s="27" t="s">
        <v>1481</v>
      </c>
      <c r="B1904" s="28" t="s">
        <v>590</v>
      </c>
      <c r="C1904" s="29" t="s">
        <v>1461</v>
      </c>
      <c r="D1904" s="29">
        <v>1</v>
      </c>
      <c r="E1904" s="90">
        <v>44180</v>
      </c>
      <c r="F1904" s="57" t="s">
        <v>1439</v>
      </c>
      <c r="G1904" s="30" t="str">
        <f t="shared" si="145"/>
        <v/>
      </c>
      <c r="H1904" s="31">
        <f>VLOOKUP(C1904, Pivot!A$2:E$999, 4, FALSE)</f>
        <v>207.3</v>
      </c>
      <c r="I1904" s="31">
        <f>VLOOKUP(C1904, Pivot!A$2:E$999, 5, FALSE)</f>
        <v>86.3</v>
      </c>
      <c r="J1904" s="55">
        <v>183.3</v>
      </c>
      <c r="K1904" s="31">
        <f t="shared" si="146"/>
        <v>0</v>
      </c>
      <c r="L1904" s="58">
        <f>VLOOKUP(C1904, Pivot!A$2:B$999, 2, FALSE)</f>
        <v>93061</v>
      </c>
      <c r="M1904" s="58">
        <f>IF(ISBLANK(E1904), "", YEAR(E1904))</f>
        <v>2020</v>
      </c>
      <c r="O1904" s="56" t="s">
        <v>1466</v>
      </c>
    </row>
    <row r="1905" spans="1:16" ht="12.75" hidden="1" customHeight="1" x14ac:dyDescent="0.25">
      <c r="A1905" s="49" t="s">
        <v>1482</v>
      </c>
      <c r="B1905" s="28" t="s">
        <v>338</v>
      </c>
      <c r="C1905" s="29" t="s">
        <v>1483</v>
      </c>
      <c r="D1905" s="29">
        <v>1</v>
      </c>
      <c r="E1905" s="90">
        <v>44299</v>
      </c>
      <c r="F1905" s="57">
        <f>VLOOKUP(C1905, Pivot!A$2:C$999, 3, FALSE)</f>
        <v>44152</v>
      </c>
      <c r="G1905" s="30">
        <f t="shared" si="145"/>
        <v>147</v>
      </c>
      <c r="H1905" s="31">
        <f>VLOOKUP(C1905, Pivot!A$2:E$999, 4, FALSE)</f>
        <v>191.1</v>
      </c>
      <c r="I1905" s="31">
        <f>VLOOKUP(C1905, Pivot!A$2:E$999, 5, FALSE)</f>
        <v>113.7</v>
      </c>
      <c r="J1905" s="55">
        <v>156</v>
      </c>
      <c r="K1905" s="31">
        <f t="shared" si="146"/>
        <v>0</v>
      </c>
      <c r="L1905" s="58">
        <f>VLOOKUP(C1905, Pivot!A$2:B$999, 2, FALSE)</f>
        <v>19332</v>
      </c>
      <c r="M1905" s="58">
        <f>IF(ISBLANK(E1905), "", YEAR(E1905))</f>
        <v>2021</v>
      </c>
    </row>
    <row r="1906" spans="1:16" ht="12.75" hidden="1" customHeight="1" x14ac:dyDescent="0.25">
      <c r="A1906" s="49" t="s">
        <v>1484</v>
      </c>
      <c r="B1906" s="28" t="s">
        <v>338</v>
      </c>
      <c r="C1906" s="29" t="s">
        <v>1461</v>
      </c>
      <c r="D1906" s="29">
        <v>1</v>
      </c>
      <c r="E1906" s="90">
        <v>44300</v>
      </c>
      <c r="F1906" s="57" t="s">
        <v>1439</v>
      </c>
      <c r="G1906" s="30" t="str">
        <f t="shared" si="145"/>
        <v/>
      </c>
      <c r="H1906" s="31">
        <f>VLOOKUP(C1906, Pivot!A$2:E$999, 4, FALSE)</f>
        <v>207.3</v>
      </c>
      <c r="I1906" s="31">
        <f>VLOOKUP(C1906, Pivot!A$2:E$999, 5, FALSE)</f>
        <v>86.3</v>
      </c>
      <c r="J1906" s="55">
        <v>186.1</v>
      </c>
      <c r="K1906" s="31">
        <f t="shared" si="146"/>
        <v>0</v>
      </c>
      <c r="L1906" s="58">
        <f>VLOOKUP(C1906, Pivot!A$2:B$999, 2, FALSE)</f>
        <v>93061</v>
      </c>
      <c r="M1906" s="58">
        <f>IF(ISBLANK(E1906), "", YEAR(E1906))</f>
        <v>2021</v>
      </c>
      <c r="O1906" s="56" t="s">
        <v>1466</v>
      </c>
    </row>
    <row r="1907" spans="1:16" ht="12.75" hidden="1" customHeight="1" x14ac:dyDescent="0.25">
      <c r="A1907" s="36" t="s">
        <v>1485</v>
      </c>
      <c r="B1907" s="28" t="s">
        <v>301</v>
      </c>
      <c r="C1907" s="29" t="s">
        <v>1486</v>
      </c>
      <c r="D1907" s="29">
        <v>1</v>
      </c>
      <c r="E1907" s="90">
        <v>44365</v>
      </c>
      <c r="F1907" s="57">
        <f>VLOOKUP(C1907, Pivot!A$2:C$999, 3, FALSE)</f>
        <v>44154.5</v>
      </c>
      <c r="G1907" s="30">
        <f t="shared" si="145"/>
        <v>210.5</v>
      </c>
      <c r="H1907" s="31">
        <f>VLOOKUP(C1907, Pivot!A$2:E$999, 4, FALSE)</f>
        <v>182.8</v>
      </c>
      <c r="I1907" s="31">
        <f>VLOOKUP(C1907, Pivot!A$2:E$999, 5, FALSE)</f>
        <v>86.3</v>
      </c>
      <c r="J1907" s="36">
        <v>67.900000000000006</v>
      </c>
      <c r="K1907" s="31">
        <f t="shared" si="146"/>
        <v>-18.399999999999991</v>
      </c>
      <c r="L1907" s="58">
        <f>VLOOKUP(C1907, Pivot!A$2:B$999, 2, FALSE)</f>
        <v>51000</v>
      </c>
      <c r="M1907" s="58">
        <f>IF(ISBLANK(E1909), "", YEAR(E1909))</f>
        <v>2021</v>
      </c>
      <c r="N1907" s="27" t="s">
        <v>991</v>
      </c>
      <c r="P1907" s="58">
        <v>2021</v>
      </c>
    </row>
    <row r="1908" spans="1:16" ht="12.75" hidden="1" customHeight="1" x14ac:dyDescent="0.25">
      <c r="A1908" s="36" t="s">
        <v>1487</v>
      </c>
      <c r="B1908" s="28" t="s">
        <v>301</v>
      </c>
      <c r="C1908" s="29" t="s">
        <v>1486</v>
      </c>
      <c r="D1908" s="29">
        <v>1</v>
      </c>
      <c r="E1908" s="90">
        <v>44365</v>
      </c>
      <c r="F1908" s="57">
        <f>VLOOKUP(C1908, Pivot!A$2:C$999, 3, FALSE)</f>
        <v>44154.5</v>
      </c>
      <c r="G1908" s="30">
        <f t="shared" si="145"/>
        <v>210.5</v>
      </c>
      <c r="H1908" s="31">
        <f>VLOOKUP(C1908, Pivot!A$2:E$999, 4, FALSE)</f>
        <v>182.8</v>
      </c>
      <c r="I1908" s="31">
        <f>VLOOKUP(C1908, Pivot!A$2:E$999, 5, FALSE)</f>
        <v>86.3</v>
      </c>
      <c r="J1908" s="36">
        <v>71.7</v>
      </c>
      <c r="K1908" s="31">
        <f t="shared" si="146"/>
        <v>-14.599999999999994</v>
      </c>
      <c r="L1908" s="58">
        <f>VLOOKUP(C1908, Pivot!A$2:B$999, 2, FALSE)</f>
        <v>51000</v>
      </c>
      <c r="M1908" s="58">
        <f>IF(ISBLANK(E1908), "", YEAR(E1908))</f>
        <v>2021</v>
      </c>
      <c r="N1908" s="27" t="s">
        <v>991</v>
      </c>
      <c r="P1908" s="58">
        <v>2021</v>
      </c>
    </row>
    <row r="1909" spans="1:16" ht="12.75" hidden="1" customHeight="1" x14ac:dyDescent="0.25">
      <c r="A1909" s="36" t="s">
        <v>1488</v>
      </c>
      <c r="B1909" s="28" t="s">
        <v>301</v>
      </c>
      <c r="C1909" s="29" t="s">
        <v>1486</v>
      </c>
      <c r="D1909" s="29">
        <v>2</v>
      </c>
      <c r="E1909" s="90">
        <v>44365</v>
      </c>
      <c r="F1909" s="57">
        <f>VLOOKUP(C1909, Pivot!A$2:C$999, 3, FALSE)</f>
        <v>44154.5</v>
      </c>
      <c r="G1909" s="30">
        <f t="shared" si="145"/>
        <v>210.5</v>
      </c>
      <c r="H1909" s="31">
        <f>VLOOKUP(C1909, Pivot!A$2:E$999, 4, FALSE)</f>
        <v>182.8</v>
      </c>
      <c r="I1909" s="31">
        <f>VLOOKUP(C1909, Pivot!A$2:E$999, 5, FALSE)</f>
        <v>86.3</v>
      </c>
      <c r="J1909" s="36">
        <v>82.2</v>
      </c>
      <c r="K1909" s="31">
        <f t="shared" si="146"/>
        <v>-4.0999999999999943</v>
      </c>
      <c r="L1909" s="58">
        <f>VLOOKUP(C1909, Pivot!A$2:B$999, 2, FALSE)</f>
        <v>51000</v>
      </c>
      <c r="M1909" s="58">
        <f>IF(ISBLANK(E1909), "", YEAR(E1909))</f>
        <v>2021</v>
      </c>
      <c r="N1909" s="27" t="s">
        <v>991</v>
      </c>
      <c r="P1909" s="58">
        <v>2021</v>
      </c>
    </row>
    <row r="1910" spans="1:16" ht="12.75" hidden="1" customHeight="1" x14ac:dyDescent="0.25">
      <c r="A1910" s="36" t="s">
        <v>1488</v>
      </c>
      <c r="B1910" s="28" t="s">
        <v>301</v>
      </c>
      <c r="C1910" s="29" t="s">
        <v>1486</v>
      </c>
      <c r="D1910" s="29">
        <v>1</v>
      </c>
      <c r="E1910" s="90">
        <v>44365</v>
      </c>
      <c r="F1910" s="57">
        <f>VLOOKUP(C1910, Pivot!A$2:C$999, 3, FALSE)</f>
        <v>44154.5</v>
      </c>
      <c r="G1910" s="30">
        <f t="shared" si="145"/>
        <v>210.5</v>
      </c>
      <c r="H1910" s="31">
        <f>VLOOKUP(C1910, Pivot!A$2:E$999, 4, FALSE)</f>
        <v>182.8</v>
      </c>
      <c r="I1910" s="31">
        <f>VLOOKUP(C1910, Pivot!A$2:E$999, 5, FALSE)</f>
        <v>86.3</v>
      </c>
      <c r="J1910" s="36">
        <v>81</v>
      </c>
      <c r="K1910" s="31">
        <f t="shared" si="146"/>
        <v>-5.2999999999999972</v>
      </c>
      <c r="L1910" s="58">
        <f>VLOOKUP(C1910, Pivot!A$2:B$999, 2, FALSE)</f>
        <v>51000</v>
      </c>
      <c r="M1910" s="58">
        <f>IF(ISBLANK(E1910), "", YEAR(E1910))</f>
        <v>2021</v>
      </c>
      <c r="N1910" s="27" t="s">
        <v>991</v>
      </c>
      <c r="P1910" s="58">
        <v>2021</v>
      </c>
    </row>
    <row r="1911" spans="1:16" ht="12.75" hidden="1" customHeight="1" x14ac:dyDescent="0.25">
      <c r="A1911" s="36" t="s">
        <v>1488</v>
      </c>
      <c r="B1911" s="28" t="s">
        <v>301</v>
      </c>
      <c r="C1911" s="29" t="s">
        <v>1483</v>
      </c>
      <c r="D1911" s="29">
        <v>1</v>
      </c>
      <c r="E1911" s="90">
        <v>44365</v>
      </c>
      <c r="F1911" s="57">
        <f>VLOOKUP(C1911, Pivot!A$2:C$999, 3, FALSE)</f>
        <v>44152</v>
      </c>
      <c r="G1911" s="30">
        <f t="shared" si="145"/>
        <v>213</v>
      </c>
      <c r="H1911" s="31">
        <f>VLOOKUP(C1911, Pivot!A$2:E$999, 4, FALSE)</f>
        <v>191.1</v>
      </c>
      <c r="I1911" s="31">
        <f>VLOOKUP(C1911, Pivot!A$2:E$999, 5, FALSE)</f>
        <v>113.7</v>
      </c>
      <c r="J1911" s="36">
        <v>81</v>
      </c>
      <c r="K1911" s="31">
        <f t="shared" si="146"/>
        <v>-32.700000000000003</v>
      </c>
      <c r="L1911" s="58">
        <f>VLOOKUP(C1911, Pivot!A$2:B$999, 2, FALSE)</f>
        <v>19332</v>
      </c>
      <c r="M1911" s="58">
        <f>IF(ISBLANK(E1914), "", YEAR(E1914))</f>
        <v>2021</v>
      </c>
      <c r="N1911" s="27" t="s">
        <v>991</v>
      </c>
      <c r="P1911" s="58">
        <v>2021</v>
      </c>
    </row>
    <row r="1912" spans="1:16" ht="12.75" hidden="1" customHeight="1" x14ac:dyDescent="0.25">
      <c r="A1912" s="36" t="s">
        <v>1489</v>
      </c>
      <c r="B1912" s="28" t="s">
        <v>301</v>
      </c>
      <c r="C1912" s="29" t="s">
        <v>1486</v>
      </c>
      <c r="D1912" s="29">
        <v>1</v>
      </c>
      <c r="E1912" s="90">
        <v>44366</v>
      </c>
      <c r="F1912" s="57">
        <f>VLOOKUP(C1912, Pivot!A$2:C$999, 3, FALSE)</f>
        <v>44154.5</v>
      </c>
      <c r="G1912" s="30">
        <f t="shared" si="145"/>
        <v>211.5</v>
      </c>
      <c r="H1912" s="31">
        <f>VLOOKUP(C1912, Pivot!A$2:E$999, 4, FALSE)</f>
        <v>182.8</v>
      </c>
      <c r="I1912" s="31">
        <f>VLOOKUP(C1912, Pivot!A$2:E$999, 5, FALSE)</f>
        <v>86.3</v>
      </c>
      <c r="J1912" s="36">
        <v>66.599999999999994</v>
      </c>
      <c r="K1912" s="31">
        <f t="shared" si="146"/>
        <v>-19.700000000000003</v>
      </c>
      <c r="L1912" s="58">
        <f>VLOOKUP(C1912, Pivot!A$2:B$999, 2, FALSE)</f>
        <v>51000</v>
      </c>
      <c r="M1912" s="58">
        <f>IF(ISBLANK(E1915), "", YEAR(E1915))</f>
        <v>2021</v>
      </c>
      <c r="N1912" s="27" t="s">
        <v>991</v>
      </c>
      <c r="P1912" s="58">
        <v>2021</v>
      </c>
    </row>
    <row r="1913" spans="1:16" ht="12.75" hidden="1" customHeight="1" x14ac:dyDescent="0.25">
      <c r="A1913" s="36" t="s">
        <v>1489</v>
      </c>
      <c r="B1913" s="28" t="s">
        <v>301</v>
      </c>
      <c r="C1913" s="29" t="s">
        <v>1486</v>
      </c>
      <c r="D1913" s="29">
        <v>1</v>
      </c>
      <c r="E1913" s="90">
        <v>44366</v>
      </c>
      <c r="F1913" s="57">
        <f>VLOOKUP(C1913, Pivot!A$2:C$999, 3, FALSE)</f>
        <v>44154.5</v>
      </c>
      <c r="G1913" s="30">
        <f t="shared" si="145"/>
        <v>211.5</v>
      </c>
      <c r="H1913" s="31">
        <f>VLOOKUP(C1913, Pivot!A$2:E$999, 4, FALSE)</f>
        <v>182.8</v>
      </c>
      <c r="I1913" s="31">
        <f>VLOOKUP(C1913, Pivot!A$2:E$999, 5, FALSE)</f>
        <v>86.3</v>
      </c>
      <c r="J1913" s="36">
        <v>67.400000000000006</v>
      </c>
      <c r="K1913" s="31">
        <f t="shared" si="146"/>
        <v>-18.899999999999991</v>
      </c>
      <c r="L1913" s="58">
        <f>VLOOKUP(C1913, Pivot!A$2:B$999, 2, FALSE)</f>
        <v>51000</v>
      </c>
      <c r="M1913" s="58">
        <f>IF(ISBLANK(E1913), "", YEAR(E1913))</f>
        <v>2021</v>
      </c>
      <c r="N1913" s="27" t="s">
        <v>991</v>
      </c>
      <c r="P1913" s="58">
        <v>2021</v>
      </c>
    </row>
    <row r="1914" spans="1:16" ht="12.75" hidden="1" customHeight="1" x14ac:dyDescent="0.25">
      <c r="A1914" s="36" t="s">
        <v>1490</v>
      </c>
      <c r="B1914" s="28" t="s">
        <v>301</v>
      </c>
      <c r="C1914" s="29" t="s">
        <v>1486</v>
      </c>
      <c r="D1914" s="29">
        <v>5</v>
      </c>
      <c r="E1914" s="90">
        <v>44367</v>
      </c>
      <c r="F1914" s="57">
        <f>VLOOKUP(C1914, Pivot!A$2:C$999, 3, FALSE)</f>
        <v>44154.5</v>
      </c>
      <c r="G1914" s="30">
        <f t="shared" si="145"/>
        <v>212.5</v>
      </c>
      <c r="H1914" s="31">
        <f>VLOOKUP(C1914, Pivot!A$2:E$999, 4, FALSE)</f>
        <v>182.8</v>
      </c>
      <c r="I1914" s="31">
        <f>VLOOKUP(C1914, Pivot!A$2:E$999, 5, FALSE)</f>
        <v>86.3</v>
      </c>
      <c r="J1914" s="36">
        <v>88.3</v>
      </c>
      <c r="K1914" s="31">
        <f t="shared" si="146"/>
        <v>0</v>
      </c>
      <c r="L1914" s="58">
        <f>VLOOKUP(C1914, Pivot!A$2:B$999, 2, FALSE)</f>
        <v>51000</v>
      </c>
      <c r="M1914" s="58">
        <f>IF(ISBLANK(E1916), "", YEAR(E1916))</f>
        <v>2021</v>
      </c>
      <c r="N1914" s="27" t="s">
        <v>991</v>
      </c>
      <c r="P1914" s="58">
        <v>2021</v>
      </c>
    </row>
    <row r="1915" spans="1:16" ht="12.75" hidden="1" customHeight="1" x14ac:dyDescent="0.25">
      <c r="A1915" s="36" t="s">
        <v>1490</v>
      </c>
      <c r="B1915" s="28" t="s">
        <v>301</v>
      </c>
      <c r="C1915" s="29" t="s">
        <v>1486</v>
      </c>
      <c r="D1915" s="29">
        <v>3</v>
      </c>
      <c r="E1915" s="90">
        <v>44367</v>
      </c>
      <c r="F1915" s="57">
        <f>VLOOKUP(C1915, Pivot!A$2:C$999, 3, FALSE)</f>
        <v>44154.5</v>
      </c>
      <c r="G1915" s="30">
        <f t="shared" si="145"/>
        <v>212.5</v>
      </c>
      <c r="H1915" s="31">
        <f>VLOOKUP(C1915, Pivot!A$2:E$999, 4, FALSE)</f>
        <v>182.8</v>
      </c>
      <c r="I1915" s="31">
        <f>VLOOKUP(C1915, Pivot!A$2:E$999, 5, FALSE)</f>
        <v>86.3</v>
      </c>
      <c r="J1915" s="36">
        <v>88.1</v>
      </c>
      <c r="K1915" s="31">
        <f t="shared" si="146"/>
        <v>0</v>
      </c>
      <c r="L1915" s="58">
        <f>VLOOKUP(C1915, Pivot!A$2:B$999, 2, FALSE)</f>
        <v>51000</v>
      </c>
      <c r="M1915" s="58">
        <f>IF(ISBLANK(E1917), "", YEAR(E1917))</f>
        <v>2021</v>
      </c>
      <c r="N1915" s="27" t="s">
        <v>991</v>
      </c>
      <c r="P1915" s="58">
        <v>2021</v>
      </c>
    </row>
    <row r="1916" spans="1:16" ht="12.75" hidden="1" customHeight="1" x14ac:dyDescent="0.25">
      <c r="A1916" s="36" t="s">
        <v>1490</v>
      </c>
      <c r="B1916" s="28" t="s">
        <v>301</v>
      </c>
      <c r="C1916" s="29" t="s">
        <v>1486</v>
      </c>
      <c r="D1916" s="29">
        <v>3</v>
      </c>
      <c r="E1916" s="90">
        <v>44367</v>
      </c>
      <c r="F1916" s="57">
        <f>VLOOKUP(C1916, Pivot!A$2:C$999, 3, FALSE)</f>
        <v>44154.5</v>
      </c>
      <c r="G1916" s="30">
        <f t="shared" si="145"/>
        <v>212.5</v>
      </c>
      <c r="H1916" s="31">
        <f>VLOOKUP(C1916, Pivot!A$2:E$999, 4, FALSE)</f>
        <v>182.8</v>
      </c>
      <c r="I1916" s="31">
        <f>VLOOKUP(C1916, Pivot!A$2:E$999, 5, FALSE)</f>
        <v>86.3</v>
      </c>
      <c r="J1916" s="36">
        <v>88.1</v>
      </c>
      <c r="K1916" s="31">
        <f t="shared" si="146"/>
        <v>0</v>
      </c>
      <c r="L1916" s="58">
        <f>VLOOKUP(C1916, Pivot!A$2:B$999, 2, FALSE)</f>
        <v>51000</v>
      </c>
      <c r="M1916" s="58">
        <f>IF(ISBLANK(E1918), "", YEAR(E1918))</f>
        <v>2021</v>
      </c>
      <c r="N1916" s="27" t="s">
        <v>991</v>
      </c>
      <c r="P1916" s="58">
        <v>2021</v>
      </c>
    </row>
    <row r="1917" spans="1:16" ht="12.75" hidden="1" customHeight="1" x14ac:dyDescent="0.25">
      <c r="A1917" s="36" t="s">
        <v>1490</v>
      </c>
      <c r="B1917" s="28" t="s">
        <v>301</v>
      </c>
      <c r="C1917" s="29" t="s">
        <v>1486</v>
      </c>
      <c r="D1917" s="29">
        <v>1</v>
      </c>
      <c r="E1917" s="90">
        <v>44367</v>
      </c>
      <c r="F1917" s="57">
        <f>VLOOKUP(C1917, Pivot!A$2:C$999, 3, FALSE)</f>
        <v>44154.5</v>
      </c>
      <c r="G1917" s="30">
        <f t="shared" si="145"/>
        <v>212.5</v>
      </c>
      <c r="H1917" s="31">
        <f>VLOOKUP(C1917, Pivot!A$2:E$999, 4, FALSE)</f>
        <v>182.8</v>
      </c>
      <c r="I1917" s="31">
        <f>VLOOKUP(C1917, Pivot!A$2:E$999, 5, FALSE)</f>
        <v>86.3</v>
      </c>
      <c r="J1917" s="36">
        <v>88</v>
      </c>
      <c r="K1917" s="31">
        <f t="shared" si="146"/>
        <v>0</v>
      </c>
      <c r="L1917" s="58">
        <f>VLOOKUP(C1917, Pivot!A$2:B$999, 2, FALSE)</f>
        <v>51000</v>
      </c>
      <c r="M1917" s="58">
        <f>IF(ISBLANK(E1917), "", YEAR(E1917))</f>
        <v>2021</v>
      </c>
      <c r="N1917" s="27" t="s">
        <v>991</v>
      </c>
      <c r="P1917" s="58">
        <v>2021</v>
      </c>
    </row>
    <row r="1918" spans="1:16" ht="12.75" hidden="1" customHeight="1" x14ac:dyDescent="0.25">
      <c r="A1918" s="36" t="s">
        <v>1490</v>
      </c>
      <c r="B1918" s="28" t="s">
        <v>301</v>
      </c>
      <c r="C1918" s="29" t="s">
        <v>1491</v>
      </c>
      <c r="D1918" s="29">
        <v>1</v>
      </c>
      <c r="E1918" s="90">
        <v>44367</v>
      </c>
      <c r="F1918" s="57">
        <v>44278</v>
      </c>
      <c r="G1918" s="30">
        <f t="shared" si="145"/>
        <v>89</v>
      </c>
      <c r="H1918" s="31">
        <f>VLOOKUP(C1918, Pivot!A$2:E$999, 4, FALSE)</f>
        <v>154.5</v>
      </c>
      <c r="I1918" s="31">
        <f>VLOOKUP(C1918, Pivot!A$2:E$999, 5, FALSE)</f>
        <v>86.6</v>
      </c>
      <c r="J1918" s="36">
        <v>88</v>
      </c>
      <c r="K1918" s="31">
        <f t="shared" si="146"/>
        <v>0</v>
      </c>
      <c r="L1918" s="58">
        <f>VLOOKUP(C1918, Pivot!A$2:B$999, 2, FALSE)</f>
        <v>14211</v>
      </c>
      <c r="M1918" s="58">
        <f>IF(ISBLANK(E1918), "", YEAR(E1918))</f>
        <v>2021</v>
      </c>
      <c r="N1918" s="27" t="s">
        <v>991</v>
      </c>
      <c r="P1918" s="58">
        <v>2021</v>
      </c>
    </row>
    <row r="1919" spans="1:16" ht="12.75" hidden="1" customHeight="1" x14ac:dyDescent="0.25">
      <c r="A1919" s="36" t="s">
        <v>1490</v>
      </c>
      <c r="B1919" s="28" t="s">
        <v>301</v>
      </c>
      <c r="C1919" s="29" t="s">
        <v>1461</v>
      </c>
      <c r="D1919" s="29">
        <v>1</v>
      </c>
      <c r="E1919" s="90">
        <v>44367</v>
      </c>
      <c r="F1919" s="57" t="s">
        <v>1439</v>
      </c>
      <c r="G1919" s="30" t="str">
        <f t="shared" si="145"/>
        <v/>
      </c>
      <c r="H1919" s="31">
        <f>VLOOKUP(C1919, Pivot!A$2:E$999, 4, FALSE)</f>
        <v>207.3</v>
      </c>
      <c r="I1919" s="31">
        <f>VLOOKUP(C1919, Pivot!A$2:E$999, 5, FALSE)</f>
        <v>86.3</v>
      </c>
      <c r="J1919" s="36">
        <v>87.9</v>
      </c>
      <c r="K1919" s="31">
        <f t="shared" si="146"/>
        <v>0</v>
      </c>
      <c r="L1919" s="58">
        <f>VLOOKUP(C1919, Pivot!A$2:B$999, 2, FALSE)</f>
        <v>93061</v>
      </c>
      <c r="M1919" s="58">
        <f>IF(ISBLANK(E1919), "", YEAR(E1919))</f>
        <v>2021</v>
      </c>
      <c r="N1919" s="27" t="s">
        <v>991</v>
      </c>
      <c r="O1919" s="56" t="s">
        <v>1466</v>
      </c>
      <c r="P1919" s="58">
        <v>2021</v>
      </c>
    </row>
    <row r="1920" spans="1:16" ht="12.75" hidden="1" customHeight="1" x14ac:dyDescent="0.25">
      <c r="A1920" s="36" t="s">
        <v>1490</v>
      </c>
      <c r="B1920" s="28" t="s">
        <v>301</v>
      </c>
      <c r="C1920" s="29" t="s">
        <v>1486</v>
      </c>
      <c r="D1920" s="29">
        <v>5</v>
      </c>
      <c r="E1920" s="90">
        <v>44367</v>
      </c>
      <c r="F1920" s="57">
        <f>VLOOKUP(C1920, Pivot!A$2:C$999, 3, FALSE)</f>
        <v>44154.5</v>
      </c>
      <c r="G1920" s="30">
        <f t="shared" si="145"/>
        <v>212.5</v>
      </c>
      <c r="H1920" s="31">
        <f>VLOOKUP(C1920, Pivot!A$2:E$999, 4, FALSE)</f>
        <v>182.8</v>
      </c>
      <c r="I1920" s="31">
        <f>VLOOKUP(C1920, Pivot!A$2:E$999, 5, FALSE)</f>
        <v>86.3</v>
      </c>
      <c r="J1920" s="36">
        <v>87.3</v>
      </c>
      <c r="K1920" s="31">
        <f t="shared" si="146"/>
        <v>0</v>
      </c>
      <c r="L1920" s="58">
        <f>VLOOKUP(C1920, Pivot!A$2:B$999, 2, FALSE)</f>
        <v>51000</v>
      </c>
      <c r="M1920" s="58">
        <f>IF(ISBLANK(E1923), "", YEAR(E1923))</f>
        <v>2021</v>
      </c>
      <c r="N1920" s="27" t="s">
        <v>991</v>
      </c>
      <c r="P1920" s="58">
        <v>2021</v>
      </c>
    </row>
    <row r="1921" spans="1:16" ht="12.75" hidden="1" customHeight="1" x14ac:dyDescent="0.25">
      <c r="A1921" s="36" t="s">
        <v>1490</v>
      </c>
      <c r="B1921" s="28" t="s">
        <v>301</v>
      </c>
      <c r="C1921" s="29" t="s">
        <v>1486</v>
      </c>
      <c r="D1921" s="29">
        <v>2</v>
      </c>
      <c r="E1921" s="90">
        <v>44367</v>
      </c>
      <c r="F1921" s="57">
        <f>VLOOKUP(C1921, Pivot!A$2:C$999, 3, FALSE)</f>
        <v>44154.5</v>
      </c>
      <c r="G1921" s="30">
        <f t="shared" si="145"/>
        <v>212.5</v>
      </c>
      <c r="H1921" s="31">
        <f>VLOOKUP(C1921, Pivot!A$2:E$999, 4, FALSE)</f>
        <v>182.8</v>
      </c>
      <c r="I1921" s="31">
        <f>VLOOKUP(C1921, Pivot!A$2:E$999, 5, FALSE)</f>
        <v>86.3</v>
      </c>
      <c r="J1921" s="36">
        <v>87.2</v>
      </c>
      <c r="K1921" s="31">
        <f t="shared" si="146"/>
        <v>0</v>
      </c>
      <c r="L1921" s="58">
        <f>VLOOKUP(C1921, Pivot!A$2:B$999, 2, FALSE)</f>
        <v>51000</v>
      </c>
      <c r="M1921" s="58">
        <f>IF(ISBLANK(E1924), "", YEAR(E1924))</f>
        <v>2021</v>
      </c>
      <c r="N1921" s="27" t="s">
        <v>991</v>
      </c>
      <c r="P1921" s="58">
        <v>2021</v>
      </c>
    </row>
    <row r="1922" spans="1:16" ht="12.75" hidden="1" customHeight="1" x14ac:dyDescent="0.25">
      <c r="A1922" s="36" t="s">
        <v>1490</v>
      </c>
      <c r="B1922" s="28" t="s">
        <v>301</v>
      </c>
      <c r="C1922" s="29" t="s">
        <v>1486</v>
      </c>
      <c r="D1922" s="29">
        <v>2</v>
      </c>
      <c r="E1922" s="90">
        <v>44367</v>
      </c>
      <c r="F1922" s="57">
        <f>VLOOKUP(C1922, Pivot!A$2:C$999, 3, FALSE)</f>
        <v>44154.5</v>
      </c>
      <c r="G1922" s="30">
        <f t="shared" si="145"/>
        <v>212.5</v>
      </c>
      <c r="H1922" s="31">
        <f>VLOOKUP(C1922, Pivot!A$2:E$999, 4, FALSE)</f>
        <v>182.8</v>
      </c>
      <c r="I1922" s="31">
        <f>VLOOKUP(C1922, Pivot!A$2:E$999, 5, FALSE)</f>
        <v>86.3</v>
      </c>
      <c r="J1922" s="36">
        <v>87.1</v>
      </c>
      <c r="K1922" s="31">
        <f t="shared" si="146"/>
        <v>0</v>
      </c>
      <c r="L1922" s="58">
        <f>VLOOKUP(C1922, Pivot!A$2:B$999, 2, FALSE)</f>
        <v>51000</v>
      </c>
      <c r="M1922" s="58">
        <f>IF(ISBLANK(E1922), "", YEAR(E1922))</f>
        <v>2021</v>
      </c>
      <c r="N1922" s="27" t="s">
        <v>991</v>
      </c>
      <c r="P1922" s="58">
        <v>2021</v>
      </c>
    </row>
    <row r="1923" spans="1:16" ht="12.75" hidden="1" customHeight="1" x14ac:dyDescent="0.25">
      <c r="A1923" s="36" t="s">
        <v>1490</v>
      </c>
      <c r="B1923" s="28" t="s">
        <v>301</v>
      </c>
      <c r="C1923" s="29" t="s">
        <v>1486</v>
      </c>
      <c r="D1923" s="29">
        <v>1</v>
      </c>
      <c r="E1923" s="90">
        <v>44367</v>
      </c>
      <c r="F1923" s="57">
        <f>VLOOKUP(C1923, Pivot!A$2:C$999, 3, FALSE)</f>
        <v>44154.5</v>
      </c>
      <c r="G1923" s="30">
        <f t="shared" si="145"/>
        <v>212.5</v>
      </c>
      <c r="H1923" s="31">
        <f>VLOOKUP(C1923, Pivot!A$2:E$999, 4, FALSE)</f>
        <v>182.8</v>
      </c>
      <c r="I1923" s="31">
        <f>VLOOKUP(C1923, Pivot!A$2:E$999, 5, FALSE)</f>
        <v>86.3</v>
      </c>
      <c r="J1923" s="36">
        <v>87.1</v>
      </c>
      <c r="K1923" s="31">
        <f t="shared" si="146"/>
        <v>0</v>
      </c>
      <c r="L1923" s="58">
        <f>VLOOKUP(C1923, Pivot!A$2:B$999, 2, FALSE)</f>
        <v>51000</v>
      </c>
      <c r="M1923" s="58">
        <f>IF(ISBLANK(E1925), "", YEAR(E1925))</f>
        <v>2021</v>
      </c>
      <c r="N1923" s="27" t="s">
        <v>991</v>
      </c>
      <c r="P1923" s="58">
        <v>2021</v>
      </c>
    </row>
    <row r="1924" spans="1:16" ht="12.75" hidden="1" customHeight="1" x14ac:dyDescent="0.25">
      <c r="A1924" s="36" t="s">
        <v>1490</v>
      </c>
      <c r="B1924" s="28" t="s">
        <v>301</v>
      </c>
      <c r="C1924" s="29" t="s">
        <v>1486</v>
      </c>
      <c r="D1924" s="29">
        <v>2</v>
      </c>
      <c r="E1924" s="90">
        <v>44367</v>
      </c>
      <c r="F1924" s="57">
        <f>VLOOKUP(C1924, Pivot!A$2:C$999, 3, FALSE)</f>
        <v>44154.5</v>
      </c>
      <c r="G1924" s="30">
        <f t="shared" si="145"/>
        <v>212.5</v>
      </c>
      <c r="H1924" s="31">
        <f>VLOOKUP(C1924, Pivot!A$2:E$999, 4, FALSE)</f>
        <v>182.8</v>
      </c>
      <c r="I1924" s="31">
        <f>VLOOKUP(C1924, Pivot!A$2:E$999, 5, FALSE)</f>
        <v>86.3</v>
      </c>
      <c r="J1924" s="36">
        <v>86.8</v>
      </c>
      <c r="K1924" s="31">
        <f t="shared" si="146"/>
        <v>0</v>
      </c>
      <c r="L1924" s="58">
        <f>VLOOKUP(C1924, Pivot!A$2:B$999, 2, FALSE)</f>
        <v>51000</v>
      </c>
      <c r="M1924" s="58">
        <f>IF(ISBLANK(E1926), "", YEAR(E1926))</f>
        <v>2021</v>
      </c>
      <c r="N1924" s="27" t="s">
        <v>991</v>
      </c>
      <c r="P1924" s="58">
        <v>2021</v>
      </c>
    </row>
    <row r="1925" spans="1:16" ht="12.75" hidden="1" customHeight="1" x14ac:dyDescent="0.25">
      <c r="A1925" s="36" t="s">
        <v>1490</v>
      </c>
      <c r="B1925" s="28" t="s">
        <v>301</v>
      </c>
      <c r="C1925" s="29" t="s">
        <v>1486</v>
      </c>
      <c r="D1925" s="29">
        <v>3</v>
      </c>
      <c r="E1925" s="90">
        <v>44367</v>
      </c>
      <c r="F1925" s="57">
        <f>VLOOKUP(C1925, Pivot!A$2:C$999, 3, FALSE)</f>
        <v>44154.5</v>
      </c>
      <c r="G1925" s="30">
        <f t="shared" si="145"/>
        <v>212.5</v>
      </c>
      <c r="H1925" s="31">
        <f>VLOOKUP(C1925, Pivot!A$2:E$999, 4, FALSE)</f>
        <v>182.8</v>
      </c>
      <c r="I1925" s="31">
        <f>VLOOKUP(C1925, Pivot!A$2:E$999, 5, FALSE)</f>
        <v>86.3</v>
      </c>
      <c r="J1925" s="36">
        <v>86.8</v>
      </c>
      <c r="K1925" s="31">
        <f t="shared" si="146"/>
        <v>0</v>
      </c>
      <c r="L1925" s="58">
        <f>VLOOKUP(C1925, Pivot!A$2:B$999, 2, FALSE)</f>
        <v>51000</v>
      </c>
      <c r="M1925" s="58">
        <f>IF(ISBLANK(E1927), "", YEAR(E1927))</f>
        <v>2021</v>
      </c>
      <c r="N1925" s="27" t="s">
        <v>991</v>
      </c>
      <c r="P1925" s="58">
        <v>2021</v>
      </c>
    </row>
    <row r="1926" spans="1:16" ht="12.75" hidden="1" customHeight="1" x14ac:dyDescent="0.25">
      <c r="A1926" s="36" t="s">
        <v>1490</v>
      </c>
      <c r="B1926" s="28" t="s">
        <v>301</v>
      </c>
      <c r="C1926" s="29" t="s">
        <v>1486</v>
      </c>
      <c r="D1926" s="29">
        <v>2</v>
      </c>
      <c r="E1926" s="90">
        <v>44367</v>
      </c>
      <c r="F1926" s="57">
        <f>VLOOKUP(C1926, Pivot!A$2:C$999, 3, FALSE)</f>
        <v>44154.5</v>
      </c>
      <c r="G1926" s="30">
        <f t="shared" si="145"/>
        <v>212.5</v>
      </c>
      <c r="H1926" s="31">
        <f>VLOOKUP(C1926, Pivot!A$2:E$999, 4, FALSE)</f>
        <v>182.8</v>
      </c>
      <c r="I1926" s="31">
        <f>VLOOKUP(C1926, Pivot!A$2:E$999, 5, FALSE)</f>
        <v>86.3</v>
      </c>
      <c r="J1926" s="36">
        <v>85.3</v>
      </c>
      <c r="K1926" s="31">
        <f t="shared" si="146"/>
        <v>-1</v>
      </c>
      <c r="L1926" s="58">
        <f>VLOOKUP(C1926, Pivot!A$2:B$999, 2, FALSE)</f>
        <v>51000</v>
      </c>
      <c r="M1926" s="58">
        <f>IF(ISBLANK(E1926), "", YEAR(E1926))</f>
        <v>2021</v>
      </c>
      <c r="N1926" s="27" t="s">
        <v>991</v>
      </c>
      <c r="P1926" s="58">
        <v>2021</v>
      </c>
    </row>
    <row r="1927" spans="1:16" ht="12.75" hidden="1" customHeight="1" x14ac:dyDescent="0.25">
      <c r="A1927" s="36" t="s">
        <v>1490</v>
      </c>
      <c r="B1927" s="28" t="s">
        <v>301</v>
      </c>
      <c r="C1927" s="29" t="s">
        <v>1486</v>
      </c>
      <c r="D1927" s="29">
        <v>2</v>
      </c>
      <c r="E1927" s="90">
        <v>44367</v>
      </c>
      <c r="F1927" s="57">
        <f>VLOOKUP(C1927, Pivot!A$2:C$999, 3, FALSE)</f>
        <v>44154.5</v>
      </c>
      <c r="G1927" s="30">
        <f t="shared" si="145"/>
        <v>212.5</v>
      </c>
      <c r="H1927" s="31">
        <f>VLOOKUP(C1927, Pivot!A$2:E$999, 4, FALSE)</f>
        <v>182.8</v>
      </c>
      <c r="I1927" s="31">
        <f>VLOOKUP(C1927, Pivot!A$2:E$999, 5, FALSE)</f>
        <v>86.3</v>
      </c>
      <c r="J1927" s="36">
        <v>85.4</v>
      </c>
      <c r="K1927" s="31">
        <f t="shared" ref="K1927:K1958" si="147">IF(J1927&gt;H1927, J1927-H1927, IF(J1927&lt;I1927, J1927-I1927, 0))</f>
        <v>-0.89999999999999147</v>
      </c>
      <c r="L1927" s="58">
        <f>VLOOKUP(C1927, Pivot!A$2:B$999, 2, FALSE)</f>
        <v>51000</v>
      </c>
      <c r="M1927" s="58">
        <f>IF(ISBLANK(E1927), "", YEAR(E1927))</f>
        <v>2021</v>
      </c>
      <c r="N1927" s="27" t="s">
        <v>991</v>
      </c>
      <c r="P1927" s="58">
        <v>2021</v>
      </c>
    </row>
    <row r="1928" spans="1:16" ht="12.75" hidden="1" customHeight="1" x14ac:dyDescent="0.25">
      <c r="A1928" s="36" t="s">
        <v>1490</v>
      </c>
      <c r="B1928" s="28" t="s">
        <v>301</v>
      </c>
      <c r="C1928" s="29" t="s">
        <v>1486</v>
      </c>
      <c r="D1928" s="29">
        <v>2</v>
      </c>
      <c r="E1928" s="90">
        <v>44367</v>
      </c>
      <c r="F1928" s="57">
        <f>VLOOKUP(C1928, Pivot!A$2:C$999, 3, FALSE)</f>
        <v>44154.5</v>
      </c>
      <c r="G1928" s="30">
        <f t="shared" si="145"/>
        <v>212.5</v>
      </c>
      <c r="H1928" s="31">
        <f>VLOOKUP(C1928, Pivot!A$2:E$999, 4, FALSE)</f>
        <v>182.8</v>
      </c>
      <c r="I1928" s="31">
        <f>VLOOKUP(C1928, Pivot!A$2:E$999, 5, FALSE)</f>
        <v>86.3</v>
      </c>
      <c r="J1928" s="36">
        <v>86.2</v>
      </c>
      <c r="K1928" s="31">
        <f t="shared" si="147"/>
        <v>-9.9999999999994316E-2</v>
      </c>
      <c r="L1928" s="58">
        <f>VLOOKUP(C1928, Pivot!A$2:B$999, 2, FALSE)</f>
        <v>51000</v>
      </c>
      <c r="M1928" s="58">
        <f>IF(ISBLANK(E1928), "", YEAR(E1928))</f>
        <v>2021</v>
      </c>
      <c r="N1928" s="27" t="s">
        <v>991</v>
      </c>
      <c r="P1928" s="58">
        <v>2021</v>
      </c>
    </row>
    <row r="1929" spans="1:16" ht="12.75" hidden="1" customHeight="1" x14ac:dyDescent="0.25">
      <c r="A1929" s="36" t="s">
        <v>1492</v>
      </c>
      <c r="B1929" s="28" t="s">
        <v>301</v>
      </c>
      <c r="C1929" s="29" t="s">
        <v>1486</v>
      </c>
      <c r="D1929" s="29">
        <v>1</v>
      </c>
      <c r="E1929" s="90">
        <v>44368</v>
      </c>
      <c r="F1929" s="57">
        <f>VLOOKUP(C1929, Pivot!A$2:C$999, 3, FALSE)</f>
        <v>44154.5</v>
      </c>
      <c r="G1929" s="30">
        <f t="shared" si="145"/>
        <v>213.5</v>
      </c>
      <c r="H1929" s="31">
        <f>VLOOKUP(C1929, Pivot!A$2:E$999, 4, FALSE)</f>
        <v>182.8</v>
      </c>
      <c r="I1929" s="31">
        <f>VLOOKUP(C1929, Pivot!A$2:E$999, 5, FALSE)</f>
        <v>86.3</v>
      </c>
      <c r="J1929" s="36">
        <v>88.9</v>
      </c>
      <c r="K1929" s="31">
        <f t="shared" si="147"/>
        <v>0</v>
      </c>
      <c r="L1929" s="58">
        <f>VLOOKUP(C1929, Pivot!A$2:B$999, 2, FALSE)</f>
        <v>51000</v>
      </c>
      <c r="M1929" s="58">
        <f>IF(ISBLANK(E1932), "", YEAR(E1932))</f>
        <v>2021</v>
      </c>
      <c r="N1929" s="27" t="s">
        <v>991</v>
      </c>
      <c r="P1929" s="58">
        <v>2021</v>
      </c>
    </row>
    <row r="1930" spans="1:16" ht="12.75" hidden="1" customHeight="1" x14ac:dyDescent="0.25">
      <c r="A1930" s="36" t="s">
        <v>1492</v>
      </c>
      <c r="B1930" s="28" t="s">
        <v>301</v>
      </c>
      <c r="C1930" s="29" t="s">
        <v>1483</v>
      </c>
      <c r="D1930" s="29">
        <v>1</v>
      </c>
      <c r="E1930" s="90">
        <v>44368</v>
      </c>
      <c r="F1930" s="57">
        <f>VLOOKUP(C1930, Pivot!A$2:C$999, 3, FALSE)</f>
        <v>44152</v>
      </c>
      <c r="G1930" s="30">
        <f t="shared" si="145"/>
        <v>216</v>
      </c>
      <c r="H1930" s="31">
        <f>VLOOKUP(C1930, Pivot!A$2:E$999, 4, FALSE)</f>
        <v>191.1</v>
      </c>
      <c r="I1930" s="31">
        <f>VLOOKUP(C1930, Pivot!A$2:E$999, 5, FALSE)</f>
        <v>113.7</v>
      </c>
      <c r="J1930" s="36">
        <v>88.9</v>
      </c>
      <c r="K1930" s="31">
        <f t="shared" si="147"/>
        <v>-24.799999999999997</v>
      </c>
      <c r="L1930" s="58">
        <f>VLOOKUP(C1930, Pivot!A$2:B$999, 2, FALSE)</f>
        <v>19332</v>
      </c>
      <c r="M1930" s="58">
        <f>IF(ISBLANK(E1933), "", YEAR(E1933))</f>
        <v>2021</v>
      </c>
      <c r="N1930" s="27" t="s">
        <v>991</v>
      </c>
      <c r="P1930" s="58">
        <v>2021</v>
      </c>
    </row>
    <row r="1931" spans="1:16" ht="12.75" hidden="1" customHeight="1" x14ac:dyDescent="0.25">
      <c r="A1931" s="36" t="s">
        <v>1492</v>
      </c>
      <c r="B1931" s="28" t="s">
        <v>301</v>
      </c>
      <c r="C1931" s="29" t="s">
        <v>1491</v>
      </c>
      <c r="D1931" s="29">
        <v>1</v>
      </c>
      <c r="E1931" s="90">
        <v>44368</v>
      </c>
      <c r="F1931" s="57">
        <v>44278</v>
      </c>
      <c r="G1931" s="30">
        <f t="shared" si="145"/>
        <v>90</v>
      </c>
      <c r="H1931" s="31">
        <f>VLOOKUP(C1931, Pivot!A$2:E$999, 4, FALSE)</f>
        <v>154.5</v>
      </c>
      <c r="I1931" s="31">
        <f>VLOOKUP(C1931, Pivot!A$2:E$999, 5, FALSE)</f>
        <v>86.6</v>
      </c>
      <c r="J1931" s="36">
        <v>88.9</v>
      </c>
      <c r="K1931" s="31">
        <f t="shared" si="147"/>
        <v>0</v>
      </c>
      <c r="L1931" s="58">
        <f>VLOOKUP(C1931, Pivot!A$2:B$999, 2, FALSE)</f>
        <v>14211</v>
      </c>
      <c r="M1931" s="58">
        <f>IF(ISBLANK(E1931), "", YEAR(E1931))</f>
        <v>2021</v>
      </c>
      <c r="N1931" s="27" t="s">
        <v>991</v>
      </c>
      <c r="P1931" s="58">
        <v>2021</v>
      </c>
    </row>
    <row r="1932" spans="1:16" ht="12.75" hidden="1" customHeight="1" x14ac:dyDescent="0.25">
      <c r="A1932" s="36" t="s">
        <v>1492</v>
      </c>
      <c r="B1932" s="28" t="s">
        <v>301</v>
      </c>
      <c r="C1932" s="29" t="s">
        <v>1412</v>
      </c>
      <c r="D1932" s="29">
        <v>1</v>
      </c>
      <c r="E1932" s="90">
        <v>44368</v>
      </c>
      <c r="F1932" s="57">
        <f>VLOOKUP(C1932, Pivot!A$2:C$999, 3, FALSE)</f>
        <v>43511</v>
      </c>
      <c r="G1932" s="30">
        <f t="shared" si="145"/>
        <v>857</v>
      </c>
      <c r="H1932" s="31">
        <f>VLOOKUP(C1932, Pivot!A$2:E$999, 4, FALSE)</f>
        <v>111.9</v>
      </c>
      <c r="I1932" s="31">
        <f>VLOOKUP(C1932, Pivot!A$2:E$999, 5, FALSE)</f>
        <v>86.5</v>
      </c>
      <c r="J1932" s="36">
        <v>88.9</v>
      </c>
      <c r="K1932" s="31">
        <f t="shared" si="147"/>
        <v>0</v>
      </c>
      <c r="L1932" s="58">
        <f>VLOOKUP(C1932, Pivot!A$2:B$999, 2, FALSE)</f>
        <v>2839</v>
      </c>
      <c r="M1932" s="58">
        <f>IF(ISBLANK(E1934), "", YEAR(E1934))</f>
        <v>2021</v>
      </c>
      <c r="N1932" s="27" t="s">
        <v>991</v>
      </c>
      <c r="P1932" s="58">
        <v>2021</v>
      </c>
    </row>
    <row r="1933" spans="1:16" ht="12.75" hidden="1" customHeight="1" x14ac:dyDescent="0.25">
      <c r="A1933" s="36" t="s">
        <v>1493</v>
      </c>
      <c r="B1933" s="28" t="s">
        <v>301</v>
      </c>
      <c r="C1933" s="29" t="s">
        <v>1486</v>
      </c>
      <c r="D1933" s="29">
        <v>1</v>
      </c>
      <c r="E1933" s="90">
        <v>44369</v>
      </c>
      <c r="F1933" s="57">
        <f>VLOOKUP(C1933, Pivot!A$2:C$999, 3, FALSE)</f>
        <v>44154.5</v>
      </c>
      <c r="G1933" s="30">
        <f t="shared" si="145"/>
        <v>214.5</v>
      </c>
      <c r="H1933" s="31">
        <f>VLOOKUP(C1933, Pivot!A$2:E$999, 4, FALSE)</f>
        <v>182.8</v>
      </c>
      <c r="I1933" s="31">
        <f>VLOOKUP(C1933, Pivot!A$2:E$999, 5, FALSE)</f>
        <v>86.3</v>
      </c>
      <c r="J1933" s="36">
        <v>89.2</v>
      </c>
      <c r="K1933" s="31">
        <f t="shared" si="147"/>
        <v>0</v>
      </c>
      <c r="L1933" s="58">
        <f>VLOOKUP(C1933, Pivot!A$2:B$999, 2, FALSE)</f>
        <v>51000</v>
      </c>
      <c r="M1933" s="58">
        <f>IF(ISBLANK(E1935), "", YEAR(E1935))</f>
        <v>2021</v>
      </c>
      <c r="N1933" s="27" t="s">
        <v>991</v>
      </c>
      <c r="P1933" s="58">
        <v>2021</v>
      </c>
    </row>
    <row r="1934" spans="1:16" ht="12.75" hidden="1" customHeight="1" x14ac:dyDescent="0.25">
      <c r="A1934" s="36" t="s">
        <v>1493</v>
      </c>
      <c r="B1934" s="28" t="s">
        <v>301</v>
      </c>
      <c r="C1934" s="29" t="s">
        <v>1491</v>
      </c>
      <c r="D1934" s="29">
        <v>1</v>
      </c>
      <c r="E1934" s="90">
        <v>44369</v>
      </c>
      <c r="F1934" s="57">
        <v>44278</v>
      </c>
      <c r="G1934" s="30">
        <f t="shared" si="145"/>
        <v>91</v>
      </c>
      <c r="H1934" s="31">
        <f>VLOOKUP(C1934, Pivot!A$2:E$999, 4, FALSE)</f>
        <v>154.5</v>
      </c>
      <c r="I1934" s="31">
        <f>VLOOKUP(C1934, Pivot!A$2:E$999, 5, FALSE)</f>
        <v>86.6</v>
      </c>
      <c r="J1934" s="36">
        <v>89.2</v>
      </c>
      <c r="K1934" s="31">
        <f t="shared" si="147"/>
        <v>0</v>
      </c>
      <c r="L1934" s="58">
        <f>VLOOKUP(C1934, Pivot!A$2:B$999, 2, FALSE)</f>
        <v>14211</v>
      </c>
      <c r="M1934" s="58">
        <f>IF(ISBLANK(E1936), "", YEAR(E1936))</f>
        <v>2021</v>
      </c>
      <c r="N1934" s="27" t="s">
        <v>991</v>
      </c>
      <c r="P1934" s="58">
        <v>2021</v>
      </c>
    </row>
    <row r="1935" spans="1:16" ht="12.75" hidden="1" customHeight="1" x14ac:dyDescent="0.25">
      <c r="A1935" s="36" t="s">
        <v>1493</v>
      </c>
      <c r="B1935" s="28" t="s">
        <v>301</v>
      </c>
      <c r="C1935" s="29" t="s">
        <v>1483</v>
      </c>
      <c r="D1935" s="29">
        <v>1</v>
      </c>
      <c r="E1935" s="90">
        <v>44369</v>
      </c>
      <c r="F1935" s="57">
        <f>VLOOKUP(C1935, Pivot!A$2:C$999, 3, FALSE)</f>
        <v>44152</v>
      </c>
      <c r="G1935" s="30">
        <f t="shared" si="145"/>
        <v>217</v>
      </c>
      <c r="H1935" s="31">
        <f>VLOOKUP(C1935, Pivot!A$2:E$999, 4, FALSE)</f>
        <v>191.1</v>
      </c>
      <c r="I1935" s="31">
        <f>VLOOKUP(C1935, Pivot!A$2:E$999, 5, FALSE)</f>
        <v>113.7</v>
      </c>
      <c r="J1935" s="36">
        <v>89.2</v>
      </c>
      <c r="K1935" s="31">
        <f t="shared" si="147"/>
        <v>-24.5</v>
      </c>
      <c r="L1935" s="58">
        <f>VLOOKUP(C1935, Pivot!A$2:B$999, 2, FALSE)</f>
        <v>19332</v>
      </c>
      <c r="M1935" s="58">
        <f>IF(ISBLANK(E1935), "", YEAR(E1935))</f>
        <v>2021</v>
      </c>
      <c r="N1935" s="27" t="s">
        <v>991</v>
      </c>
      <c r="P1935" s="58">
        <v>2021</v>
      </c>
    </row>
    <row r="1936" spans="1:16" ht="12.75" hidden="1" customHeight="1" x14ac:dyDescent="0.25">
      <c r="A1936" s="36" t="s">
        <v>1493</v>
      </c>
      <c r="B1936" s="28" t="s">
        <v>301</v>
      </c>
      <c r="C1936" s="29" t="s">
        <v>1486</v>
      </c>
      <c r="D1936" s="29">
        <v>1</v>
      </c>
      <c r="E1936" s="90">
        <v>44369</v>
      </c>
      <c r="F1936" s="57">
        <f>VLOOKUP(C1936, Pivot!A$2:C$999, 3, FALSE)</f>
        <v>44154.5</v>
      </c>
      <c r="G1936" s="30">
        <f t="shared" si="145"/>
        <v>214.5</v>
      </c>
      <c r="H1936" s="31">
        <f>VLOOKUP(C1936, Pivot!A$2:E$999, 4, FALSE)</f>
        <v>182.8</v>
      </c>
      <c r="I1936" s="31">
        <f>VLOOKUP(C1936, Pivot!A$2:E$999, 5, FALSE)</f>
        <v>86.3</v>
      </c>
      <c r="J1936" s="36">
        <v>89.2</v>
      </c>
      <c r="K1936" s="31">
        <f t="shared" si="147"/>
        <v>0</v>
      </c>
      <c r="L1936" s="58">
        <f>VLOOKUP(C1936, Pivot!A$2:B$999, 2, FALSE)</f>
        <v>51000</v>
      </c>
      <c r="M1936" s="58">
        <f>IF(ISBLANK(E1936), "", YEAR(E1936))</f>
        <v>2021</v>
      </c>
      <c r="N1936" s="27" t="s">
        <v>991</v>
      </c>
      <c r="P1936" s="58">
        <v>2021</v>
      </c>
    </row>
    <row r="1937" spans="1:16" ht="12.75" hidden="1" customHeight="1" x14ac:dyDescent="0.25">
      <c r="A1937" s="36" t="s">
        <v>1493</v>
      </c>
      <c r="B1937" s="28" t="s">
        <v>301</v>
      </c>
      <c r="C1937" s="29" t="s">
        <v>1486</v>
      </c>
      <c r="D1937" s="29">
        <v>1</v>
      </c>
      <c r="E1937" s="90">
        <v>44369</v>
      </c>
      <c r="F1937" s="57">
        <f>VLOOKUP(C1937, Pivot!A$2:C$999, 3, FALSE)</f>
        <v>44154.5</v>
      </c>
      <c r="G1937" s="30">
        <f t="shared" si="145"/>
        <v>214.5</v>
      </c>
      <c r="H1937" s="31">
        <f>VLOOKUP(C1937, Pivot!A$2:E$999, 4, FALSE)</f>
        <v>182.8</v>
      </c>
      <c r="I1937" s="31">
        <f>VLOOKUP(C1937, Pivot!A$2:E$999, 5, FALSE)</f>
        <v>86.3</v>
      </c>
      <c r="J1937" s="36">
        <v>89.3</v>
      </c>
      <c r="K1937" s="31">
        <f t="shared" si="147"/>
        <v>0</v>
      </c>
      <c r="L1937" s="58">
        <f>VLOOKUP(C1937, Pivot!A$2:B$999, 2, FALSE)</f>
        <v>51000</v>
      </c>
      <c r="M1937" s="58">
        <f>IF(ISBLANK(E1937), "", YEAR(E1937))</f>
        <v>2021</v>
      </c>
      <c r="N1937" s="27" t="s">
        <v>991</v>
      </c>
      <c r="P1937" s="58">
        <v>2021</v>
      </c>
    </row>
    <row r="1938" spans="1:16" ht="12.75" hidden="1" customHeight="1" x14ac:dyDescent="0.25">
      <c r="A1938" s="36" t="s">
        <v>1493</v>
      </c>
      <c r="B1938" s="28" t="s">
        <v>301</v>
      </c>
      <c r="C1938" s="29" t="s">
        <v>1486</v>
      </c>
      <c r="D1938" s="29">
        <v>3</v>
      </c>
      <c r="E1938" s="90">
        <v>44369</v>
      </c>
      <c r="F1938" s="57">
        <f>VLOOKUP(C1938, Pivot!A$2:C$999, 3, FALSE)</f>
        <v>44154.5</v>
      </c>
      <c r="G1938" s="30">
        <f t="shared" si="145"/>
        <v>214.5</v>
      </c>
      <c r="H1938" s="31">
        <f>VLOOKUP(C1938, Pivot!A$2:E$999, 4, FALSE)</f>
        <v>182.8</v>
      </c>
      <c r="I1938" s="31">
        <f>VLOOKUP(C1938, Pivot!A$2:E$999, 5, FALSE)</f>
        <v>86.3</v>
      </c>
      <c r="J1938" s="36">
        <v>89.6</v>
      </c>
      <c r="K1938" s="31">
        <f t="shared" si="147"/>
        <v>0</v>
      </c>
      <c r="L1938" s="58">
        <f>VLOOKUP(C1938, Pivot!A$2:B$999, 2, FALSE)</f>
        <v>51000</v>
      </c>
      <c r="M1938" s="58">
        <f>IF(ISBLANK(E1941), "", YEAR(E1941))</f>
        <v>2021</v>
      </c>
      <c r="N1938" s="27" t="s">
        <v>991</v>
      </c>
      <c r="P1938" s="58">
        <v>2021</v>
      </c>
    </row>
    <row r="1939" spans="1:16" ht="12.75" hidden="1" customHeight="1" x14ac:dyDescent="0.25">
      <c r="A1939" s="36" t="s">
        <v>1493</v>
      </c>
      <c r="B1939" s="28" t="s">
        <v>301</v>
      </c>
      <c r="C1939" s="29" t="s">
        <v>1486</v>
      </c>
      <c r="D1939" s="29">
        <v>1</v>
      </c>
      <c r="E1939" s="90">
        <v>44369</v>
      </c>
      <c r="F1939" s="57">
        <f>VLOOKUP(C1939, Pivot!A$2:C$999, 3, FALSE)</f>
        <v>44154.5</v>
      </c>
      <c r="G1939" s="30">
        <f t="shared" si="145"/>
        <v>214.5</v>
      </c>
      <c r="H1939" s="31">
        <f>VLOOKUP(C1939, Pivot!A$2:E$999, 4, FALSE)</f>
        <v>182.8</v>
      </c>
      <c r="I1939" s="31">
        <f>VLOOKUP(C1939, Pivot!A$2:E$999, 5, FALSE)</f>
        <v>86.3</v>
      </c>
      <c r="J1939" s="36">
        <v>89.7</v>
      </c>
      <c r="K1939" s="31">
        <f t="shared" si="147"/>
        <v>0</v>
      </c>
      <c r="L1939" s="58">
        <f>VLOOKUP(C1939, Pivot!A$2:B$999, 2, FALSE)</f>
        <v>51000</v>
      </c>
      <c r="M1939" s="58">
        <f>IF(ISBLANK(E1942), "", YEAR(E1942))</f>
        <v>2021</v>
      </c>
      <c r="N1939" s="27" t="s">
        <v>991</v>
      </c>
      <c r="P1939" s="58">
        <v>2021</v>
      </c>
    </row>
    <row r="1940" spans="1:16" ht="12.75" hidden="1" customHeight="1" x14ac:dyDescent="0.25">
      <c r="A1940" s="36" t="s">
        <v>1493</v>
      </c>
      <c r="B1940" s="28" t="s">
        <v>301</v>
      </c>
      <c r="C1940" s="29" t="s">
        <v>1486</v>
      </c>
      <c r="D1940" s="29">
        <v>1</v>
      </c>
      <c r="E1940" s="90">
        <v>44369</v>
      </c>
      <c r="F1940" s="57">
        <f>VLOOKUP(C1940, Pivot!A$2:C$999, 3, FALSE)</f>
        <v>44154.5</v>
      </c>
      <c r="G1940" s="30">
        <f t="shared" si="145"/>
        <v>214.5</v>
      </c>
      <c r="H1940" s="31">
        <f>VLOOKUP(C1940, Pivot!A$2:E$999, 4, FALSE)</f>
        <v>182.8</v>
      </c>
      <c r="I1940" s="31">
        <f>VLOOKUP(C1940, Pivot!A$2:E$999, 5, FALSE)</f>
        <v>86.3</v>
      </c>
      <c r="J1940" s="36">
        <v>89.8</v>
      </c>
      <c r="K1940" s="31">
        <f t="shared" si="147"/>
        <v>0</v>
      </c>
      <c r="L1940" s="58">
        <f>VLOOKUP(C1940, Pivot!A$2:B$999, 2, FALSE)</f>
        <v>51000</v>
      </c>
      <c r="M1940" s="58">
        <f>IF(ISBLANK(E1940), "", YEAR(E1940))</f>
        <v>2021</v>
      </c>
      <c r="N1940" s="27" t="s">
        <v>991</v>
      </c>
      <c r="P1940" s="58">
        <v>2021</v>
      </c>
    </row>
    <row r="1941" spans="1:16" ht="12.75" hidden="1" customHeight="1" x14ac:dyDescent="0.25">
      <c r="A1941" s="36" t="s">
        <v>1493</v>
      </c>
      <c r="B1941" s="28" t="s">
        <v>301</v>
      </c>
      <c r="C1941" s="29" t="s">
        <v>1486</v>
      </c>
      <c r="D1941" s="29">
        <v>2</v>
      </c>
      <c r="E1941" s="90">
        <v>44369</v>
      </c>
      <c r="F1941" s="57">
        <f>VLOOKUP(C1941, Pivot!A$2:C$999, 3, FALSE)</f>
        <v>44154.5</v>
      </c>
      <c r="G1941" s="30">
        <f t="shared" si="145"/>
        <v>214.5</v>
      </c>
      <c r="H1941" s="31">
        <f>VLOOKUP(C1941, Pivot!A$2:E$999, 4, FALSE)</f>
        <v>182.8</v>
      </c>
      <c r="I1941" s="31">
        <f>VLOOKUP(C1941, Pivot!A$2:E$999, 5, FALSE)</f>
        <v>86.3</v>
      </c>
      <c r="J1941" s="36">
        <v>89.9</v>
      </c>
      <c r="K1941" s="31">
        <f t="shared" si="147"/>
        <v>0</v>
      </c>
      <c r="L1941" s="58">
        <f>VLOOKUP(C1941, Pivot!A$2:B$999, 2, FALSE)</f>
        <v>51000</v>
      </c>
      <c r="M1941" s="58">
        <f>IF(ISBLANK(E1943), "", YEAR(E1943))</f>
        <v>2021</v>
      </c>
      <c r="N1941" s="27" t="s">
        <v>991</v>
      </c>
      <c r="P1941" s="58">
        <v>2021</v>
      </c>
    </row>
    <row r="1942" spans="1:16" ht="12.75" hidden="1" customHeight="1" x14ac:dyDescent="0.25">
      <c r="A1942" s="36" t="s">
        <v>1493</v>
      </c>
      <c r="B1942" s="28" t="s">
        <v>301</v>
      </c>
      <c r="C1942" s="29" t="s">
        <v>1486</v>
      </c>
      <c r="D1942" s="29">
        <v>3</v>
      </c>
      <c r="E1942" s="90">
        <v>44369</v>
      </c>
      <c r="F1942" s="57">
        <f>VLOOKUP(C1942, Pivot!A$2:C$999, 3, FALSE)</f>
        <v>44154.5</v>
      </c>
      <c r="G1942" s="30">
        <f t="shared" si="145"/>
        <v>214.5</v>
      </c>
      <c r="H1942" s="31">
        <f>VLOOKUP(C1942, Pivot!A$2:E$999, 4, FALSE)</f>
        <v>182.8</v>
      </c>
      <c r="I1942" s="31">
        <f>VLOOKUP(C1942, Pivot!A$2:E$999, 5, FALSE)</f>
        <v>86.3</v>
      </c>
      <c r="J1942" s="36">
        <v>89.9</v>
      </c>
      <c r="K1942" s="31">
        <f t="shared" si="147"/>
        <v>0</v>
      </c>
      <c r="L1942" s="58">
        <f>VLOOKUP(C1942, Pivot!A$2:B$999, 2, FALSE)</f>
        <v>51000</v>
      </c>
      <c r="M1942" s="58">
        <f>IF(ISBLANK(E1944), "", YEAR(E1944))</f>
        <v>2021</v>
      </c>
      <c r="N1942" s="27" t="s">
        <v>991</v>
      </c>
      <c r="P1942" s="58">
        <v>2021</v>
      </c>
    </row>
    <row r="1943" spans="1:16" ht="12.75" hidden="1" customHeight="1" x14ac:dyDescent="0.25">
      <c r="A1943" s="36" t="s">
        <v>1493</v>
      </c>
      <c r="B1943" s="28" t="s">
        <v>301</v>
      </c>
      <c r="C1943" s="29" t="s">
        <v>1461</v>
      </c>
      <c r="D1943" s="29">
        <v>1</v>
      </c>
      <c r="E1943" s="90">
        <v>44369</v>
      </c>
      <c r="F1943" s="57" t="s">
        <v>1439</v>
      </c>
      <c r="G1943" s="30" t="str">
        <f t="shared" si="145"/>
        <v/>
      </c>
      <c r="H1943" s="31">
        <f>VLOOKUP(C1943, Pivot!A$2:E$999, 4, FALSE)</f>
        <v>207.3</v>
      </c>
      <c r="I1943" s="31">
        <f>VLOOKUP(C1943, Pivot!A$2:E$999, 5, FALSE)</f>
        <v>86.3</v>
      </c>
      <c r="J1943" s="36">
        <v>89.9</v>
      </c>
      <c r="K1943" s="31">
        <f t="shared" si="147"/>
        <v>0</v>
      </c>
      <c r="L1943" s="58">
        <f>VLOOKUP(C1943, Pivot!A$2:B$999, 2, FALSE)</f>
        <v>93061</v>
      </c>
      <c r="M1943" s="58">
        <f>IF(ISBLANK(E1945), "", YEAR(E1945))</f>
        <v>2021</v>
      </c>
      <c r="N1943" s="27" t="s">
        <v>991</v>
      </c>
      <c r="O1943" s="56" t="s">
        <v>1466</v>
      </c>
      <c r="P1943" s="58">
        <v>2021</v>
      </c>
    </row>
    <row r="1944" spans="1:16" ht="12.75" hidden="1" customHeight="1" x14ac:dyDescent="0.25">
      <c r="A1944" s="36" t="s">
        <v>1493</v>
      </c>
      <c r="B1944" s="28" t="s">
        <v>301</v>
      </c>
      <c r="C1944" s="29" t="s">
        <v>1486</v>
      </c>
      <c r="D1944" s="29">
        <v>3</v>
      </c>
      <c r="E1944" s="90">
        <v>44369</v>
      </c>
      <c r="F1944" s="57">
        <f>VLOOKUP(C1944, Pivot!A$2:C$999, 3, FALSE)</f>
        <v>44154.5</v>
      </c>
      <c r="G1944" s="30">
        <f t="shared" si="145"/>
        <v>214.5</v>
      </c>
      <c r="H1944" s="31">
        <f>VLOOKUP(C1944, Pivot!A$2:E$999, 4, FALSE)</f>
        <v>182.8</v>
      </c>
      <c r="I1944" s="31">
        <f>VLOOKUP(C1944, Pivot!A$2:E$999, 5, FALSE)</f>
        <v>86.3</v>
      </c>
      <c r="J1944" s="36">
        <v>90.1</v>
      </c>
      <c r="K1944" s="31">
        <f t="shared" si="147"/>
        <v>0</v>
      </c>
      <c r="L1944" s="58">
        <f>VLOOKUP(C1944, Pivot!A$2:B$999, 2, FALSE)</f>
        <v>51000</v>
      </c>
      <c r="M1944" s="58">
        <f>IF(ISBLANK(E1944), "", YEAR(E1944))</f>
        <v>2021</v>
      </c>
      <c r="N1944" s="27" t="s">
        <v>991</v>
      </c>
      <c r="P1944" s="58">
        <v>2021</v>
      </c>
    </row>
    <row r="1945" spans="1:16" ht="12.75" hidden="1" customHeight="1" x14ac:dyDescent="0.25">
      <c r="A1945" s="36" t="s">
        <v>1493</v>
      </c>
      <c r="B1945" s="28" t="s">
        <v>301</v>
      </c>
      <c r="C1945" s="29" t="s">
        <v>1486</v>
      </c>
      <c r="D1945" s="29">
        <v>4</v>
      </c>
      <c r="E1945" s="90">
        <v>44369</v>
      </c>
      <c r="F1945" s="57">
        <f>VLOOKUP(C1945, Pivot!A$2:C$999, 3, FALSE)</f>
        <v>44154.5</v>
      </c>
      <c r="G1945" s="30">
        <f t="shared" si="145"/>
        <v>214.5</v>
      </c>
      <c r="H1945" s="31">
        <f>VLOOKUP(C1945, Pivot!A$2:E$999, 4, FALSE)</f>
        <v>182.8</v>
      </c>
      <c r="I1945" s="31">
        <f>VLOOKUP(C1945, Pivot!A$2:E$999, 5, FALSE)</f>
        <v>86.3</v>
      </c>
      <c r="J1945" s="36">
        <v>90.3</v>
      </c>
      <c r="K1945" s="31">
        <f t="shared" si="147"/>
        <v>0</v>
      </c>
      <c r="L1945" s="58">
        <f>VLOOKUP(C1945, Pivot!A$2:B$999, 2, FALSE)</f>
        <v>51000</v>
      </c>
      <c r="M1945" s="58">
        <f>IF(ISBLANK(E1945), "", YEAR(E1945))</f>
        <v>2021</v>
      </c>
      <c r="N1945" s="27" t="s">
        <v>991</v>
      </c>
      <c r="P1945" s="58">
        <v>2021</v>
      </c>
    </row>
    <row r="1946" spans="1:16" ht="12.75" hidden="1" customHeight="1" x14ac:dyDescent="0.25">
      <c r="A1946" s="36" t="s">
        <v>1493</v>
      </c>
      <c r="B1946" s="28" t="s">
        <v>301</v>
      </c>
      <c r="C1946" s="29" t="s">
        <v>1486</v>
      </c>
      <c r="D1946" s="29">
        <v>3</v>
      </c>
      <c r="E1946" s="90">
        <v>44369</v>
      </c>
      <c r="F1946" s="57">
        <f>VLOOKUP(C1946, Pivot!A$2:C$999, 3, FALSE)</f>
        <v>44154.5</v>
      </c>
      <c r="G1946" s="30">
        <f t="shared" ref="G1946:G2009" si="148">IFERROR(E1946-F1946, "")</f>
        <v>214.5</v>
      </c>
      <c r="H1946" s="31">
        <f>VLOOKUP(C1946, Pivot!A$2:E$999, 4, FALSE)</f>
        <v>182.8</v>
      </c>
      <c r="I1946" s="31">
        <f>VLOOKUP(C1946, Pivot!A$2:E$999, 5, FALSE)</f>
        <v>86.3</v>
      </c>
      <c r="J1946" s="36">
        <v>90.4</v>
      </c>
      <c r="K1946" s="31">
        <f t="shared" si="147"/>
        <v>0</v>
      </c>
      <c r="L1946" s="58">
        <f>VLOOKUP(C1946, Pivot!A$2:B$999, 2, FALSE)</f>
        <v>51000</v>
      </c>
      <c r="M1946" s="58">
        <f>IF(ISBLANK(E1946), "", YEAR(E1946))</f>
        <v>2021</v>
      </c>
      <c r="N1946" s="27" t="s">
        <v>991</v>
      </c>
      <c r="P1946" s="58">
        <v>2021</v>
      </c>
    </row>
    <row r="1947" spans="1:16" ht="12.75" hidden="1" customHeight="1" x14ac:dyDescent="0.25">
      <c r="A1947" s="36" t="s">
        <v>1493</v>
      </c>
      <c r="B1947" s="28" t="s">
        <v>301</v>
      </c>
      <c r="C1947" s="29" t="s">
        <v>1486</v>
      </c>
      <c r="D1947" s="29">
        <v>1</v>
      </c>
      <c r="E1947" s="90">
        <v>44369</v>
      </c>
      <c r="F1947" s="57">
        <f>VLOOKUP(C1947, Pivot!A$2:C$999, 3, FALSE)</f>
        <v>44154.5</v>
      </c>
      <c r="G1947" s="30">
        <f t="shared" si="148"/>
        <v>214.5</v>
      </c>
      <c r="H1947" s="31">
        <f>VLOOKUP(C1947, Pivot!A$2:E$999, 4, FALSE)</f>
        <v>182.8</v>
      </c>
      <c r="I1947" s="31">
        <f>VLOOKUP(C1947, Pivot!A$2:E$999, 5, FALSE)</f>
        <v>86.3</v>
      </c>
      <c r="J1947" s="36">
        <v>90.6</v>
      </c>
      <c r="K1947" s="31">
        <f t="shared" si="147"/>
        <v>0</v>
      </c>
      <c r="L1947" s="58">
        <f>VLOOKUP(C1947, Pivot!A$2:B$999, 2, FALSE)</f>
        <v>51000</v>
      </c>
      <c r="M1947" s="58">
        <f>IF(ISBLANK(E1950), "", YEAR(E1950))</f>
        <v>2021</v>
      </c>
      <c r="N1947" s="27" t="s">
        <v>991</v>
      </c>
      <c r="P1947" s="58">
        <v>2021</v>
      </c>
    </row>
    <row r="1948" spans="1:16" ht="12.75" hidden="1" customHeight="1" x14ac:dyDescent="0.25">
      <c r="A1948" s="36" t="s">
        <v>1493</v>
      </c>
      <c r="B1948" s="28" t="s">
        <v>301</v>
      </c>
      <c r="C1948" s="29" t="s">
        <v>1486</v>
      </c>
      <c r="D1948" s="29">
        <v>1</v>
      </c>
      <c r="E1948" s="90">
        <v>44369</v>
      </c>
      <c r="F1948" s="57">
        <f>VLOOKUP(C1948, Pivot!A$2:C$999, 3, FALSE)</f>
        <v>44154.5</v>
      </c>
      <c r="G1948" s="30">
        <f t="shared" si="148"/>
        <v>214.5</v>
      </c>
      <c r="H1948" s="31">
        <f>VLOOKUP(C1948, Pivot!A$2:E$999, 4, FALSE)</f>
        <v>182.8</v>
      </c>
      <c r="I1948" s="31">
        <f>VLOOKUP(C1948, Pivot!A$2:E$999, 5, FALSE)</f>
        <v>86.3</v>
      </c>
      <c r="J1948" s="36">
        <v>90.7</v>
      </c>
      <c r="K1948" s="31">
        <f t="shared" si="147"/>
        <v>0</v>
      </c>
      <c r="L1948" s="58">
        <f>VLOOKUP(C1948, Pivot!A$2:B$999, 2, FALSE)</f>
        <v>51000</v>
      </c>
      <c r="M1948" s="58">
        <f>IF(ISBLANK(E1951), "", YEAR(E1951))</f>
        <v>2021</v>
      </c>
      <c r="N1948" s="27" t="s">
        <v>991</v>
      </c>
      <c r="P1948" s="58">
        <v>2021</v>
      </c>
    </row>
    <row r="1949" spans="1:16" ht="12.75" hidden="1" customHeight="1" x14ac:dyDescent="0.25">
      <c r="A1949" s="36" t="s">
        <v>1493</v>
      </c>
      <c r="B1949" s="28" t="s">
        <v>301</v>
      </c>
      <c r="C1949" s="29" t="s">
        <v>1486</v>
      </c>
      <c r="D1949" s="29">
        <v>1</v>
      </c>
      <c r="E1949" s="90">
        <v>44369</v>
      </c>
      <c r="F1949" s="57">
        <f>VLOOKUP(C1949, Pivot!A$2:C$999, 3, FALSE)</f>
        <v>44154.5</v>
      </c>
      <c r="G1949" s="30">
        <f t="shared" si="148"/>
        <v>214.5</v>
      </c>
      <c r="H1949" s="31">
        <f>VLOOKUP(C1949, Pivot!A$2:E$999, 4, FALSE)</f>
        <v>182.8</v>
      </c>
      <c r="I1949" s="31">
        <f>VLOOKUP(C1949, Pivot!A$2:E$999, 5, FALSE)</f>
        <v>86.3</v>
      </c>
      <c r="J1949" s="36">
        <v>91.1</v>
      </c>
      <c r="K1949" s="31">
        <f t="shared" si="147"/>
        <v>0</v>
      </c>
      <c r="L1949" s="58">
        <f>VLOOKUP(C1949, Pivot!A$2:B$999, 2, FALSE)</f>
        <v>51000</v>
      </c>
      <c r="M1949" s="58">
        <f>IF(ISBLANK(E1949), "", YEAR(E1949))</f>
        <v>2021</v>
      </c>
      <c r="N1949" s="27" t="s">
        <v>991</v>
      </c>
      <c r="P1949" s="58">
        <v>2021</v>
      </c>
    </row>
    <row r="1950" spans="1:16" ht="12.75" hidden="1" customHeight="1" x14ac:dyDescent="0.25">
      <c r="A1950" s="36" t="s">
        <v>1493</v>
      </c>
      <c r="B1950" s="28" t="s">
        <v>301</v>
      </c>
      <c r="C1950" s="29" t="s">
        <v>1461</v>
      </c>
      <c r="D1950" s="29">
        <v>1</v>
      </c>
      <c r="E1950" s="90">
        <v>44369</v>
      </c>
      <c r="F1950" s="57" t="s">
        <v>1439</v>
      </c>
      <c r="G1950" s="30" t="str">
        <f t="shared" si="148"/>
        <v/>
      </c>
      <c r="H1950" s="31">
        <f>VLOOKUP(C1950, Pivot!A$2:E$999, 4, FALSE)</f>
        <v>207.3</v>
      </c>
      <c r="I1950" s="31">
        <f>VLOOKUP(C1950, Pivot!A$2:E$999, 5, FALSE)</f>
        <v>86.3</v>
      </c>
      <c r="J1950" s="36">
        <v>91.1</v>
      </c>
      <c r="K1950" s="31">
        <f t="shared" si="147"/>
        <v>0</v>
      </c>
      <c r="L1950" s="58">
        <f>VLOOKUP(C1950, Pivot!A$2:B$999, 2, FALSE)</f>
        <v>93061</v>
      </c>
      <c r="M1950" s="58">
        <f>IF(ISBLANK(E1952), "", YEAR(E1952))</f>
        <v>2021</v>
      </c>
      <c r="N1950" s="27" t="s">
        <v>991</v>
      </c>
      <c r="O1950" s="56" t="s">
        <v>1466</v>
      </c>
      <c r="P1950" s="58">
        <v>2021</v>
      </c>
    </row>
    <row r="1951" spans="1:16" ht="12.75" hidden="1" customHeight="1" x14ac:dyDescent="0.25">
      <c r="A1951" s="36" t="s">
        <v>1493</v>
      </c>
      <c r="B1951" s="28" t="s">
        <v>301</v>
      </c>
      <c r="C1951" s="29" t="s">
        <v>1486</v>
      </c>
      <c r="D1951" s="29">
        <v>3</v>
      </c>
      <c r="E1951" s="90">
        <v>44369</v>
      </c>
      <c r="F1951" s="57">
        <f>VLOOKUP(C1951, Pivot!A$2:C$999, 3, FALSE)</f>
        <v>44154.5</v>
      </c>
      <c r="G1951" s="30">
        <f t="shared" si="148"/>
        <v>214.5</v>
      </c>
      <c r="H1951" s="31">
        <f>VLOOKUP(C1951, Pivot!A$2:E$999, 4, FALSE)</f>
        <v>182.8</v>
      </c>
      <c r="I1951" s="31">
        <f>VLOOKUP(C1951, Pivot!A$2:E$999, 5, FALSE)</f>
        <v>86.3</v>
      </c>
      <c r="J1951" s="36">
        <v>91.1</v>
      </c>
      <c r="K1951" s="31">
        <f t="shared" si="147"/>
        <v>0</v>
      </c>
      <c r="L1951" s="58">
        <f>VLOOKUP(C1951, Pivot!A$2:B$999, 2, FALSE)</f>
        <v>51000</v>
      </c>
      <c r="M1951" s="58">
        <f>IF(ISBLANK(E1953), "", YEAR(E1953))</f>
        <v>2021</v>
      </c>
      <c r="N1951" s="27" t="s">
        <v>991</v>
      </c>
      <c r="P1951" s="58">
        <v>2021</v>
      </c>
    </row>
    <row r="1952" spans="1:16" ht="12.75" hidden="1" customHeight="1" x14ac:dyDescent="0.25">
      <c r="A1952" s="36" t="s">
        <v>1494</v>
      </c>
      <c r="B1952" s="28" t="s">
        <v>301</v>
      </c>
      <c r="C1952" s="29" t="s">
        <v>1461</v>
      </c>
      <c r="D1952" s="29">
        <v>1</v>
      </c>
      <c r="E1952" s="90">
        <v>44370</v>
      </c>
      <c r="F1952" s="57" t="s">
        <v>1439</v>
      </c>
      <c r="G1952" s="30" t="str">
        <f t="shared" si="148"/>
        <v/>
      </c>
      <c r="H1952" s="31">
        <f>VLOOKUP(C1952, Pivot!A$2:E$999, 4, FALSE)</f>
        <v>207.3</v>
      </c>
      <c r="I1952" s="31">
        <f>VLOOKUP(C1952, Pivot!A$2:E$999, 5, FALSE)</f>
        <v>86.3</v>
      </c>
      <c r="J1952" s="36">
        <v>94.5</v>
      </c>
      <c r="K1952" s="31">
        <f t="shared" si="147"/>
        <v>0</v>
      </c>
      <c r="L1952" s="58">
        <f>VLOOKUP(C1952, Pivot!A$2:B$999, 2, FALSE)</f>
        <v>93061</v>
      </c>
      <c r="M1952" s="58">
        <f>IF(ISBLANK(E1954), "", YEAR(E1954))</f>
        <v>2021</v>
      </c>
      <c r="N1952" s="27" t="s">
        <v>991</v>
      </c>
      <c r="O1952" s="56" t="s">
        <v>1466</v>
      </c>
      <c r="P1952" s="58">
        <v>2021</v>
      </c>
    </row>
    <row r="1953" spans="1:16" ht="12.75" hidden="1" customHeight="1" x14ac:dyDescent="0.25">
      <c r="A1953" s="36" t="s">
        <v>1494</v>
      </c>
      <c r="B1953" s="28" t="s">
        <v>301</v>
      </c>
      <c r="C1953" s="29" t="s">
        <v>1486</v>
      </c>
      <c r="D1953" s="29">
        <v>1</v>
      </c>
      <c r="E1953" s="90">
        <v>44370</v>
      </c>
      <c r="F1953" s="57">
        <f>VLOOKUP(C1953, Pivot!A$2:C$999, 3, FALSE)</f>
        <v>44154.5</v>
      </c>
      <c r="G1953" s="30">
        <f t="shared" si="148"/>
        <v>215.5</v>
      </c>
      <c r="H1953" s="31">
        <f>VLOOKUP(C1953, Pivot!A$2:E$999, 4, FALSE)</f>
        <v>182.8</v>
      </c>
      <c r="I1953" s="31">
        <f>VLOOKUP(C1953, Pivot!A$2:E$999, 5, FALSE)</f>
        <v>86.3</v>
      </c>
      <c r="J1953" s="36">
        <v>93.9</v>
      </c>
      <c r="K1953" s="31">
        <f t="shared" si="147"/>
        <v>0</v>
      </c>
      <c r="L1953" s="58">
        <f>VLOOKUP(C1953, Pivot!A$2:B$999, 2, FALSE)</f>
        <v>51000</v>
      </c>
      <c r="M1953" s="58">
        <f>IF(ISBLANK(E1953), "", YEAR(E1953))</f>
        <v>2021</v>
      </c>
      <c r="N1953" s="27" t="s">
        <v>991</v>
      </c>
      <c r="P1953" s="58">
        <v>2021</v>
      </c>
    </row>
    <row r="1954" spans="1:16" ht="12.75" hidden="1" customHeight="1" x14ac:dyDescent="0.25">
      <c r="A1954" s="36" t="s">
        <v>1494</v>
      </c>
      <c r="B1954" s="28" t="s">
        <v>301</v>
      </c>
      <c r="C1954" s="29" t="s">
        <v>1486</v>
      </c>
      <c r="D1954" s="29">
        <v>2</v>
      </c>
      <c r="E1954" s="90">
        <v>44370</v>
      </c>
      <c r="F1954" s="57">
        <f>VLOOKUP(C1954, Pivot!A$2:C$999, 3, FALSE)</f>
        <v>44154.5</v>
      </c>
      <c r="G1954" s="30">
        <f t="shared" si="148"/>
        <v>215.5</v>
      </c>
      <c r="H1954" s="31">
        <f>VLOOKUP(C1954, Pivot!A$2:E$999, 4, FALSE)</f>
        <v>182.8</v>
      </c>
      <c r="I1954" s="31">
        <f>VLOOKUP(C1954, Pivot!A$2:E$999, 5, FALSE)</f>
        <v>86.3</v>
      </c>
      <c r="J1954" s="36">
        <v>93.9</v>
      </c>
      <c r="K1954" s="31">
        <f t="shared" si="147"/>
        <v>0</v>
      </c>
      <c r="L1954" s="58">
        <f>VLOOKUP(C1954, Pivot!A$2:B$999, 2, FALSE)</f>
        <v>51000</v>
      </c>
      <c r="M1954" s="58">
        <f>IF(ISBLANK(E1954), "", YEAR(E1954))</f>
        <v>2021</v>
      </c>
      <c r="N1954" s="27" t="s">
        <v>991</v>
      </c>
      <c r="P1954" s="58">
        <v>2021</v>
      </c>
    </row>
    <row r="1955" spans="1:16" ht="12.75" hidden="1" customHeight="1" x14ac:dyDescent="0.25">
      <c r="A1955" s="36" t="s">
        <v>1494</v>
      </c>
      <c r="B1955" s="28" t="s">
        <v>301</v>
      </c>
      <c r="C1955" s="29" t="s">
        <v>1483</v>
      </c>
      <c r="D1955" s="29">
        <v>1</v>
      </c>
      <c r="E1955" s="90">
        <v>44370</v>
      </c>
      <c r="F1955" s="57">
        <f>VLOOKUP(C1955, Pivot!A$2:C$999, 3, FALSE)</f>
        <v>44152</v>
      </c>
      <c r="G1955" s="30">
        <f t="shared" si="148"/>
        <v>218</v>
      </c>
      <c r="H1955" s="31">
        <f>VLOOKUP(C1955, Pivot!A$2:E$999, 4, FALSE)</f>
        <v>191.1</v>
      </c>
      <c r="I1955" s="31">
        <f>VLOOKUP(C1955, Pivot!A$2:E$999, 5, FALSE)</f>
        <v>113.7</v>
      </c>
      <c r="J1955" s="36">
        <v>93.4</v>
      </c>
      <c r="K1955" s="31">
        <f t="shared" si="147"/>
        <v>-20.299999999999997</v>
      </c>
      <c r="L1955" s="58">
        <f>VLOOKUP(C1955, Pivot!A$2:B$999, 2, FALSE)</f>
        <v>19332</v>
      </c>
      <c r="M1955" s="58">
        <f>IF(ISBLANK(E1955), "", YEAR(E1955))</f>
        <v>2021</v>
      </c>
      <c r="N1955" s="27" t="s">
        <v>991</v>
      </c>
      <c r="P1955" s="58">
        <v>2021</v>
      </c>
    </row>
    <row r="1956" spans="1:16" ht="12.75" hidden="1" customHeight="1" x14ac:dyDescent="0.25">
      <c r="A1956" s="36" t="s">
        <v>1494</v>
      </c>
      <c r="B1956" s="28" t="s">
        <v>301</v>
      </c>
      <c r="C1956" s="29" t="s">
        <v>1486</v>
      </c>
      <c r="D1956" s="29">
        <v>1</v>
      </c>
      <c r="E1956" s="90">
        <v>44370</v>
      </c>
      <c r="F1956" s="57">
        <f>VLOOKUP(C1956, Pivot!A$2:C$999, 3, FALSE)</f>
        <v>44154.5</v>
      </c>
      <c r="G1956" s="30">
        <f t="shared" si="148"/>
        <v>215.5</v>
      </c>
      <c r="H1956" s="31">
        <f>VLOOKUP(C1956, Pivot!A$2:E$999, 4, FALSE)</f>
        <v>182.8</v>
      </c>
      <c r="I1956" s="31">
        <f>VLOOKUP(C1956, Pivot!A$2:E$999, 5, FALSE)</f>
        <v>86.3</v>
      </c>
      <c r="J1956" s="36">
        <v>93.3</v>
      </c>
      <c r="K1956" s="31">
        <f t="shared" si="147"/>
        <v>0</v>
      </c>
      <c r="L1956" s="58">
        <f>VLOOKUP(C1956, Pivot!A$2:B$999, 2, FALSE)</f>
        <v>51000</v>
      </c>
      <c r="M1956" s="58">
        <f>IF(ISBLANK(E1959), "", YEAR(E1959))</f>
        <v>2021</v>
      </c>
      <c r="N1956" s="27" t="s">
        <v>991</v>
      </c>
      <c r="P1956" s="58">
        <v>2021</v>
      </c>
    </row>
    <row r="1957" spans="1:16" ht="12.75" hidden="1" customHeight="1" x14ac:dyDescent="0.25">
      <c r="A1957" s="36" t="s">
        <v>1494</v>
      </c>
      <c r="B1957" s="28" t="s">
        <v>301</v>
      </c>
      <c r="C1957" s="29" t="s">
        <v>1486</v>
      </c>
      <c r="D1957" s="29">
        <v>4</v>
      </c>
      <c r="E1957" s="90">
        <v>44370</v>
      </c>
      <c r="F1957" s="57">
        <f>VLOOKUP(C1957, Pivot!A$2:C$999, 3, FALSE)</f>
        <v>44154.5</v>
      </c>
      <c r="G1957" s="30">
        <f t="shared" si="148"/>
        <v>215.5</v>
      </c>
      <c r="H1957" s="31">
        <f>VLOOKUP(C1957, Pivot!A$2:E$999, 4, FALSE)</f>
        <v>182.8</v>
      </c>
      <c r="I1957" s="31">
        <f>VLOOKUP(C1957, Pivot!A$2:E$999, 5, FALSE)</f>
        <v>86.3</v>
      </c>
      <c r="J1957" s="36">
        <v>93</v>
      </c>
      <c r="K1957" s="31">
        <f t="shared" si="147"/>
        <v>0</v>
      </c>
      <c r="L1957" s="58">
        <f>VLOOKUP(C1957, Pivot!A$2:B$999, 2, FALSE)</f>
        <v>51000</v>
      </c>
      <c r="M1957" s="58">
        <f>IF(ISBLANK(E1960), "", YEAR(E1960))</f>
        <v>2021</v>
      </c>
      <c r="N1957" s="27" t="s">
        <v>991</v>
      </c>
      <c r="P1957" s="58">
        <v>2021</v>
      </c>
    </row>
    <row r="1958" spans="1:16" ht="12.75" hidden="1" customHeight="1" x14ac:dyDescent="0.25">
      <c r="A1958" s="36" t="s">
        <v>1494</v>
      </c>
      <c r="B1958" s="28" t="s">
        <v>301</v>
      </c>
      <c r="C1958" s="29" t="s">
        <v>1486</v>
      </c>
      <c r="D1958" s="29">
        <v>1</v>
      </c>
      <c r="E1958" s="90">
        <v>44370</v>
      </c>
      <c r="F1958" s="57">
        <f>VLOOKUP(C1958, Pivot!A$2:C$999, 3, FALSE)</f>
        <v>44154.5</v>
      </c>
      <c r="G1958" s="30">
        <f t="shared" si="148"/>
        <v>215.5</v>
      </c>
      <c r="H1958" s="31">
        <f>VLOOKUP(C1958, Pivot!A$2:E$999, 4, FALSE)</f>
        <v>182.8</v>
      </c>
      <c r="I1958" s="31">
        <f>VLOOKUP(C1958, Pivot!A$2:E$999, 5, FALSE)</f>
        <v>86.3</v>
      </c>
      <c r="J1958" s="36">
        <v>93</v>
      </c>
      <c r="K1958" s="31">
        <f t="shared" si="147"/>
        <v>0</v>
      </c>
      <c r="L1958" s="58">
        <f>VLOOKUP(C1958, Pivot!A$2:B$999, 2, FALSE)</f>
        <v>51000</v>
      </c>
      <c r="M1958" s="58">
        <f>IF(ISBLANK(E1958), "", YEAR(E1958))</f>
        <v>2021</v>
      </c>
      <c r="N1958" s="27" t="s">
        <v>991</v>
      </c>
      <c r="P1958" s="58">
        <v>2021</v>
      </c>
    </row>
    <row r="1959" spans="1:16" ht="12.75" hidden="1" customHeight="1" x14ac:dyDescent="0.25">
      <c r="A1959" s="36" t="s">
        <v>1494</v>
      </c>
      <c r="B1959" s="28" t="s">
        <v>301</v>
      </c>
      <c r="C1959" s="29" t="s">
        <v>1486</v>
      </c>
      <c r="D1959" s="29">
        <v>9</v>
      </c>
      <c r="E1959" s="90">
        <v>44370</v>
      </c>
      <c r="F1959" s="57">
        <f>VLOOKUP(C1959, Pivot!A$2:C$999, 3, FALSE)</f>
        <v>44154.5</v>
      </c>
      <c r="G1959" s="30">
        <f t="shared" si="148"/>
        <v>215.5</v>
      </c>
      <c r="H1959" s="31">
        <f>VLOOKUP(C1959, Pivot!A$2:E$999, 4, FALSE)</f>
        <v>182.8</v>
      </c>
      <c r="I1959" s="31">
        <f>VLOOKUP(C1959, Pivot!A$2:E$999, 5, FALSE)</f>
        <v>86.3</v>
      </c>
      <c r="J1959" s="36">
        <v>92.7</v>
      </c>
      <c r="K1959" s="31">
        <f t="shared" ref="K1959:K1990" si="149">IF(J1959&gt;H1959, J1959-H1959, IF(J1959&lt;I1959, J1959-I1959, 0))</f>
        <v>0</v>
      </c>
      <c r="L1959" s="58">
        <f>VLOOKUP(C1959, Pivot!A$2:B$999, 2, FALSE)</f>
        <v>51000</v>
      </c>
      <c r="M1959" s="58">
        <f>IF(ISBLANK(E1961), "", YEAR(E1961))</f>
        <v>2021</v>
      </c>
      <c r="N1959" s="27" t="s">
        <v>991</v>
      </c>
      <c r="P1959" s="58">
        <v>2021</v>
      </c>
    </row>
    <row r="1960" spans="1:16" ht="12.75" hidden="1" customHeight="1" x14ac:dyDescent="0.25">
      <c r="A1960" s="36" t="s">
        <v>1494</v>
      </c>
      <c r="B1960" s="28" t="s">
        <v>301</v>
      </c>
      <c r="C1960" s="29" t="s">
        <v>1486</v>
      </c>
      <c r="D1960" s="29">
        <v>4</v>
      </c>
      <c r="E1960" s="90">
        <v>44370</v>
      </c>
      <c r="F1960" s="57">
        <f>VLOOKUP(C1960, Pivot!A$2:C$999, 3, FALSE)</f>
        <v>44154.5</v>
      </c>
      <c r="G1960" s="30">
        <f t="shared" si="148"/>
        <v>215.5</v>
      </c>
      <c r="H1960" s="31">
        <f>VLOOKUP(C1960, Pivot!A$2:E$999, 4, FALSE)</f>
        <v>182.8</v>
      </c>
      <c r="I1960" s="31">
        <f>VLOOKUP(C1960, Pivot!A$2:E$999, 5, FALSE)</f>
        <v>86.3</v>
      </c>
      <c r="J1960" s="36">
        <v>92.6</v>
      </c>
      <c r="K1960" s="31">
        <f t="shared" si="149"/>
        <v>0</v>
      </c>
      <c r="L1960" s="58">
        <f>VLOOKUP(C1960, Pivot!A$2:B$999, 2, FALSE)</f>
        <v>51000</v>
      </c>
      <c r="M1960" s="58">
        <f>IF(ISBLANK(E1962), "", YEAR(E1962))</f>
        <v>2021</v>
      </c>
      <c r="N1960" s="27" t="s">
        <v>991</v>
      </c>
      <c r="P1960" s="58">
        <v>2021</v>
      </c>
    </row>
    <row r="1961" spans="1:16" ht="12.75" hidden="1" customHeight="1" x14ac:dyDescent="0.25">
      <c r="A1961" s="36" t="s">
        <v>1494</v>
      </c>
      <c r="B1961" s="28" t="s">
        <v>301</v>
      </c>
      <c r="C1961" s="29" t="s">
        <v>1486</v>
      </c>
      <c r="D1961" s="29">
        <v>2</v>
      </c>
      <c r="E1961" s="90">
        <v>44370</v>
      </c>
      <c r="F1961" s="57">
        <f>VLOOKUP(C1961, Pivot!A$2:C$999, 3, FALSE)</f>
        <v>44154.5</v>
      </c>
      <c r="G1961" s="30">
        <f t="shared" si="148"/>
        <v>215.5</v>
      </c>
      <c r="H1961" s="31">
        <f>VLOOKUP(C1961, Pivot!A$2:E$999, 4, FALSE)</f>
        <v>182.8</v>
      </c>
      <c r="I1961" s="31">
        <f>VLOOKUP(C1961, Pivot!A$2:E$999, 5, FALSE)</f>
        <v>86.3</v>
      </c>
      <c r="J1961" s="36">
        <v>92.6</v>
      </c>
      <c r="K1961" s="31">
        <f t="shared" si="149"/>
        <v>0</v>
      </c>
      <c r="L1961" s="58">
        <f>VLOOKUP(C1961, Pivot!A$2:B$999, 2, FALSE)</f>
        <v>51000</v>
      </c>
      <c r="M1961" s="58">
        <f>IF(ISBLANK(E1963), "", YEAR(E1963))</f>
        <v>2021</v>
      </c>
      <c r="N1961" s="27" t="s">
        <v>991</v>
      </c>
      <c r="P1961" s="58">
        <v>2021</v>
      </c>
    </row>
    <row r="1962" spans="1:16" ht="12.75" hidden="1" customHeight="1" x14ac:dyDescent="0.25">
      <c r="A1962" s="36" t="s">
        <v>1494</v>
      </c>
      <c r="B1962" s="28" t="s">
        <v>301</v>
      </c>
      <c r="C1962" s="29" t="s">
        <v>1486</v>
      </c>
      <c r="D1962" s="29">
        <v>1</v>
      </c>
      <c r="E1962" s="90">
        <v>44370</v>
      </c>
      <c r="F1962" s="57">
        <f>VLOOKUP(C1962, Pivot!A$2:C$999, 3, FALSE)</f>
        <v>44154.5</v>
      </c>
      <c r="G1962" s="30">
        <f t="shared" si="148"/>
        <v>215.5</v>
      </c>
      <c r="H1962" s="31">
        <f>VLOOKUP(C1962, Pivot!A$2:E$999, 4, FALSE)</f>
        <v>182.8</v>
      </c>
      <c r="I1962" s="31">
        <f>VLOOKUP(C1962, Pivot!A$2:E$999, 5, FALSE)</f>
        <v>86.3</v>
      </c>
      <c r="J1962" s="36">
        <v>92.4</v>
      </c>
      <c r="K1962" s="31">
        <f t="shared" si="149"/>
        <v>0</v>
      </c>
      <c r="L1962" s="58">
        <f>VLOOKUP(C1962, Pivot!A$2:B$999, 2, FALSE)</f>
        <v>51000</v>
      </c>
      <c r="M1962" s="58">
        <f>IF(ISBLANK(E1962), "", YEAR(E1962))</f>
        <v>2021</v>
      </c>
      <c r="N1962" s="27" t="s">
        <v>991</v>
      </c>
      <c r="P1962" s="58">
        <v>2021</v>
      </c>
    </row>
    <row r="1963" spans="1:16" ht="12.75" hidden="1" customHeight="1" x14ac:dyDescent="0.25">
      <c r="A1963" s="36" t="s">
        <v>1494</v>
      </c>
      <c r="B1963" s="28" t="s">
        <v>301</v>
      </c>
      <c r="C1963" s="29" t="s">
        <v>1483</v>
      </c>
      <c r="D1963" s="29">
        <v>1</v>
      </c>
      <c r="E1963" s="90">
        <v>44370</v>
      </c>
      <c r="F1963" s="57">
        <f>VLOOKUP(C1963, Pivot!A$2:C$999, 3, FALSE)</f>
        <v>44152</v>
      </c>
      <c r="G1963" s="30">
        <f t="shared" si="148"/>
        <v>218</v>
      </c>
      <c r="H1963" s="31">
        <f>VLOOKUP(C1963, Pivot!A$2:E$999, 4, FALSE)</f>
        <v>191.1</v>
      </c>
      <c r="I1963" s="31">
        <f>VLOOKUP(C1963, Pivot!A$2:E$999, 5, FALSE)</f>
        <v>113.7</v>
      </c>
      <c r="J1963" s="36">
        <v>92.2</v>
      </c>
      <c r="K1963" s="31">
        <f t="shared" si="149"/>
        <v>-21.5</v>
      </c>
      <c r="L1963" s="58">
        <f>VLOOKUP(C1963, Pivot!A$2:B$999, 2, FALSE)</f>
        <v>19332</v>
      </c>
      <c r="M1963" s="58">
        <f>IF(ISBLANK(E1963), "", YEAR(E1963))</f>
        <v>2021</v>
      </c>
      <c r="N1963" s="27" t="s">
        <v>991</v>
      </c>
      <c r="P1963" s="58">
        <v>2021</v>
      </c>
    </row>
    <row r="1964" spans="1:16" ht="12.75" hidden="1" customHeight="1" x14ac:dyDescent="0.25">
      <c r="A1964" s="36" t="s">
        <v>1494</v>
      </c>
      <c r="B1964" s="28" t="s">
        <v>301</v>
      </c>
      <c r="C1964" s="29" t="s">
        <v>1486</v>
      </c>
      <c r="D1964" s="29">
        <v>4</v>
      </c>
      <c r="E1964" s="90">
        <v>44370</v>
      </c>
      <c r="F1964" s="57">
        <f>VLOOKUP(C1964, Pivot!A$2:C$999, 3, FALSE)</f>
        <v>44154.5</v>
      </c>
      <c r="G1964" s="30">
        <f t="shared" si="148"/>
        <v>215.5</v>
      </c>
      <c r="H1964" s="31">
        <f>VLOOKUP(C1964, Pivot!A$2:E$999, 4, FALSE)</f>
        <v>182.8</v>
      </c>
      <c r="I1964" s="31">
        <f>VLOOKUP(C1964, Pivot!A$2:E$999, 5, FALSE)</f>
        <v>86.3</v>
      </c>
      <c r="J1964" s="36">
        <v>92.2</v>
      </c>
      <c r="K1964" s="31">
        <f t="shared" si="149"/>
        <v>0</v>
      </c>
      <c r="L1964" s="58">
        <f>VLOOKUP(C1964, Pivot!A$2:B$999, 2, FALSE)</f>
        <v>51000</v>
      </c>
      <c r="M1964" s="58">
        <f>IF(ISBLANK(E1964), "", YEAR(E1964))</f>
        <v>2021</v>
      </c>
      <c r="N1964" s="27" t="s">
        <v>991</v>
      </c>
      <c r="P1964" s="58">
        <v>2021</v>
      </c>
    </row>
    <row r="1965" spans="1:16" ht="12.75" hidden="1" customHeight="1" x14ac:dyDescent="0.25">
      <c r="A1965" s="36" t="s">
        <v>1494</v>
      </c>
      <c r="B1965" s="28" t="s">
        <v>301</v>
      </c>
      <c r="C1965" s="29" t="s">
        <v>1486</v>
      </c>
      <c r="D1965" s="29">
        <v>2</v>
      </c>
      <c r="E1965" s="90">
        <v>44370</v>
      </c>
      <c r="F1965" s="57">
        <f>VLOOKUP(C1965, Pivot!A$2:C$999, 3, FALSE)</f>
        <v>44154.5</v>
      </c>
      <c r="G1965" s="30">
        <f t="shared" si="148"/>
        <v>215.5</v>
      </c>
      <c r="H1965" s="31">
        <f>VLOOKUP(C1965, Pivot!A$2:E$999, 4, FALSE)</f>
        <v>182.8</v>
      </c>
      <c r="I1965" s="31">
        <f>VLOOKUP(C1965, Pivot!A$2:E$999, 5, FALSE)</f>
        <v>86.3</v>
      </c>
      <c r="J1965" s="36">
        <v>92.1</v>
      </c>
      <c r="K1965" s="31">
        <f t="shared" si="149"/>
        <v>0</v>
      </c>
      <c r="L1965" s="58">
        <f>VLOOKUP(C1965, Pivot!A$2:B$999, 2, FALSE)</f>
        <v>51000</v>
      </c>
      <c r="M1965" s="58">
        <f>IF(ISBLANK(E1968), "", YEAR(E1968))</f>
        <v>2021</v>
      </c>
      <c r="N1965" s="27" t="s">
        <v>991</v>
      </c>
      <c r="P1965" s="58">
        <v>2021</v>
      </c>
    </row>
    <row r="1966" spans="1:16" ht="12.75" hidden="1" customHeight="1" x14ac:dyDescent="0.25">
      <c r="A1966" s="36" t="s">
        <v>1494</v>
      </c>
      <c r="B1966" s="28" t="s">
        <v>301</v>
      </c>
      <c r="C1966" s="29" t="s">
        <v>1486</v>
      </c>
      <c r="D1966" s="29">
        <v>2</v>
      </c>
      <c r="E1966" s="90">
        <v>44370</v>
      </c>
      <c r="F1966" s="57">
        <f>VLOOKUP(C1966, Pivot!A$2:C$999, 3, FALSE)</f>
        <v>44154.5</v>
      </c>
      <c r="G1966" s="30">
        <f t="shared" si="148"/>
        <v>215.5</v>
      </c>
      <c r="H1966" s="31">
        <f>VLOOKUP(C1966, Pivot!A$2:E$999, 4, FALSE)</f>
        <v>182.8</v>
      </c>
      <c r="I1966" s="31">
        <f>VLOOKUP(C1966, Pivot!A$2:E$999, 5, FALSE)</f>
        <v>86.3</v>
      </c>
      <c r="J1966" s="36">
        <v>91.9</v>
      </c>
      <c r="K1966" s="31">
        <f t="shared" si="149"/>
        <v>0</v>
      </c>
      <c r="L1966" s="58">
        <f>VLOOKUP(C1966, Pivot!A$2:B$999, 2, FALSE)</f>
        <v>51000</v>
      </c>
      <c r="M1966" s="58">
        <f>IF(ISBLANK(E1969), "", YEAR(E1969))</f>
        <v>2021</v>
      </c>
      <c r="N1966" s="27" t="s">
        <v>991</v>
      </c>
      <c r="P1966" s="58">
        <v>2021</v>
      </c>
    </row>
    <row r="1967" spans="1:16" ht="12.75" hidden="1" customHeight="1" x14ac:dyDescent="0.25">
      <c r="A1967" s="36" t="s">
        <v>1494</v>
      </c>
      <c r="B1967" s="28" t="s">
        <v>301</v>
      </c>
      <c r="C1967" s="29" t="s">
        <v>1486</v>
      </c>
      <c r="D1967" s="29">
        <v>1</v>
      </c>
      <c r="E1967" s="90">
        <v>44370</v>
      </c>
      <c r="F1967" s="57">
        <f>VLOOKUP(C1967, Pivot!A$2:C$999, 3, FALSE)</f>
        <v>44154.5</v>
      </c>
      <c r="G1967" s="30">
        <f t="shared" si="148"/>
        <v>215.5</v>
      </c>
      <c r="H1967" s="31">
        <f>VLOOKUP(C1967, Pivot!A$2:E$999, 4, FALSE)</f>
        <v>182.8</v>
      </c>
      <c r="I1967" s="31">
        <f>VLOOKUP(C1967, Pivot!A$2:E$999, 5, FALSE)</f>
        <v>86.3</v>
      </c>
      <c r="J1967" s="36">
        <v>91.6</v>
      </c>
      <c r="K1967" s="31">
        <f t="shared" si="149"/>
        <v>0</v>
      </c>
      <c r="L1967" s="58">
        <f>VLOOKUP(C1967, Pivot!A$2:B$999, 2, FALSE)</f>
        <v>51000</v>
      </c>
      <c r="M1967" s="58">
        <f>IF(ISBLANK(E1967), "", YEAR(E1967))</f>
        <v>2021</v>
      </c>
      <c r="N1967" s="27" t="s">
        <v>991</v>
      </c>
      <c r="P1967" s="58">
        <v>2021</v>
      </c>
    </row>
    <row r="1968" spans="1:16" ht="12.75" hidden="1" customHeight="1" x14ac:dyDescent="0.25">
      <c r="A1968" s="36" t="s">
        <v>1494</v>
      </c>
      <c r="B1968" s="28" t="s">
        <v>301</v>
      </c>
      <c r="C1968" s="29" t="s">
        <v>1486</v>
      </c>
      <c r="D1968" s="29">
        <v>8</v>
      </c>
      <c r="E1968" s="90">
        <v>44370</v>
      </c>
      <c r="F1968" s="57">
        <f>VLOOKUP(C1968, Pivot!A$2:C$999, 3, FALSE)</f>
        <v>44154.5</v>
      </c>
      <c r="G1968" s="30">
        <f t="shared" si="148"/>
        <v>215.5</v>
      </c>
      <c r="H1968" s="31">
        <f>VLOOKUP(C1968, Pivot!A$2:E$999, 4, FALSE)</f>
        <v>182.8</v>
      </c>
      <c r="I1968" s="31">
        <f>VLOOKUP(C1968, Pivot!A$2:E$999, 5, FALSE)</f>
        <v>86.3</v>
      </c>
      <c r="J1968" s="36">
        <v>91.3</v>
      </c>
      <c r="K1968" s="31">
        <f t="shared" si="149"/>
        <v>0</v>
      </c>
      <c r="L1968" s="58">
        <f>VLOOKUP(C1968, Pivot!A$2:B$999, 2, FALSE)</f>
        <v>51000</v>
      </c>
      <c r="M1968" s="58">
        <f>IF(ISBLANK(E1970), "", YEAR(E1970))</f>
        <v>2021</v>
      </c>
      <c r="N1968" s="27" t="s">
        <v>991</v>
      </c>
      <c r="P1968" s="58">
        <v>2021</v>
      </c>
    </row>
    <row r="1969" spans="1:16" ht="12.75" hidden="1" customHeight="1" x14ac:dyDescent="0.25">
      <c r="A1969" s="36" t="s">
        <v>1494</v>
      </c>
      <c r="B1969" s="28" t="s">
        <v>301</v>
      </c>
      <c r="C1969" s="29" t="s">
        <v>1486</v>
      </c>
      <c r="D1969" s="29">
        <v>1</v>
      </c>
      <c r="E1969" s="90">
        <v>44370</v>
      </c>
      <c r="F1969" s="57">
        <f>VLOOKUP(C1969, Pivot!A$2:C$999, 3, FALSE)</f>
        <v>44154.5</v>
      </c>
      <c r="G1969" s="30">
        <f t="shared" si="148"/>
        <v>215.5</v>
      </c>
      <c r="H1969" s="31">
        <f>VLOOKUP(C1969, Pivot!A$2:E$999, 4, FALSE)</f>
        <v>182.8</v>
      </c>
      <c r="I1969" s="31">
        <f>VLOOKUP(C1969, Pivot!A$2:E$999, 5, FALSE)</f>
        <v>86.3</v>
      </c>
      <c r="J1969" s="36">
        <v>91.3</v>
      </c>
      <c r="K1969" s="31">
        <f t="shared" si="149"/>
        <v>0</v>
      </c>
      <c r="L1969" s="58">
        <f>VLOOKUP(C1969, Pivot!A$2:B$999, 2, FALSE)</f>
        <v>51000</v>
      </c>
      <c r="M1969" s="58">
        <f>IF(ISBLANK(E1971), "", YEAR(E1971))</f>
        <v>2021</v>
      </c>
      <c r="N1969" s="27" t="s">
        <v>991</v>
      </c>
      <c r="P1969" s="58">
        <v>2021</v>
      </c>
    </row>
    <row r="1970" spans="1:16" ht="12.75" hidden="1" customHeight="1" x14ac:dyDescent="0.25">
      <c r="A1970" s="36" t="s">
        <v>1494</v>
      </c>
      <c r="B1970" s="28" t="s">
        <v>301</v>
      </c>
      <c r="C1970" s="29" t="s">
        <v>1491</v>
      </c>
      <c r="D1970" s="29">
        <v>1</v>
      </c>
      <c r="E1970" s="90">
        <v>44370</v>
      </c>
      <c r="F1970" s="57">
        <v>44278</v>
      </c>
      <c r="G1970" s="30">
        <f t="shared" si="148"/>
        <v>92</v>
      </c>
      <c r="H1970" s="31">
        <f>VLOOKUP(C1970, Pivot!A$2:E$999, 4, FALSE)</f>
        <v>154.5</v>
      </c>
      <c r="I1970" s="31">
        <f>VLOOKUP(C1970, Pivot!A$2:E$999, 5, FALSE)</f>
        <v>86.6</v>
      </c>
      <c r="J1970" s="36">
        <v>91.3</v>
      </c>
      <c r="K1970" s="31">
        <f t="shared" si="149"/>
        <v>0</v>
      </c>
      <c r="L1970" s="58">
        <f>VLOOKUP(C1970, Pivot!A$2:B$999, 2, FALSE)</f>
        <v>14211</v>
      </c>
      <c r="M1970" s="58">
        <f>IF(ISBLANK(E1972), "", YEAR(E1972))</f>
        <v>2021</v>
      </c>
      <c r="N1970" s="27" t="s">
        <v>991</v>
      </c>
      <c r="P1970" s="58">
        <v>2021</v>
      </c>
    </row>
    <row r="1971" spans="1:16" ht="12.75" hidden="1" customHeight="1" x14ac:dyDescent="0.25">
      <c r="A1971" s="36" t="s">
        <v>1494</v>
      </c>
      <c r="B1971" s="28" t="s">
        <v>301</v>
      </c>
      <c r="C1971" s="29" t="s">
        <v>1483</v>
      </c>
      <c r="D1971" s="29">
        <v>1</v>
      </c>
      <c r="E1971" s="90">
        <v>44370</v>
      </c>
      <c r="F1971" s="57">
        <f>VLOOKUP(C1971, Pivot!A$2:C$999, 3, FALSE)</f>
        <v>44152</v>
      </c>
      <c r="G1971" s="30">
        <f t="shared" si="148"/>
        <v>218</v>
      </c>
      <c r="H1971" s="31">
        <f>VLOOKUP(C1971, Pivot!A$2:E$999, 4, FALSE)</f>
        <v>191.1</v>
      </c>
      <c r="I1971" s="31">
        <f>VLOOKUP(C1971, Pivot!A$2:E$999, 5, FALSE)</f>
        <v>113.7</v>
      </c>
      <c r="J1971" s="36">
        <v>91.3</v>
      </c>
      <c r="K1971" s="31">
        <f t="shared" si="149"/>
        <v>-22.400000000000006</v>
      </c>
      <c r="L1971" s="58">
        <f>VLOOKUP(C1971, Pivot!A$2:B$999, 2, FALSE)</f>
        <v>19332</v>
      </c>
      <c r="M1971" s="58">
        <f>IF(ISBLANK(E1971), "", YEAR(E1971))</f>
        <v>2021</v>
      </c>
      <c r="N1971" s="27" t="s">
        <v>991</v>
      </c>
      <c r="P1971" s="58">
        <v>2021</v>
      </c>
    </row>
    <row r="1972" spans="1:16" ht="12.75" hidden="1" customHeight="1" x14ac:dyDescent="0.25">
      <c r="A1972" s="36" t="s">
        <v>1494</v>
      </c>
      <c r="B1972" s="28" t="s">
        <v>301</v>
      </c>
      <c r="C1972" s="29" t="s">
        <v>1486</v>
      </c>
      <c r="D1972" s="29">
        <v>17</v>
      </c>
      <c r="E1972" s="90">
        <v>44370</v>
      </c>
      <c r="F1972" s="57">
        <f>VLOOKUP(C1972, Pivot!A$2:C$999, 3, FALSE)</f>
        <v>44154.5</v>
      </c>
      <c r="G1972" s="30">
        <f t="shared" si="148"/>
        <v>215.5</v>
      </c>
      <c r="H1972" s="31">
        <f>VLOOKUP(C1972, Pivot!A$2:E$999, 4, FALSE)</f>
        <v>182.8</v>
      </c>
      <c r="I1972" s="31">
        <f>VLOOKUP(C1972, Pivot!A$2:E$999, 5, FALSE)</f>
        <v>86.3</v>
      </c>
      <c r="J1972" s="36">
        <v>94.6</v>
      </c>
      <c r="K1972" s="31">
        <f t="shared" si="149"/>
        <v>0</v>
      </c>
      <c r="L1972" s="58">
        <f>VLOOKUP(C1972, Pivot!A$2:B$999, 2, FALSE)</f>
        <v>51000</v>
      </c>
      <c r="M1972" s="58">
        <f>IF(ISBLANK(E1972), "", YEAR(E1972))</f>
        <v>2021</v>
      </c>
      <c r="N1972" s="27" t="s">
        <v>991</v>
      </c>
      <c r="P1972" s="58">
        <v>2021</v>
      </c>
    </row>
    <row r="1973" spans="1:16" ht="12.75" hidden="1" customHeight="1" x14ac:dyDescent="0.25">
      <c r="A1973" s="36" t="s">
        <v>1494</v>
      </c>
      <c r="B1973" s="28" t="s">
        <v>301</v>
      </c>
      <c r="C1973" s="29" t="s">
        <v>1483</v>
      </c>
      <c r="D1973" s="29">
        <v>2</v>
      </c>
      <c r="E1973" s="90">
        <v>44370</v>
      </c>
      <c r="F1973" s="57">
        <f>VLOOKUP(C1973, Pivot!A$2:C$999, 3, FALSE)</f>
        <v>44152</v>
      </c>
      <c r="G1973" s="30">
        <f t="shared" si="148"/>
        <v>218</v>
      </c>
      <c r="H1973" s="31">
        <f>VLOOKUP(C1973, Pivot!A$2:E$999, 4, FALSE)</f>
        <v>191.1</v>
      </c>
      <c r="I1973" s="31">
        <f>VLOOKUP(C1973, Pivot!A$2:E$999, 5, FALSE)</f>
        <v>113.7</v>
      </c>
      <c r="J1973" s="36">
        <v>94.6</v>
      </c>
      <c r="K1973" s="31">
        <f t="shared" si="149"/>
        <v>-19.100000000000009</v>
      </c>
      <c r="L1973" s="58">
        <f>VLOOKUP(C1973, Pivot!A$2:B$999, 2, FALSE)</f>
        <v>19332</v>
      </c>
      <c r="M1973" s="58">
        <f>IF(ISBLANK(E1973), "", YEAR(E1973))</f>
        <v>2021</v>
      </c>
      <c r="N1973" s="27" t="s">
        <v>991</v>
      </c>
      <c r="P1973" s="58">
        <v>2021</v>
      </c>
    </row>
    <row r="1974" spans="1:16" ht="12.75" hidden="1" customHeight="1" x14ac:dyDescent="0.25">
      <c r="A1974" s="36" t="s">
        <v>1494</v>
      </c>
      <c r="B1974" s="28" t="s">
        <v>301</v>
      </c>
      <c r="C1974" s="29" t="s">
        <v>1461</v>
      </c>
      <c r="D1974" s="29">
        <v>1</v>
      </c>
      <c r="E1974" s="90">
        <v>44370</v>
      </c>
      <c r="F1974" s="57" t="s">
        <v>1439</v>
      </c>
      <c r="G1974" s="30" t="str">
        <f t="shared" si="148"/>
        <v/>
      </c>
      <c r="H1974" s="31">
        <f>VLOOKUP(C1974, Pivot!A$2:E$999, 4, FALSE)</f>
        <v>207.3</v>
      </c>
      <c r="I1974" s="31">
        <f>VLOOKUP(C1974, Pivot!A$2:E$999, 5, FALSE)</f>
        <v>86.3</v>
      </c>
      <c r="J1974" s="36">
        <v>94.6</v>
      </c>
      <c r="K1974" s="31">
        <f t="shared" si="149"/>
        <v>0</v>
      </c>
      <c r="L1974" s="58">
        <f>VLOOKUP(C1974, Pivot!A$2:B$999, 2, FALSE)</f>
        <v>93061</v>
      </c>
      <c r="M1974" s="58">
        <f>IF(ISBLANK(E1977), "", YEAR(E1977))</f>
        <v>2021</v>
      </c>
      <c r="N1974" s="27" t="s">
        <v>991</v>
      </c>
      <c r="O1974" s="56" t="s">
        <v>1466</v>
      </c>
      <c r="P1974" s="58">
        <v>2021</v>
      </c>
    </row>
    <row r="1975" spans="1:16" ht="12.75" hidden="1" customHeight="1" x14ac:dyDescent="0.25">
      <c r="A1975" s="36" t="s">
        <v>1494</v>
      </c>
      <c r="B1975" s="28" t="s">
        <v>301</v>
      </c>
      <c r="C1975" s="29" t="s">
        <v>1461</v>
      </c>
      <c r="D1975" s="29">
        <v>1</v>
      </c>
      <c r="E1975" s="90">
        <v>44370</v>
      </c>
      <c r="F1975" s="57" t="s">
        <v>1439</v>
      </c>
      <c r="G1975" s="30" t="str">
        <f t="shared" si="148"/>
        <v/>
      </c>
      <c r="H1975" s="31">
        <f>VLOOKUP(C1975, Pivot!A$2:E$999, 4, FALSE)</f>
        <v>207.3</v>
      </c>
      <c r="I1975" s="31">
        <f>VLOOKUP(C1975, Pivot!A$2:E$999, 5, FALSE)</f>
        <v>86.3</v>
      </c>
      <c r="J1975" s="36">
        <v>95</v>
      </c>
      <c r="K1975" s="31">
        <f t="shared" si="149"/>
        <v>0</v>
      </c>
      <c r="L1975" s="58">
        <f>VLOOKUP(C1975, Pivot!A$2:B$999, 2, FALSE)</f>
        <v>93061</v>
      </c>
      <c r="M1975" s="58">
        <f>IF(ISBLANK(E1978), "", YEAR(E1978))</f>
        <v>2021</v>
      </c>
      <c r="N1975" s="27" t="s">
        <v>991</v>
      </c>
      <c r="O1975" s="56" t="s">
        <v>1466</v>
      </c>
      <c r="P1975" s="58">
        <v>2021</v>
      </c>
    </row>
    <row r="1976" spans="1:16" ht="12.75" hidden="1" customHeight="1" x14ac:dyDescent="0.25">
      <c r="A1976" s="36" t="s">
        <v>1494</v>
      </c>
      <c r="B1976" s="28" t="s">
        <v>301</v>
      </c>
      <c r="C1976" s="29" t="s">
        <v>1486</v>
      </c>
      <c r="D1976" s="29">
        <v>1</v>
      </c>
      <c r="E1976" s="90">
        <v>44370</v>
      </c>
      <c r="F1976" s="57">
        <f>VLOOKUP(C1976, Pivot!A$2:C$999, 3, FALSE)</f>
        <v>44154.5</v>
      </c>
      <c r="G1976" s="30">
        <f t="shared" si="148"/>
        <v>215.5</v>
      </c>
      <c r="H1976" s="31">
        <f>VLOOKUP(C1976, Pivot!A$2:E$999, 4, FALSE)</f>
        <v>182.8</v>
      </c>
      <c r="I1976" s="31">
        <f>VLOOKUP(C1976, Pivot!A$2:E$999, 5, FALSE)</f>
        <v>86.3</v>
      </c>
      <c r="J1976" s="36">
        <v>95.1</v>
      </c>
      <c r="K1976" s="31">
        <f t="shared" si="149"/>
        <v>0</v>
      </c>
      <c r="L1976" s="58">
        <f>VLOOKUP(C1976, Pivot!A$2:B$999, 2, FALSE)</f>
        <v>51000</v>
      </c>
      <c r="M1976" s="58">
        <f>IF(ISBLANK(E1976), "", YEAR(E1976))</f>
        <v>2021</v>
      </c>
      <c r="N1976" s="27" t="s">
        <v>991</v>
      </c>
      <c r="P1976" s="58">
        <v>2021</v>
      </c>
    </row>
    <row r="1977" spans="1:16" ht="12.75" hidden="1" customHeight="1" x14ac:dyDescent="0.25">
      <c r="A1977" s="36" t="s">
        <v>1494</v>
      </c>
      <c r="B1977" s="28" t="s">
        <v>301</v>
      </c>
      <c r="C1977" s="29" t="s">
        <v>1486</v>
      </c>
      <c r="D1977" s="29">
        <v>2</v>
      </c>
      <c r="E1977" s="90">
        <v>44370</v>
      </c>
      <c r="F1977" s="57">
        <f>VLOOKUP(C1977, Pivot!A$2:C$999, 3, FALSE)</f>
        <v>44154.5</v>
      </c>
      <c r="G1977" s="30">
        <f t="shared" si="148"/>
        <v>215.5</v>
      </c>
      <c r="H1977" s="31">
        <f>VLOOKUP(C1977, Pivot!A$2:E$999, 4, FALSE)</f>
        <v>182.8</v>
      </c>
      <c r="I1977" s="31">
        <f>VLOOKUP(C1977, Pivot!A$2:E$999, 5, FALSE)</f>
        <v>86.3</v>
      </c>
      <c r="J1977" s="36">
        <v>95.3</v>
      </c>
      <c r="K1977" s="31">
        <f t="shared" si="149"/>
        <v>0</v>
      </c>
      <c r="L1977" s="58">
        <f>VLOOKUP(C1977, Pivot!A$2:B$999, 2, FALSE)</f>
        <v>51000</v>
      </c>
      <c r="M1977" s="58">
        <f>IF(ISBLANK(E1979), "", YEAR(E1979))</f>
        <v>2021</v>
      </c>
      <c r="N1977" s="27" t="s">
        <v>991</v>
      </c>
      <c r="P1977" s="58">
        <v>2021</v>
      </c>
    </row>
    <row r="1978" spans="1:16" ht="12.75" hidden="1" customHeight="1" x14ac:dyDescent="0.25">
      <c r="A1978" s="36" t="s">
        <v>1495</v>
      </c>
      <c r="B1978" s="28" t="s">
        <v>301</v>
      </c>
      <c r="C1978" s="29" t="s">
        <v>1486</v>
      </c>
      <c r="D1978" s="29">
        <v>1</v>
      </c>
      <c r="E1978" s="90">
        <v>44371</v>
      </c>
      <c r="F1978" s="57">
        <f>VLOOKUP(C1978, Pivot!A$2:C$999, 3, FALSE)</f>
        <v>44154.5</v>
      </c>
      <c r="G1978" s="30">
        <f t="shared" si="148"/>
        <v>216.5</v>
      </c>
      <c r="H1978" s="31">
        <f>VLOOKUP(C1978, Pivot!A$2:E$999, 4, FALSE)</f>
        <v>182.8</v>
      </c>
      <c r="I1978" s="31">
        <f>VLOOKUP(C1978, Pivot!A$2:E$999, 5, FALSE)</f>
        <v>86.3</v>
      </c>
      <c r="J1978" s="36">
        <v>95.4</v>
      </c>
      <c r="K1978" s="31">
        <f t="shared" si="149"/>
        <v>0</v>
      </c>
      <c r="L1978" s="58">
        <f>VLOOKUP(C1978, Pivot!A$2:B$999, 2, FALSE)</f>
        <v>51000</v>
      </c>
      <c r="M1978" s="58">
        <f>IF(ISBLANK(E1980), "", YEAR(E1980))</f>
        <v>2021</v>
      </c>
      <c r="N1978" s="27" t="s">
        <v>991</v>
      </c>
      <c r="P1978" s="58">
        <v>2021</v>
      </c>
    </row>
    <row r="1979" spans="1:16" ht="12.75" hidden="1" customHeight="1" x14ac:dyDescent="0.25">
      <c r="A1979" s="36" t="s">
        <v>1495</v>
      </c>
      <c r="B1979" s="28" t="s">
        <v>301</v>
      </c>
      <c r="C1979" s="29" t="s">
        <v>1483</v>
      </c>
      <c r="D1979" s="29">
        <v>1</v>
      </c>
      <c r="E1979" s="90">
        <v>44371</v>
      </c>
      <c r="F1979" s="57">
        <f>VLOOKUP(C1979, Pivot!A$2:C$999, 3, FALSE)</f>
        <v>44152</v>
      </c>
      <c r="G1979" s="30">
        <f t="shared" si="148"/>
        <v>219</v>
      </c>
      <c r="H1979" s="31">
        <f>VLOOKUP(C1979, Pivot!A$2:E$999, 4, FALSE)</f>
        <v>191.1</v>
      </c>
      <c r="I1979" s="31">
        <f>VLOOKUP(C1979, Pivot!A$2:E$999, 5, FALSE)</f>
        <v>113.7</v>
      </c>
      <c r="J1979" s="36">
        <v>95.4</v>
      </c>
      <c r="K1979" s="31">
        <f t="shared" si="149"/>
        <v>-18.299999999999997</v>
      </c>
      <c r="L1979" s="58">
        <f>VLOOKUP(C1979, Pivot!A$2:B$999, 2, FALSE)</f>
        <v>19332</v>
      </c>
      <c r="M1979" s="58">
        <f>IF(ISBLANK(E1981), "", YEAR(E1981))</f>
        <v>2021</v>
      </c>
      <c r="N1979" s="27" t="s">
        <v>991</v>
      </c>
      <c r="P1979" s="58">
        <v>2021</v>
      </c>
    </row>
    <row r="1980" spans="1:16" ht="12.75" hidden="1" customHeight="1" x14ac:dyDescent="0.25">
      <c r="A1980" s="36" t="s">
        <v>1495</v>
      </c>
      <c r="B1980" s="28" t="s">
        <v>301</v>
      </c>
      <c r="C1980" s="29" t="s">
        <v>1483</v>
      </c>
      <c r="D1980" s="29">
        <v>1</v>
      </c>
      <c r="E1980" s="90">
        <v>44371</v>
      </c>
      <c r="F1980" s="57">
        <f>VLOOKUP(C1980, Pivot!A$2:C$999, 3, FALSE)</f>
        <v>44152</v>
      </c>
      <c r="G1980" s="30">
        <f t="shared" si="148"/>
        <v>219</v>
      </c>
      <c r="H1980" s="31">
        <f>VLOOKUP(C1980, Pivot!A$2:E$999, 4, FALSE)</f>
        <v>191.1</v>
      </c>
      <c r="I1980" s="31">
        <f>VLOOKUP(C1980, Pivot!A$2:E$999, 5, FALSE)</f>
        <v>113.7</v>
      </c>
      <c r="J1980" s="36">
        <v>95.6</v>
      </c>
      <c r="K1980" s="31">
        <f t="shared" si="149"/>
        <v>-18.100000000000009</v>
      </c>
      <c r="L1980" s="58">
        <f>VLOOKUP(C1980, Pivot!A$2:B$999, 2, FALSE)</f>
        <v>19332</v>
      </c>
      <c r="M1980" s="58">
        <f>IF(ISBLANK(E1980), "", YEAR(E1980))</f>
        <v>2021</v>
      </c>
      <c r="N1980" s="27" t="s">
        <v>991</v>
      </c>
      <c r="P1980" s="58">
        <v>2021</v>
      </c>
    </row>
    <row r="1981" spans="1:16" ht="12.75" hidden="1" customHeight="1" x14ac:dyDescent="0.25">
      <c r="A1981" s="36" t="s">
        <v>1495</v>
      </c>
      <c r="B1981" s="28" t="s">
        <v>301</v>
      </c>
      <c r="C1981" s="29" t="s">
        <v>1483</v>
      </c>
      <c r="D1981" s="29">
        <v>1</v>
      </c>
      <c r="E1981" s="90">
        <v>44371</v>
      </c>
      <c r="F1981" s="57">
        <f>VLOOKUP(C1981, Pivot!A$2:C$999, 3, FALSE)</f>
        <v>44152</v>
      </c>
      <c r="G1981" s="30">
        <f t="shared" si="148"/>
        <v>219</v>
      </c>
      <c r="H1981" s="31">
        <f>VLOOKUP(C1981, Pivot!A$2:E$999, 4, FALSE)</f>
        <v>191.1</v>
      </c>
      <c r="I1981" s="31">
        <f>VLOOKUP(C1981, Pivot!A$2:E$999, 5, FALSE)</f>
        <v>113.7</v>
      </c>
      <c r="J1981" s="36">
        <v>95.6</v>
      </c>
      <c r="K1981" s="31">
        <f t="shared" si="149"/>
        <v>-18.100000000000009</v>
      </c>
      <c r="L1981" s="58">
        <f>VLOOKUP(C1981, Pivot!A$2:B$999, 2, FALSE)</f>
        <v>19332</v>
      </c>
      <c r="M1981" s="58">
        <f>IF(ISBLANK(E1981), "", YEAR(E1981))</f>
        <v>2021</v>
      </c>
      <c r="N1981" s="27" t="s">
        <v>991</v>
      </c>
      <c r="P1981" s="58">
        <v>2021</v>
      </c>
    </row>
    <row r="1982" spans="1:16" ht="12.75" hidden="1" customHeight="1" x14ac:dyDescent="0.25">
      <c r="A1982" s="36" t="s">
        <v>1495</v>
      </c>
      <c r="B1982" s="28" t="s">
        <v>301</v>
      </c>
      <c r="C1982" s="29" t="s">
        <v>1461</v>
      </c>
      <c r="D1982" s="29">
        <v>4</v>
      </c>
      <c r="E1982" s="90">
        <v>44371</v>
      </c>
      <c r="F1982" s="57" t="s">
        <v>1439</v>
      </c>
      <c r="G1982" s="30" t="str">
        <f t="shared" si="148"/>
        <v/>
      </c>
      <c r="H1982" s="31">
        <f>VLOOKUP(C1982, Pivot!A$2:E$999, 4, FALSE)</f>
        <v>207.3</v>
      </c>
      <c r="I1982" s="31">
        <f>VLOOKUP(C1982, Pivot!A$2:E$999, 5, FALSE)</f>
        <v>86.3</v>
      </c>
      <c r="J1982" s="36">
        <v>95.6</v>
      </c>
      <c r="K1982" s="31">
        <f t="shared" si="149"/>
        <v>0</v>
      </c>
      <c r="L1982" s="58">
        <f>VLOOKUP(C1982, Pivot!A$2:B$999, 2, FALSE)</f>
        <v>93061</v>
      </c>
      <c r="M1982" s="58">
        <f>IF(ISBLANK(E1982), "", YEAR(E1982))</f>
        <v>2021</v>
      </c>
      <c r="N1982" s="27" t="s">
        <v>991</v>
      </c>
      <c r="O1982" s="56" t="s">
        <v>1466</v>
      </c>
      <c r="P1982" s="58">
        <v>2021</v>
      </c>
    </row>
    <row r="1983" spans="1:16" ht="12.75" hidden="1" customHeight="1" x14ac:dyDescent="0.25">
      <c r="A1983" s="36" t="s">
        <v>1495</v>
      </c>
      <c r="B1983" s="28" t="s">
        <v>301</v>
      </c>
      <c r="C1983" s="29" t="s">
        <v>1491</v>
      </c>
      <c r="D1983" s="29">
        <v>1</v>
      </c>
      <c r="E1983" s="90">
        <v>44371</v>
      </c>
      <c r="F1983" s="57">
        <v>44278</v>
      </c>
      <c r="G1983" s="30">
        <f t="shared" si="148"/>
        <v>93</v>
      </c>
      <c r="H1983" s="31">
        <f>VLOOKUP(C1983, Pivot!A$2:E$999, 4, FALSE)</f>
        <v>154.5</v>
      </c>
      <c r="I1983" s="31">
        <f>VLOOKUP(C1983, Pivot!A$2:E$999, 5, FALSE)</f>
        <v>86.6</v>
      </c>
      <c r="J1983" s="36">
        <v>95.6</v>
      </c>
      <c r="K1983" s="31">
        <f t="shared" si="149"/>
        <v>0</v>
      </c>
      <c r="L1983" s="58">
        <f>VLOOKUP(C1983, Pivot!A$2:B$999, 2, FALSE)</f>
        <v>14211</v>
      </c>
      <c r="M1983" s="58">
        <f>IF(ISBLANK(E1986), "", YEAR(E1986))</f>
        <v>2021</v>
      </c>
      <c r="N1983" s="27" t="s">
        <v>991</v>
      </c>
      <c r="P1983" s="58">
        <v>2021</v>
      </c>
    </row>
    <row r="1984" spans="1:16" ht="12.75" hidden="1" customHeight="1" x14ac:dyDescent="0.25">
      <c r="A1984" s="36" t="s">
        <v>1495</v>
      </c>
      <c r="B1984" s="28" t="s">
        <v>301</v>
      </c>
      <c r="C1984" s="29" t="s">
        <v>1486</v>
      </c>
      <c r="D1984" s="29">
        <v>1</v>
      </c>
      <c r="E1984" s="90">
        <v>44371</v>
      </c>
      <c r="F1984" s="57">
        <f>VLOOKUP(C1984, Pivot!A$2:C$999, 3, FALSE)</f>
        <v>44154.5</v>
      </c>
      <c r="G1984" s="30">
        <f t="shared" si="148"/>
        <v>216.5</v>
      </c>
      <c r="H1984" s="31">
        <f>VLOOKUP(C1984, Pivot!A$2:E$999, 4, FALSE)</f>
        <v>182.8</v>
      </c>
      <c r="I1984" s="31">
        <f>VLOOKUP(C1984, Pivot!A$2:E$999, 5, FALSE)</f>
        <v>86.3</v>
      </c>
      <c r="J1984" s="36">
        <v>95.6</v>
      </c>
      <c r="K1984" s="31">
        <f t="shared" si="149"/>
        <v>0</v>
      </c>
      <c r="L1984" s="58">
        <f>VLOOKUP(C1984, Pivot!A$2:B$999, 2, FALSE)</f>
        <v>51000</v>
      </c>
      <c r="M1984" s="58">
        <f>IF(ISBLANK(E1987), "", YEAR(E1987))</f>
        <v>2021</v>
      </c>
      <c r="N1984" s="27" t="s">
        <v>991</v>
      </c>
      <c r="P1984" s="58">
        <v>2021</v>
      </c>
    </row>
    <row r="1985" spans="1:16" ht="12.75" hidden="1" customHeight="1" x14ac:dyDescent="0.25">
      <c r="A1985" s="36" t="s">
        <v>1495</v>
      </c>
      <c r="B1985" s="28" t="s">
        <v>301</v>
      </c>
      <c r="C1985" s="29" t="s">
        <v>1486</v>
      </c>
      <c r="D1985" s="29">
        <v>4</v>
      </c>
      <c r="E1985" s="90">
        <v>44371</v>
      </c>
      <c r="F1985" s="57">
        <f>VLOOKUP(C1985, Pivot!A$2:C$999, 3, FALSE)</f>
        <v>44154.5</v>
      </c>
      <c r="G1985" s="30">
        <f t="shared" si="148"/>
        <v>216.5</v>
      </c>
      <c r="H1985" s="31">
        <f>VLOOKUP(C1985, Pivot!A$2:E$999, 4, FALSE)</f>
        <v>182.8</v>
      </c>
      <c r="I1985" s="31">
        <f>VLOOKUP(C1985, Pivot!A$2:E$999, 5, FALSE)</f>
        <v>86.3</v>
      </c>
      <c r="J1985" s="36">
        <v>95.7</v>
      </c>
      <c r="K1985" s="31">
        <f t="shared" si="149"/>
        <v>0</v>
      </c>
      <c r="L1985" s="58">
        <f>VLOOKUP(C1985, Pivot!A$2:B$999, 2, FALSE)</f>
        <v>51000</v>
      </c>
      <c r="M1985" s="58">
        <f>IF(ISBLANK(E1985), "", YEAR(E1985))</f>
        <v>2021</v>
      </c>
      <c r="N1985" s="27" t="s">
        <v>991</v>
      </c>
      <c r="P1985" s="58">
        <v>2021</v>
      </c>
    </row>
    <row r="1986" spans="1:16" ht="12.75" hidden="1" customHeight="1" x14ac:dyDescent="0.25">
      <c r="A1986" s="36" t="s">
        <v>1495</v>
      </c>
      <c r="B1986" s="28" t="s">
        <v>301</v>
      </c>
      <c r="C1986" s="29" t="s">
        <v>1461</v>
      </c>
      <c r="D1986" s="29">
        <v>2</v>
      </c>
      <c r="E1986" s="90">
        <v>44371</v>
      </c>
      <c r="F1986" s="57" t="s">
        <v>1439</v>
      </c>
      <c r="G1986" s="30" t="str">
        <f t="shared" si="148"/>
        <v/>
      </c>
      <c r="H1986" s="31">
        <f>VLOOKUP(C1986, Pivot!A$2:E$999, 4, FALSE)</f>
        <v>207.3</v>
      </c>
      <c r="I1986" s="31">
        <f>VLOOKUP(C1986, Pivot!A$2:E$999, 5, FALSE)</f>
        <v>86.3</v>
      </c>
      <c r="J1986" s="36">
        <v>95.7</v>
      </c>
      <c r="K1986" s="31">
        <f t="shared" si="149"/>
        <v>0</v>
      </c>
      <c r="L1986" s="58">
        <f>VLOOKUP(C1986, Pivot!A$2:B$999, 2, FALSE)</f>
        <v>93061</v>
      </c>
      <c r="M1986" s="58">
        <f>IF(ISBLANK(E1988), "", YEAR(E1988))</f>
        <v>2021</v>
      </c>
      <c r="N1986" s="27" t="s">
        <v>991</v>
      </c>
      <c r="O1986" s="56" t="s">
        <v>1466</v>
      </c>
      <c r="P1986" s="58">
        <v>2021</v>
      </c>
    </row>
    <row r="1987" spans="1:16" ht="12.75" hidden="1" customHeight="1" x14ac:dyDescent="0.25">
      <c r="A1987" s="36" t="s">
        <v>1495</v>
      </c>
      <c r="B1987" s="28" t="s">
        <v>301</v>
      </c>
      <c r="C1987" s="29" t="s">
        <v>1483</v>
      </c>
      <c r="D1987" s="29">
        <v>1</v>
      </c>
      <c r="E1987" s="90">
        <v>44371</v>
      </c>
      <c r="F1987" s="57">
        <f>VLOOKUP(C1987, Pivot!A$2:C$999, 3, FALSE)</f>
        <v>44152</v>
      </c>
      <c r="G1987" s="30">
        <f t="shared" si="148"/>
        <v>219</v>
      </c>
      <c r="H1987" s="31">
        <f>VLOOKUP(C1987, Pivot!A$2:E$999, 4, FALSE)</f>
        <v>191.1</v>
      </c>
      <c r="I1987" s="31">
        <f>VLOOKUP(C1987, Pivot!A$2:E$999, 5, FALSE)</f>
        <v>113.7</v>
      </c>
      <c r="J1987" s="36">
        <v>95.7</v>
      </c>
      <c r="K1987" s="31">
        <f t="shared" si="149"/>
        <v>-18</v>
      </c>
      <c r="L1987" s="58">
        <f>VLOOKUP(C1987, Pivot!A$2:B$999, 2, FALSE)</f>
        <v>19332</v>
      </c>
      <c r="M1987" s="58">
        <f>IF(ISBLANK(E1989), "", YEAR(E1989))</f>
        <v>2021</v>
      </c>
      <c r="N1987" s="27" t="s">
        <v>991</v>
      </c>
      <c r="P1987" s="58">
        <v>2021</v>
      </c>
    </row>
    <row r="1988" spans="1:16" ht="12.75" hidden="1" customHeight="1" x14ac:dyDescent="0.25">
      <c r="A1988" s="36" t="s">
        <v>1495</v>
      </c>
      <c r="B1988" s="28" t="s">
        <v>301</v>
      </c>
      <c r="C1988" s="29" t="s">
        <v>1491</v>
      </c>
      <c r="D1988" s="29">
        <v>1</v>
      </c>
      <c r="E1988" s="90">
        <v>44371</v>
      </c>
      <c r="F1988" s="57">
        <v>44278</v>
      </c>
      <c r="G1988" s="30">
        <f t="shared" si="148"/>
        <v>93</v>
      </c>
      <c r="H1988" s="31">
        <f>VLOOKUP(C1988, Pivot!A$2:E$999, 4, FALSE)</f>
        <v>154.5</v>
      </c>
      <c r="I1988" s="31">
        <f>VLOOKUP(C1988, Pivot!A$2:E$999, 5, FALSE)</f>
        <v>86.6</v>
      </c>
      <c r="J1988" s="36">
        <v>95.7</v>
      </c>
      <c r="K1988" s="31">
        <f t="shared" si="149"/>
        <v>0</v>
      </c>
      <c r="L1988" s="58">
        <f>VLOOKUP(C1988, Pivot!A$2:B$999, 2, FALSE)</f>
        <v>14211</v>
      </c>
      <c r="M1988" s="58">
        <f>IF(ISBLANK(E1990), "", YEAR(E1990))</f>
        <v>2021</v>
      </c>
      <c r="N1988" s="27" t="s">
        <v>991</v>
      </c>
      <c r="P1988" s="58">
        <v>2021</v>
      </c>
    </row>
    <row r="1989" spans="1:16" ht="12.75" hidden="1" customHeight="1" x14ac:dyDescent="0.25">
      <c r="A1989" s="36" t="s">
        <v>1495</v>
      </c>
      <c r="B1989" s="28" t="s">
        <v>301</v>
      </c>
      <c r="C1989" s="29" t="s">
        <v>1486</v>
      </c>
      <c r="D1989" s="29">
        <v>3</v>
      </c>
      <c r="E1989" s="90">
        <v>44371</v>
      </c>
      <c r="F1989" s="57">
        <f>VLOOKUP(C1989, Pivot!A$2:C$999, 3, FALSE)</f>
        <v>44154.5</v>
      </c>
      <c r="G1989" s="30">
        <f t="shared" si="148"/>
        <v>216.5</v>
      </c>
      <c r="H1989" s="31">
        <f>VLOOKUP(C1989, Pivot!A$2:E$999, 4, FALSE)</f>
        <v>182.8</v>
      </c>
      <c r="I1989" s="31">
        <f>VLOOKUP(C1989, Pivot!A$2:E$999, 5, FALSE)</f>
        <v>86.3</v>
      </c>
      <c r="J1989" s="36">
        <v>95.8</v>
      </c>
      <c r="K1989" s="31">
        <f t="shared" si="149"/>
        <v>0</v>
      </c>
      <c r="L1989" s="58">
        <f>VLOOKUP(C1989, Pivot!A$2:B$999, 2, FALSE)</f>
        <v>51000</v>
      </c>
      <c r="M1989" s="58">
        <f>IF(ISBLANK(E1989), "", YEAR(E1989))</f>
        <v>2021</v>
      </c>
      <c r="N1989" s="27" t="s">
        <v>991</v>
      </c>
      <c r="P1989" s="58">
        <v>2021</v>
      </c>
    </row>
    <row r="1990" spans="1:16" ht="12.75" hidden="1" customHeight="1" x14ac:dyDescent="0.25">
      <c r="A1990" s="36" t="s">
        <v>1495</v>
      </c>
      <c r="B1990" s="28" t="s">
        <v>301</v>
      </c>
      <c r="C1990" s="29" t="s">
        <v>1486</v>
      </c>
      <c r="D1990" s="29">
        <v>1</v>
      </c>
      <c r="E1990" s="90">
        <v>44371</v>
      </c>
      <c r="F1990" s="57">
        <f>VLOOKUP(C1990, Pivot!A$2:C$999, 3, FALSE)</f>
        <v>44154.5</v>
      </c>
      <c r="G1990" s="30">
        <f t="shared" si="148"/>
        <v>216.5</v>
      </c>
      <c r="H1990" s="31">
        <f>VLOOKUP(C1990, Pivot!A$2:E$999, 4, FALSE)</f>
        <v>182.8</v>
      </c>
      <c r="I1990" s="31">
        <f>VLOOKUP(C1990, Pivot!A$2:E$999, 5, FALSE)</f>
        <v>86.3</v>
      </c>
      <c r="J1990" s="36">
        <v>95.8</v>
      </c>
      <c r="K1990" s="31">
        <f t="shared" si="149"/>
        <v>0</v>
      </c>
      <c r="L1990" s="58">
        <f>VLOOKUP(C1990, Pivot!A$2:B$999, 2, FALSE)</f>
        <v>51000</v>
      </c>
      <c r="M1990" s="58">
        <f>IF(ISBLANK(E1990), "", YEAR(E1990))</f>
        <v>2021</v>
      </c>
      <c r="N1990" s="27" t="s">
        <v>991</v>
      </c>
      <c r="P1990" s="58">
        <v>2021</v>
      </c>
    </row>
    <row r="1991" spans="1:16" ht="12.75" hidden="1" customHeight="1" x14ac:dyDescent="0.25">
      <c r="A1991" s="36" t="s">
        <v>1495</v>
      </c>
      <c r="B1991" s="28" t="s">
        <v>301</v>
      </c>
      <c r="C1991" s="29" t="s">
        <v>1486</v>
      </c>
      <c r="D1991" s="29">
        <v>2</v>
      </c>
      <c r="E1991" s="90">
        <v>44371</v>
      </c>
      <c r="F1991" s="57">
        <f>VLOOKUP(C1991, Pivot!A$2:C$999, 3, FALSE)</f>
        <v>44154.5</v>
      </c>
      <c r="G1991" s="30">
        <f t="shared" si="148"/>
        <v>216.5</v>
      </c>
      <c r="H1991" s="31">
        <f>VLOOKUP(C1991, Pivot!A$2:E$999, 4, FALSE)</f>
        <v>182.8</v>
      </c>
      <c r="I1991" s="31">
        <f>VLOOKUP(C1991, Pivot!A$2:E$999, 5, FALSE)</f>
        <v>86.3</v>
      </c>
      <c r="J1991" s="36">
        <v>95.9</v>
      </c>
      <c r="K1991" s="31">
        <f t="shared" ref="K1991:K2022" si="150">IF(J1991&gt;H1991, J1991-H1991, IF(J1991&lt;I1991, J1991-I1991, 0))</f>
        <v>0</v>
      </c>
      <c r="L1991" s="58">
        <f>VLOOKUP(C1991, Pivot!A$2:B$999, 2, FALSE)</f>
        <v>51000</v>
      </c>
      <c r="M1991" s="58">
        <f>IF(ISBLANK(E1991), "", YEAR(E1991))</f>
        <v>2021</v>
      </c>
      <c r="N1991" s="27" t="s">
        <v>991</v>
      </c>
      <c r="P1991" s="58">
        <v>2021</v>
      </c>
    </row>
    <row r="1992" spans="1:16" ht="12.75" hidden="1" customHeight="1" x14ac:dyDescent="0.25">
      <c r="A1992" s="36" t="s">
        <v>1495</v>
      </c>
      <c r="B1992" s="28" t="s">
        <v>301</v>
      </c>
      <c r="C1992" s="29" t="s">
        <v>1491</v>
      </c>
      <c r="D1992" s="29">
        <v>1</v>
      </c>
      <c r="E1992" s="90">
        <v>44371</v>
      </c>
      <c r="F1992" s="57">
        <v>44278</v>
      </c>
      <c r="G1992" s="30">
        <f t="shared" si="148"/>
        <v>93</v>
      </c>
      <c r="H1992" s="31">
        <f>VLOOKUP(C1992, Pivot!A$2:E$999, 4, FALSE)</f>
        <v>154.5</v>
      </c>
      <c r="I1992" s="31">
        <f>VLOOKUP(C1992, Pivot!A$2:E$999, 5, FALSE)</f>
        <v>86.6</v>
      </c>
      <c r="J1992" s="36">
        <v>95.9</v>
      </c>
      <c r="K1992" s="31">
        <f t="shared" si="150"/>
        <v>0</v>
      </c>
      <c r="L1992" s="58">
        <f>VLOOKUP(C1992, Pivot!A$2:B$999, 2, FALSE)</f>
        <v>14211</v>
      </c>
      <c r="M1992" s="58">
        <f>IF(ISBLANK(E1995), "", YEAR(E1995))</f>
        <v>2021</v>
      </c>
      <c r="N1992" s="27" t="s">
        <v>991</v>
      </c>
      <c r="P1992" s="58">
        <v>2021</v>
      </c>
    </row>
    <row r="1993" spans="1:16" ht="12.75" hidden="1" customHeight="1" x14ac:dyDescent="0.25">
      <c r="A1993" s="36" t="s">
        <v>1495</v>
      </c>
      <c r="B1993" s="28" t="s">
        <v>301</v>
      </c>
      <c r="C1993" s="29" t="s">
        <v>1483</v>
      </c>
      <c r="D1993" s="29">
        <v>1</v>
      </c>
      <c r="E1993" s="90">
        <v>44371</v>
      </c>
      <c r="F1993" s="57">
        <f>VLOOKUP(C1993, Pivot!A$2:C$999, 3, FALSE)</f>
        <v>44152</v>
      </c>
      <c r="G1993" s="30">
        <f t="shared" si="148"/>
        <v>219</v>
      </c>
      <c r="H1993" s="31">
        <f>VLOOKUP(C1993, Pivot!A$2:E$999, 4, FALSE)</f>
        <v>191.1</v>
      </c>
      <c r="I1993" s="31">
        <f>VLOOKUP(C1993, Pivot!A$2:E$999, 5, FALSE)</f>
        <v>113.7</v>
      </c>
      <c r="J1993" s="36">
        <v>95.9</v>
      </c>
      <c r="K1993" s="31">
        <f t="shared" si="150"/>
        <v>-17.799999999999997</v>
      </c>
      <c r="L1993" s="58">
        <f>VLOOKUP(C1993, Pivot!A$2:B$999, 2, FALSE)</f>
        <v>19332</v>
      </c>
      <c r="M1993" s="58">
        <f>IF(ISBLANK(E1996), "", YEAR(E1996))</f>
        <v>2021</v>
      </c>
      <c r="N1993" s="27" t="s">
        <v>991</v>
      </c>
      <c r="P1993" s="58">
        <v>2021</v>
      </c>
    </row>
    <row r="1994" spans="1:16" ht="12.75" hidden="1" customHeight="1" x14ac:dyDescent="0.25">
      <c r="A1994" s="36" t="s">
        <v>1495</v>
      </c>
      <c r="B1994" s="28" t="s">
        <v>301</v>
      </c>
      <c r="C1994" s="29" t="s">
        <v>1486</v>
      </c>
      <c r="D1994" s="29">
        <v>1</v>
      </c>
      <c r="E1994" s="90">
        <v>44371</v>
      </c>
      <c r="F1994" s="57">
        <f>VLOOKUP(C1994, Pivot!A$2:C$999, 3, FALSE)</f>
        <v>44154.5</v>
      </c>
      <c r="G1994" s="30">
        <f t="shared" si="148"/>
        <v>216.5</v>
      </c>
      <c r="H1994" s="31">
        <f>VLOOKUP(C1994, Pivot!A$2:E$999, 4, FALSE)</f>
        <v>182.8</v>
      </c>
      <c r="I1994" s="31">
        <f>VLOOKUP(C1994, Pivot!A$2:E$999, 5, FALSE)</f>
        <v>86.3</v>
      </c>
      <c r="J1994" s="36">
        <v>95.9</v>
      </c>
      <c r="K1994" s="31">
        <f t="shared" si="150"/>
        <v>0</v>
      </c>
      <c r="L1994" s="58">
        <f>VLOOKUP(C1994, Pivot!A$2:B$999, 2, FALSE)</f>
        <v>51000</v>
      </c>
      <c r="M1994" s="58">
        <f>IF(ISBLANK(E1994), "", YEAR(E1994))</f>
        <v>2021</v>
      </c>
      <c r="N1994" s="27" t="s">
        <v>991</v>
      </c>
      <c r="P1994" s="58">
        <v>2021</v>
      </c>
    </row>
    <row r="1995" spans="1:16" ht="12.75" hidden="1" customHeight="1" x14ac:dyDescent="0.25">
      <c r="A1995" s="36" t="s">
        <v>1495</v>
      </c>
      <c r="B1995" s="28" t="s">
        <v>301</v>
      </c>
      <c r="C1995" s="29" t="s">
        <v>1486</v>
      </c>
      <c r="D1995" s="29">
        <v>3</v>
      </c>
      <c r="E1995" s="90">
        <v>44371</v>
      </c>
      <c r="F1995" s="57">
        <f>VLOOKUP(C1995, Pivot!A$2:C$999, 3, FALSE)</f>
        <v>44154.5</v>
      </c>
      <c r="G1995" s="30">
        <f t="shared" si="148"/>
        <v>216.5</v>
      </c>
      <c r="H1995" s="31">
        <f>VLOOKUP(C1995, Pivot!A$2:E$999, 4, FALSE)</f>
        <v>182.8</v>
      </c>
      <c r="I1995" s="31">
        <f>VLOOKUP(C1995, Pivot!A$2:E$999, 5, FALSE)</f>
        <v>86.3</v>
      </c>
      <c r="J1995" s="36">
        <v>96</v>
      </c>
      <c r="K1995" s="31">
        <f t="shared" si="150"/>
        <v>0</v>
      </c>
      <c r="L1995" s="58">
        <f>VLOOKUP(C1995, Pivot!A$2:B$999, 2, FALSE)</f>
        <v>51000</v>
      </c>
      <c r="M1995" s="58">
        <f>IF(ISBLANK(E1997), "", YEAR(E1997))</f>
        <v>2021</v>
      </c>
      <c r="N1995" s="27" t="s">
        <v>991</v>
      </c>
      <c r="P1995" s="58">
        <v>2021</v>
      </c>
    </row>
    <row r="1996" spans="1:16" ht="12.75" hidden="1" customHeight="1" x14ac:dyDescent="0.25">
      <c r="A1996" s="36" t="s">
        <v>1495</v>
      </c>
      <c r="B1996" s="28" t="s">
        <v>301</v>
      </c>
      <c r="C1996" s="29" t="s">
        <v>1491</v>
      </c>
      <c r="D1996" s="29">
        <v>1</v>
      </c>
      <c r="E1996" s="90">
        <v>44371</v>
      </c>
      <c r="F1996" s="57">
        <v>44278</v>
      </c>
      <c r="G1996" s="30">
        <f t="shared" si="148"/>
        <v>93</v>
      </c>
      <c r="H1996" s="31">
        <f>VLOOKUP(C1996, Pivot!A$2:E$999, 4, FALSE)</f>
        <v>154.5</v>
      </c>
      <c r="I1996" s="31">
        <f>VLOOKUP(C1996, Pivot!A$2:E$999, 5, FALSE)</f>
        <v>86.6</v>
      </c>
      <c r="J1996" s="36">
        <v>96</v>
      </c>
      <c r="K1996" s="31">
        <f t="shared" si="150"/>
        <v>0</v>
      </c>
      <c r="L1996" s="58">
        <f>VLOOKUP(C1996, Pivot!A$2:B$999, 2, FALSE)</f>
        <v>14211</v>
      </c>
      <c r="M1996" s="58">
        <f>IF(ISBLANK(E1998), "", YEAR(E1998))</f>
        <v>2021</v>
      </c>
      <c r="N1996" s="27" t="s">
        <v>991</v>
      </c>
      <c r="P1996" s="58">
        <v>2021</v>
      </c>
    </row>
    <row r="1997" spans="1:16" ht="12.75" hidden="1" customHeight="1" x14ac:dyDescent="0.25">
      <c r="A1997" s="36" t="s">
        <v>1495</v>
      </c>
      <c r="B1997" s="28" t="s">
        <v>301</v>
      </c>
      <c r="C1997" s="29" t="s">
        <v>1461</v>
      </c>
      <c r="D1997" s="29">
        <v>1</v>
      </c>
      <c r="E1997" s="90">
        <v>44371</v>
      </c>
      <c r="F1997" s="57" t="s">
        <v>1439</v>
      </c>
      <c r="G1997" s="30" t="str">
        <f t="shared" si="148"/>
        <v/>
      </c>
      <c r="H1997" s="31">
        <f>VLOOKUP(C1997, Pivot!A$2:E$999, 4, FALSE)</f>
        <v>207.3</v>
      </c>
      <c r="I1997" s="31">
        <f>VLOOKUP(C1997, Pivot!A$2:E$999, 5, FALSE)</f>
        <v>86.3</v>
      </c>
      <c r="J1997" s="36">
        <v>96</v>
      </c>
      <c r="K1997" s="31">
        <f t="shared" si="150"/>
        <v>0</v>
      </c>
      <c r="L1997" s="58">
        <f>VLOOKUP(C1997, Pivot!A$2:B$999, 2, FALSE)</f>
        <v>93061</v>
      </c>
      <c r="M1997" s="58">
        <f>IF(ISBLANK(E1999), "", YEAR(E1999))</f>
        <v>2021</v>
      </c>
      <c r="N1997" s="27" t="s">
        <v>991</v>
      </c>
      <c r="O1997" s="56" t="s">
        <v>1466</v>
      </c>
      <c r="P1997" s="58">
        <v>2021</v>
      </c>
    </row>
    <row r="1998" spans="1:16" ht="12.75" hidden="1" customHeight="1" x14ac:dyDescent="0.25">
      <c r="A1998" s="36" t="s">
        <v>1495</v>
      </c>
      <c r="B1998" s="28" t="s">
        <v>301</v>
      </c>
      <c r="C1998" s="29" t="s">
        <v>1486</v>
      </c>
      <c r="D1998" s="29">
        <v>1</v>
      </c>
      <c r="E1998" s="90">
        <v>44371</v>
      </c>
      <c r="F1998" s="57">
        <f>VLOOKUP(C1998, Pivot!A$2:C$999, 3, FALSE)</f>
        <v>44154.5</v>
      </c>
      <c r="G1998" s="30">
        <f t="shared" si="148"/>
        <v>216.5</v>
      </c>
      <c r="H1998" s="31">
        <f>VLOOKUP(C1998, Pivot!A$2:E$999, 4, FALSE)</f>
        <v>182.8</v>
      </c>
      <c r="I1998" s="31">
        <f>VLOOKUP(C1998, Pivot!A$2:E$999, 5, FALSE)</f>
        <v>86.3</v>
      </c>
      <c r="J1998" s="36">
        <v>96</v>
      </c>
      <c r="K1998" s="31">
        <f t="shared" si="150"/>
        <v>0</v>
      </c>
      <c r="L1998" s="58">
        <f>VLOOKUP(C1998, Pivot!A$2:B$999, 2, FALSE)</f>
        <v>51000</v>
      </c>
      <c r="M1998" s="58">
        <f>IF(ISBLANK(E1998), "", YEAR(E1998))</f>
        <v>2021</v>
      </c>
      <c r="N1998" s="27" t="s">
        <v>991</v>
      </c>
      <c r="P1998" s="58">
        <v>2021</v>
      </c>
    </row>
    <row r="1999" spans="1:16" ht="12.75" hidden="1" customHeight="1" x14ac:dyDescent="0.25">
      <c r="A1999" s="36" t="s">
        <v>1495</v>
      </c>
      <c r="B1999" s="28" t="s">
        <v>301</v>
      </c>
      <c r="C1999" s="29" t="s">
        <v>1486</v>
      </c>
      <c r="D1999" s="29">
        <v>1</v>
      </c>
      <c r="E1999" s="90">
        <v>44371</v>
      </c>
      <c r="F1999" s="57">
        <f>VLOOKUP(C1999, Pivot!A$2:C$999, 3, FALSE)</f>
        <v>44154.5</v>
      </c>
      <c r="G1999" s="30">
        <f t="shared" si="148"/>
        <v>216.5</v>
      </c>
      <c r="H1999" s="31">
        <f>VLOOKUP(C1999, Pivot!A$2:E$999, 4, FALSE)</f>
        <v>182.8</v>
      </c>
      <c r="I1999" s="31">
        <f>VLOOKUP(C1999, Pivot!A$2:E$999, 5, FALSE)</f>
        <v>86.3</v>
      </c>
      <c r="J1999" s="36">
        <v>96</v>
      </c>
      <c r="K1999" s="31">
        <f t="shared" si="150"/>
        <v>0</v>
      </c>
      <c r="L1999" s="58">
        <f>VLOOKUP(C1999, Pivot!A$2:B$999, 2, FALSE)</f>
        <v>51000</v>
      </c>
      <c r="M1999" s="58">
        <f>IF(ISBLANK(E1999), "", YEAR(E1999))</f>
        <v>2021</v>
      </c>
      <c r="N1999" s="27" t="s">
        <v>991</v>
      </c>
      <c r="P1999" s="58">
        <v>2021</v>
      </c>
    </row>
    <row r="2000" spans="1:16" ht="12.75" hidden="1" customHeight="1" x14ac:dyDescent="0.25">
      <c r="A2000" s="36" t="s">
        <v>1495</v>
      </c>
      <c r="B2000" s="28" t="s">
        <v>301</v>
      </c>
      <c r="C2000" s="29" t="s">
        <v>1461</v>
      </c>
      <c r="D2000" s="29">
        <v>1</v>
      </c>
      <c r="E2000" s="90">
        <v>44371</v>
      </c>
      <c r="F2000" s="57" t="s">
        <v>1439</v>
      </c>
      <c r="G2000" s="30" t="str">
        <f t="shared" si="148"/>
        <v/>
      </c>
      <c r="H2000" s="31">
        <f>VLOOKUP(C2000, Pivot!A$2:E$999, 4, FALSE)</f>
        <v>207.3</v>
      </c>
      <c r="I2000" s="31">
        <f>VLOOKUP(C2000, Pivot!A$2:E$999, 5, FALSE)</f>
        <v>86.3</v>
      </c>
      <c r="J2000" s="36">
        <v>96.1</v>
      </c>
      <c r="K2000" s="31">
        <f t="shared" si="150"/>
        <v>0</v>
      </c>
      <c r="L2000" s="58">
        <f>VLOOKUP(C2000, Pivot!A$2:B$999, 2, FALSE)</f>
        <v>93061</v>
      </c>
      <c r="M2000" s="58">
        <f>IF(ISBLANK(E2000), "", YEAR(E2000))</f>
        <v>2021</v>
      </c>
      <c r="N2000" s="27" t="s">
        <v>991</v>
      </c>
      <c r="O2000" s="56" t="s">
        <v>1466</v>
      </c>
      <c r="P2000" s="58">
        <v>2021</v>
      </c>
    </row>
    <row r="2001" spans="1:16" ht="12.75" hidden="1" customHeight="1" x14ac:dyDescent="0.25">
      <c r="A2001" s="36" t="s">
        <v>1495</v>
      </c>
      <c r="B2001" s="28" t="s">
        <v>301</v>
      </c>
      <c r="C2001" s="29" t="s">
        <v>1486</v>
      </c>
      <c r="D2001" s="29">
        <v>7</v>
      </c>
      <c r="E2001" s="90">
        <v>44371</v>
      </c>
      <c r="F2001" s="57">
        <f>VLOOKUP(C2001, Pivot!A$2:C$999, 3, FALSE)</f>
        <v>44154.5</v>
      </c>
      <c r="G2001" s="30">
        <f t="shared" si="148"/>
        <v>216.5</v>
      </c>
      <c r="H2001" s="31">
        <f>VLOOKUP(C2001, Pivot!A$2:E$999, 4, FALSE)</f>
        <v>182.8</v>
      </c>
      <c r="I2001" s="31">
        <f>VLOOKUP(C2001, Pivot!A$2:E$999, 5, FALSE)</f>
        <v>86.3</v>
      </c>
      <c r="J2001" s="36">
        <v>96.1</v>
      </c>
      <c r="K2001" s="31">
        <f t="shared" si="150"/>
        <v>0</v>
      </c>
      <c r="L2001" s="58">
        <f>VLOOKUP(C2001, Pivot!A$2:B$999, 2, FALSE)</f>
        <v>51000</v>
      </c>
      <c r="M2001" s="58">
        <f>IF(ISBLANK(E2004), "", YEAR(E2004))</f>
        <v>2021</v>
      </c>
      <c r="N2001" s="27" t="s">
        <v>991</v>
      </c>
      <c r="P2001" s="58">
        <v>2021</v>
      </c>
    </row>
    <row r="2002" spans="1:16" ht="12.75" hidden="1" customHeight="1" x14ac:dyDescent="0.25">
      <c r="A2002" s="36" t="s">
        <v>1495</v>
      </c>
      <c r="B2002" s="28" t="s">
        <v>301</v>
      </c>
      <c r="C2002" s="29" t="s">
        <v>1483</v>
      </c>
      <c r="D2002" s="29">
        <v>1</v>
      </c>
      <c r="E2002" s="90">
        <v>44371</v>
      </c>
      <c r="F2002" s="57">
        <f>VLOOKUP(C2002, Pivot!A$2:C$999, 3, FALSE)</f>
        <v>44152</v>
      </c>
      <c r="G2002" s="30">
        <f t="shared" si="148"/>
        <v>219</v>
      </c>
      <c r="H2002" s="31">
        <f>VLOOKUP(C2002, Pivot!A$2:E$999, 4, FALSE)</f>
        <v>191.1</v>
      </c>
      <c r="I2002" s="31">
        <f>VLOOKUP(C2002, Pivot!A$2:E$999, 5, FALSE)</f>
        <v>113.7</v>
      </c>
      <c r="J2002" s="36">
        <v>96.1</v>
      </c>
      <c r="K2002" s="31">
        <f t="shared" si="150"/>
        <v>-17.600000000000009</v>
      </c>
      <c r="L2002" s="58">
        <f>VLOOKUP(C2002, Pivot!A$2:B$999, 2, FALSE)</f>
        <v>19332</v>
      </c>
      <c r="M2002" s="58">
        <f>IF(ISBLANK(E2005), "", YEAR(E2005))</f>
        <v>2021</v>
      </c>
      <c r="N2002" s="27" t="s">
        <v>991</v>
      </c>
      <c r="P2002" s="58">
        <v>2021</v>
      </c>
    </row>
    <row r="2003" spans="1:16" ht="12.75" hidden="1" customHeight="1" x14ac:dyDescent="0.25">
      <c r="A2003" s="36" t="s">
        <v>1495</v>
      </c>
      <c r="B2003" s="28" t="s">
        <v>301</v>
      </c>
      <c r="C2003" s="29" t="s">
        <v>1461</v>
      </c>
      <c r="D2003" s="29">
        <v>6</v>
      </c>
      <c r="E2003" s="90">
        <v>44371</v>
      </c>
      <c r="F2003" s="57" t="s">
        <v>1439</v>
      </c>
      <c r="G2003" s="30" t="str">
        <f t="shared" si="148"/>
        <v/>
      </c>
      <c r="H2003" s="31">
        <f>VLOOKUP(C2003, Pivot!A$2:E$999, 4, FALSE)</f>
        <v>207.3</v>
      </c>
      <c r="I2003" s="31">
        <f>VLOOKUP(C2003, Pivot!A$2:E$999, 5, FALSE)</f>
        <v>86.3</v>
      </c>
      <c r="J2003" s="36">
        <v>96.1</v>
      </c>
      <c r="K2003" s="31">
        <f t="shared" si="150"/>
        <v>0</v>
      </c>
      <c r="L2003" s="58">
        <f>VLOOKUP(C2003, Pivot!A$2:B$999, 2, FALSE)</f>
        <v>93061</v>
      </c>
      <c r="M2003" s="58">
        <f>IF(ISBLANK(E2003), "", YEAR(E2003))</f>
        <v>2021</v>
      </c>
      <c r="N2003" s="27" t="s">
        <v>991</v>
      </c>
      <c r="O2003" s="56" t="s">
        <v>1466</v>
      </c>
      <c r="P2003" s="58">
        <v>2021</v>
      </c>
    </row>
    <row r="2004" spans="1:16" ht="12.75" hidden="1" customHeight="1" x14ac:dyDescent="0.25">
      <c r="A2004" s="36" t="s">
        <v>1495</v>
      </c>
      <c r="B2004" s="28" t="s">
        <v>301</v>
      </c>
      <c r="C2004" s="29" t="s">
        <v>1486</v>
      </c>
      <c r="D2004" s="29">
        <v>2</v>
      </c>
      <c r="E2004" s="90">
        <v>44371</v>
      </c>
      <c r="F2004" s="57">
        <f>VLOOKUP(C2004, Pivot!A$2:C$999, 3, FALSE)</f>
        <v>44154.5</v>
      </c>
      <c r="G2004" s="30">
        <f t="shared" si="148"/>
        <v>216.5</v>
      </c>
      <c r="H2004" s="31">
        <f>VLOOKUP(C2004, Pivot!A$2:E$999, 4, FALSE)</f>
        <v>182.8</v>
      </c>
      <c r="I2004" s="31">
        <f>VLOOKUP(C2004, Pivot!A$2:E$999, 5, FALSE)</f>
        <v>86.3</v>
      </c>
      <c r="J2004" s="55">
        <v>96.3</v>
      </c>
      <c r="K2004" s="31">
        <f t="shared" si="150"/>
        <v>0</v>
      </c>
      <c r="L2004" s="58">
        <f>VLOOKUP(C2004, Pivot!A$2:B$999, 2, FALSE)</f>
        <v>51000</v>
      </c>
      <c r="M2004" s="58">
        <f>IF(ISBLANK(E2006), "", YEAR(E2006))</f>
        <v>2021</v>
      </c>
      <c r="N2004" s="27" t="s">
        <v>991</v>
      </c>
      <c r="P2004" s="58">
        <v>2021</v>
      </c>
    </row>
    <row r="2005" spans="1:16" ht="12.75" hidden="1" customHeight="1" x14ac:dyDescent="0.25">
      <c r="A2005" s="36" t="s">
        <v>1495</v>
      </c>
      <c r="B2005" s="28" t="s">
        <v>301</v>
      </c>
      <c r="C2005" s="29" t="s">
        <v>1461</v>
      </c>
      <c r="D2005" s="29">
        <v>1</v>
      </c>
      <c r="E2005" s="90">
        <v>44371</v>
      </c>
      <c r="F2005" s="57" t="s">
        <v>1439</v>
      </c>
      <c r="G2005" s="30" t="str">
        <f t="shared" si="148"/>
        <v/>
      </c>
      <c r="H2005" s="31">
        <f>VLOOKUP(C2005, Pivot!A$2:E$999, 4, FALSE)</f>
        <v>207.3</v>
      </c>
      <c r="I2005" s="31">
        <f>VLOOKUP(C2005, Pivot!A$2:E$999, 5, FALSE)</f>
        <v>86.3</v>
      </c>
      <c r="J2005" s="55">
        <v>96.3</v>
      </c>
      <c r="K2005" s="31">
        <f t="shared" si="150"/>
        <v>0</v>
      </c>
      <c r="L2005" s="58">
        <f>VLOOKUP(C2005, Pivot!A$2:B$999, 2, FALSE)</f>
        <v>93061</v>
      </c>
      <c r="M2005" s="58">
        <f>IF(ISBLANK(E2007), "", YEAR(E2007))</f>
        <v>2021</v>
      </c>
      <c r="N2005" s="27" t="s">
        <v>991</v>
      </c>
      <c r="O2005" s="56" t="s">
        <v>1466</v>
      </c>
      <c r="P2005" s="58">
        <v>2021</v>
      </c>
    </row>
    <row r="2006" spans="1:16" ht="12.75" hidden="1" customHeight="1" x14ac:dyDescent="0.25">
      <c r="A2006" s="36" t="s">
        <v>1495</v>
      </c>
      <c r="B2006" s="28" t="s">
        <v>301</v>
      </c>
      <c r="C2006" s="29" t="s">
        <v>1486</v>
      </c>
      <c r="D2006" s="29">
        <v>2</v>
      </c>
      <c r="E2006" s="90">
        <v>44371</v>
      </c>
      <c r="F2006" s="57">
        <f>VLOOKUP(C2006, Pivot!A$2:C$999, 3, FALSE)</f>
        <v>44154.5</v>
      </c>
      <c r="G2006" s="30">
        <f t="shared" si="148"/>
        <v>216.5</v>
      </c>
      <c r="H2006" s="31">
        <f>VLOOKUP(C2006, Pivot!A$2:E$999, 4, FALSE)</f>
        <v>182.8</v>
      </c>
      <c r="I2006" s="31">
        <f>VLOOKUP(C2006, Pivot!A$2:E$999, 5, FALSE)</f>
        <v>86.3</v>
      </c>
      <c r="J2006" s="55">
        <v>96.4</v>
      </c>
      <c r="K2006" s="31">
        <f t="shared" si="150"/>
        <v>0</v>
      </c>
      <c r="L2006" s="58">
        <f>VLOOKUP(C2006, Pivot!A$2:B$999, 2, FALSE)</f>
        <v>51000</v>
      </c>
      <c r="M2006" s="58">
        <f>IF(ISBLANK(E2008), "", YEAR(E2008))</f>
        <v>2021</v>
      </c>
      <c r="N2006" s="27" t="s">
        <v>991</v>
      </c>
      <c r="P2006" s="58">
        <v>2021</v>
      </c>
    </row>
    <row r="2007" spans="1:16" ht="12.75" hidden="1" customHeight="1" x14ac:dyDescent="0.25">
      <c r="A2007" s="36" t="s">
        <v>1495</v>
      </c>
      <c r="B2007" s="28" t="s">
        <v>301</v>
      </c>
      <c r="C2007" s="29" t="s">
        <v>1461</v>
      </c>
      <c r="D2007" s="29">
        <v>2</v>
      </c>
      <c r="E2007" s="90">
        <v>44371</v>
      </c>
      <c r="F2007" s="57" t="s">
        <v>1439</v>
      </c>
      <c r="G2007" s="30" t="str">
        <f t="shared" si="148"/>
        <v/>
      </c>
      <c r="H2007" s="31">
        <f>VLOOKUP(C2007, Pivot!A$2:E$999, 4, FALSE)</f>
        <v>207.3</v>
      </c>
      <c r="I2007" s="31">
        <f>VLOOKUP(C2007, Pivot!A$2:E$999, 5, FALSE)</f>
        <v>86.3</v>
      </c>
      <c r="J2007" s="55">
        <v>96.4</v>
      </c>
      <c r="K2007" s="31">
        <f t="shared" si="150"/>
        <v>0</v>
      </c>
      <c r="L2007" s="58">
        <f>VLOOKUP(C2007, Pivot!A$2:B$999, 2, FALSE)</f>
        <v>93061</v>
      </c>
      <c r="M2007" s="58">
        <f>IF(ISBLANK(E2007), "", YEAR(E2007))</f>
        <v>2021</v>
      </c>
      <c r="N2007" s="27" t="s">
        <v>991</v>
      </c>
      <c r="O2007" s="56" t="s">
        <v>1466</v>
      </c>
      <c r="P2007" s="58">
        <v>2021</v>
      </c>
    </row>
    <row r="2008" spans="1:16" ht="12.75" hidden="1" customHeight="1" x14ac:dyDescent="0.25">
      <c r="A2008" s="36" t="s">
        <v>1495</v>
      </c>
      <c r="B2008" s="28" t="s">
        <v>301</v>
      </c>
      <c r="C2008" s="29" t="s">
        <v>1491</v>
      </c>
      <c r="D2008" s="29">
        <v>1</v>
      </c>
      <c r="E2008" s="90">
        <v>44371</v>
      </c>
      <c r="F2008" s="57">
        <v>44278</v>
      </c>
      <c r="G2008" s="30">
        <f t="shared" si="148"/>
        <v>93</v>
      </c>
      <c r="H2008" s="31">
        <f>VLOOKUP(C2008, Pivot!A$2:E$999, 4, FALSE)</f>
        <v>154.5</v>
      </c>
      <c r="I2008" s="31">
        <f>VLOOKUP(C2008, Pivot!A$2:E$999, 5, FALSE)</f>
        <v>86.6</v>
      </c>
      <c r="J2008" s="55">
        <v>96.4</v>
      </c>
      <c r="K2008" s="31">
        <f t="shared" si="150"/>
        <v>0</v>
      </c>
      <c r="L2008" s="58">
        <f>VLOOKUP(C2008, Pivot!A$2:B$999, 2, FALSE)</f>
        <v>14211</v>
      </c>
      <c r="M2008" s="58">
        <f>IF(ISBLANK(E2008), "", YEAR(E2008))</f>
        <v>2021</v>
      </c>
      <c r="N2008" s="27" t="s">
        <v>991</v>
      </c>
      <c r="P2008" s="58">
        <v>2021</v>
      </c>
    </row>
    <row r="2009" spans="1:16" ht="12.75" hidden="1" customHeight="1" x14ac:dyDescent="0.25">
      <c r="A2009" s="36" t="s">
        <v>1495</v>
      </c>
      <c r="B2009" s="28" t="s">
        <v>301</v>
      </c>
      <c r="C2009" s="29" t="s">
        <v>1461</v>
      </c>
      <c r="D2009" s="29">
        <v>1</v>
      </c>
      <c r="E2009" s="90">
        <v>44371</v>
      </c>
      <c r="F2009" s="57" t="s">
        <v>1439</v>
      </c>
      <c r="G2009" s="30" t="str">
        <f t="shared" si="148"/>
        <v/>
      </c>
      <c r="H2009" s="31">
        <f>VLOOKUP(C2009, Pivot!A$2:E$999, 4, FALSE)</f>
        <v>207.3</v>
      </c>
      <c r="I2009" s="31">
        <f>VLOOKUP(C2009, Pivot!A$2:E$999, 5, FALSE)</f>
        <v>86.3</v>
      </c>
      <c r="J2009" s="55">
        <v>96.5</v>
      </c>
      <c r="K2009" s="31">
        <f t="shared" si="150"/>
        <v>0</v>
      </c>
      <c r="L2009" s="58">
        <f>VLOOKUP(C2009, Pivot!A$2:B$999, 2, FALSE)</f>
        <v>93061</v>
      </c>
      <c r="M2009" s="58">
        <f>IF(ISBLANK(E2009), "", YEAR(E2009))</f>
        <v>2021</v>
      </c>
      <c r="N2009" s="27" t="s">
        <v>991</v>
      </c>
      <c r="O2009" s="56" t="s">
        <v>1466</v>
      </c>
      <c r="P2009" s="58">
        <v>2021</v>
      </c>
    </row>
    <row r="2010" spans="1:16" ht="12.75" hidden="1" customHeight="1" x14ac:dyDescent="0.25">
      <c r="A2010" s="36" t="s">
        <v>1495</v>
      </c>
      <c r="B2010" s="28" t="s">
        <v>301</v>
      </c>
      <c r="C2010" s="29" t="s">
        <v>1486</v>
      </c>
      <c r="D2010" s="29">
        <v>9</v>
      </c>
      <c r="E2010" s="90">
        <v>44371</v>
      </c>
      <c r="F2010" s="57">
        <f>VLOOKUP(C2010, Pivot!A$2:C$999, 3, FALSE)</f>
        <v>44154.5</v>
      </c>
      <c r="G2010" s="30">
        <f t="shared" ref="G2010:G2040" si="151">IFERROR(E2010-F2010, "")</f>
        <v>216.5</v>
      </c>
      <c r="H2010" s="31">
        <f>VLOOKUP(C2010, Pivot!A$2:E$999, 4, FALSE)</f>
        <v>182.8</v>
      </c>
      <c r="I2010" s="31">
        <f>VLOOKUP(C2010, Pivot!A$2:E$999, 5, FALSE)</f>
        <v>86.3</v>
      </c>
      <c r="J2010" s="55">
        <v>96.7</v>
      </c>
      <c r="K2010" s="31">
        <f t="shared" si="150"/>
        <v>0</v>
      </c>
      <c r="L2010" s="58">
        <f>VLOOKUP(C2010, Pivot!A$2:B$999, 2, FALSE)</f>
        <v>51000</v>
      </c>
      <c r="M2010" s="58">
        <f>IF(ISBLANK(E2013), "", YEAR(E2013))</f>
        <v>2021</v>
      </c>
      <c r="N2010" s="27" t="s">
        <v>991</v>
      </c>
      <c r="P2010" s="58">
        <v>2021</v>
      </c>
    </row>
    <row r="2011" spans="1:16" ht="12.75" hidden="1" customHeight="1" x14ac:dyDescent="0.25">
      <c r="A2011" s="36" t="s">
        <v>1495</v>
      </c>
      <c r="B2011" s="28" t="s">
        <v>301</v>
      </c>
      <c r="C2011" s="29" t="s">
        <v>1461</v>
      </c>
      <c r="D2011" s="29">
        <v>4</v>
      </c>
      <c r="E2011" s="90">
        <v>44371</v>
      </c>
      <c r="F2011" s="57" t="s">
        <v>1439</v>
      </c>
      <c r="G2011" s="30" t="str">
        <f t="shared" si="151"/>
        <v/>
      </c>
      <c r="H2011" s="31">
        <f>VLOOKUP(C2011, Pivot!A$2:E$999, 4, FALSE)</f>
        <v>207.3</v>
      </c>
      <c r="I2011" s="31">
        <f>VLOOKUP(C2011, Pivot!A$2:E$999, 5, FALSE)</f>
        <v>86.3</v>
      </c>
      <c r="J2011" s="55">
        <v>96.7</v>
      </c>
      <c r="K2011" s="31">
        <f t="shared" si="150"/>
        <v>0</v>
      </c>
      <c r="L2011" s="58">
        <f>VLOOKUP(C2011, Pivot!A$2:B$999, 2, FALSE)</f>
        <v>93061</v>
      </c>
      <c r="M2011" s="58">
        <f>IF(ISBLANK(E2014), "", YEAR(E2014))</f>
        <v>2021</v>
      </c>
      <c r="N2011" s="27" t="s">
        <v>991</v>
      </c>
      <c r="O2011" s="56" t="s">
        <v>1466</v>
      </c>
      <c r="P2011" s="58">
        <v>2021</v>
      </c>
    </row>
    <row r="2012" spans="1:16" ht="12.75" hidden="1" customHeight="1" x14ac:dyDescent="0.25">
      <c r="A2012" s="36" t="s">
        <v>1495</v>
      </c>
      <c r="B2012" s="28" t="s">
        <v>301</v>
      </c>
      <c r="C2012" s="29" t="s">
        <v>1461</v>
      </c>
      <c r="D2012" s="29">
        <v>1</v>
      </c>
      <c r="E2012" s="90">
        <v>44371</v>
      </c>
      <c r="F2012" s="57" t="s">
        <v>1439</v>
      </c>
      <c r="G2012" s="30" t="str">
        <f t="shared" si="151"/>
        <v/>
      </c>
      <c r="H2012" s="31">
        <f>VLOOKUP(C2012, Pivot!A$2:E$999, 4, FALSE)</f>
        <v>207.3</v>
      </c>
      <c r="I2012" s="31">
        <f>VLOOKUP(C2012, Pivot!A$2:E$999, 5, FALSE)</f>
        <v>86.3</v>
      </c>
      <c r="J2012" s="55">
        <v>96.7</v>
      </c>
      <c r="K2012" s="31">
        <f t="shared" si="150"/>
        <v>0</v>
      </c>
      <c r="L2012" s="58">
        <f>VLOOKUP(C2012, Pivot!A$2:B$999, 2, FALSE)</f>
        <v>93061</v>
      </c>
      <c r="M2012" s="58">
        <f>IF(ISBLANK(E2012), "", YEAR(E2012))</f>
        <v>2021</v>
      </c>
      <c r="N2012" s="27" t="s">
        <v>991</v>
      </c>
      <c r="O2012" s="56" t="s">
        <v>1466</v>
      </c>
      <c r="P2012" s="58">
        <v>2021</v>
      </c>
    </row>
    <row r="2013" spans="1:16" ht="12.75" hidden="1" customHeight="1" x14ac:dyDescent="0.25">
      <c r="A2013" s="36" t="s">
        <v>1495</v>
      </c>
      <c r="B2013" s="28" t="s">
        <v>301</v>
      </c>
      <c r="C2013" s="29" t="s">
        <v>1486</v>
      </c>
      <c r="D2013" s="29">
        <v>1</v>
      </c>
      <c r="E2013" s="90">
        <v>44371</v>
      </c>
      <c r="F2013" s="57">
        <f>VLOOKUP(C2013, Pivot!A$2:C$999, 3, FALSE)</f>
        <v>44154.5</v>
      </c>
      <c r="G2013" s="30">
        <f t="shared" si="151"/>
        <v>216.5</v>
      </c>
      <c r="H2013" s="31">
        <f>VLOOKUP(C2013, Pivot!A$2:E$999, 4, FALSE)</f>
        <v>182.8</v>
      </c>
      <c r="I2013" s="31">
        <f>VLOOKUP(C2013, Pivot!A$2:E$999, 5, FALSE)</f>
        <v>86.3</v>
      </c>
      <c r="J2013" s="55">
        <v>96.7</v>
      </c>
      <c r="K2013" s="31">
        <f t="shared" si="150"/>
        <v>0</v>
      </c>
      <c r="L2013" s="58">
        <f>VLOOKUP(C2013, Pivot!A$2:B$999, 2, FALSE)</f>
        <v>51000</v>
      </c>
      <c r="M2013" s="58">
        <f>IF(ISBLANK(E2015), "", YEAR(E2015))</f>
        <v>2021</v>
      </c>
      <c r="N2013" s="27" t="s">
        <v>991</v>
      </c>
      <c r="P2013" s="58">
        <v>2021</v>
      </c>
    </row>
    <row r="2014" spans="1:16" ht="12.75" hidden="1" customHeight="1" x14ac:dyDescent="0.25">
      <c r="A2014" s="36" t="s">
        <v>1495</v>
      </c>
      <c r="B2014" s="28" t="s">
        <v>301</v>
      </c>
      <c r="C2014" s="29" t="s">
        <v>1461</v>
      </c>
      <c r="D2014" s="29">
        <v>1</v>
      </c>
      <c r="E2014" s="90">
        <v>44371</v>
      </c>
      <c r="F2014" s="57" t="s">
        <v>1439</v>
      </c>
      <c r="G2014" s="30" t="str">
        <f t="shared" si="151"/>
        <v/>
      </c>
      <c r="H2014" s="31">
        <f>VLOOKUP(C2014, Pivot!A$2:E$999, 4, FALSE)</f>
        <v>207.3</v>
      </c>
      <c r="I2014" s="31">
        <f>VLOOKUP(C2014, Pivot!A$2:E$999, 5, FALSE)</f>
        <v>86.3</v>
      </c>
      <c r="J2014" s="55">
        <v>96.8</v>
      </c>
      <c r="K2014" s="31">
        <f t="shared" si="150"/>
        <v>0</v>
      </c>
      <c r="L2014" s="58">
        <f>VLOOKUP(C2014, Pivot!A$2:B$999, 2, FALSE)</f>
        <v>93061</v>
      </c>
      <c r="M2014" s="58">
        <f>IF(ISBLANK(E2016), "", YEAR(E2016))</f>
        <v>2021</v>
      </c>
      <c r="N2014" s="27" t="s">
        <v>991</v>
      </c>
      <c r="O2014" s="56" t="s">
        <v>1466</v>
      </c>
      <c r="P2014" s="58">
        <v>2021</v>
      </c>
    </row>
    <row r="2015" spans="1:16" ht="12.75" hidden="1" customHeight="1" x14ac:dyDescent="0.25">
      <c r="A2015" s="36" t="s">
        <v>1495</v>
      </c>
      <c r="B2015" s="28" t="s">
        <v>301</v>
      </c>
      <c r="C2015" s="29" t="s">
        <v>1486</v>
      </c>
      <c r="D2015" s="29">
        <v>1</v>
      </c>
      <c r="E2015" s="90">
        <v>44371</v>
      </c>
      <c r="F2015" s="57">
        <f>VLOOKUP(C2015, Pivot!A$2:C$999, 3, FALSE)</f>
        <v>44154.5</v>
      </c>
      <c r="G2015" s="30">
        <f t="shared" si="151"/>
        <v>216.5</v>
      </c>
      <c r="H2015" s="31">
        <f>VLOOKUP(C2015, Pivot!A$2:E$999, 4, FALSE)</f>
        <v>182.8</v>
      </c>
      <c r="I2015" s="31">
        <f>VLOOKUP(C2015, Pivot!A$2:E$999, 5, FALSE)</f>
        <v>86.3</v>
      </c>
      <c r="J2015" s="55">
        <v>96.8</v>
      </c>
      <c r="K2015" s="31">
        <f t="shared" si="150"/>
        <v>0</v>
      </c>
      <c r="L2015" s="58">
        <f>VLOOKUP(C2015, Pivot!A$2:B$999, 2, FALSE)</f>
        <v>51000</v>
      </c>
      <c r="M2015" s="58">
        <f>IF(ISBLANK(E2017), "", YEAR(E2017))</f>
        <v>2021</v>
      </c>
      <c r="N2015" s="27" t="s">
        <v>991</v>
      </c>
      <c r="P2015" s="58">
        <v>2021</v>
      </c>
    </row>
    <row r="2016" spans="1:16" ht="12.75" hidden="1" customHeight="1" x14ac:dyDescent="0.25">
      <c r="A2016" s="36" t="s">
        <v>1495</v>
      </c>
      <c r="B2016" s="28" t="s">
        <v>301</v>
      </c>
      <c r="C2016" s="29" t="s">
        <v>1486</v>
      </c>
      <c r="D2016" s="29">
        <v>1</v>
      </c>
      <c r="E2016" s="90">
        <v>44371</v>
      </c>
      <c r="F2016" s="57">
        <f>VLOOKUP(C2016, Pivot!A$2:C$999, 3, FALSE)</f>
        <v>44154.5</v>
      </c>
      <c r="G2016" s="30">
        <f t="shared" si="151"/>
        <v>216.5</v>
      </c>
      <c r="H2016" s="31">
        <f>VLOOKUP(C2016, Pivot!A$2:E$999, 4, FALSE)</f>
        <v>182.8</v>
      </c>
      <c r="I2016" s="31">
        <f>VLOOKUP(C2016, Pivot!A$2:E$999, 5, FALSE)</f>
        <v>86.3</v>
      </c>
      <c r="J2016" s="55">
        <v>96.8</v>
      </c>
      <c r="K2016" s="31">
        <f t="shared" si="150"/>
        <v>0</v>
      </c>
      <c r="L2016" s="58">
        <f>VLOOKUP(C2016, Pivot!A$2:B$999, 2, FALSE)</f>
        <v>51000</v>
      </c>
      <c r="M2016" s="58">
        <f>IF(ISBLANK(E2016), "", YEAR(E2016))</f>
        <v>2021</v>
      </c>
      <c r="N2016" s="27" t="s">
        <v>991</v>
      </c>
      <c r="P2016" s="58">
        <v>2021</v>
      </c>
    </row>
    <row r="2017" spans="1:16" ht="12.75" hidden="1" customHeight="1" x14ac:dyDescent="0.25">
      <c r="A2017" s="36" t="s">
        <v>1495</v>
      </c>
      <c r="B2017" s="28" t="s">
        <v>301</v>
      </c>
      <c r="C2017" s="29" t="s">
        <v>1491</v>
      </c>
      <c r="D2017" s="29">
        <v>1</v>
      </c>
      <c r="E2017" s="90">
        <v>44371</v>
      </c>
      <c r="F2017" s="57">
        <v>44278</v>
      </c>
      <c r="G2017" s="30">
        <f t="shared" si="151"/>
        <v>93</v>
      </c>
      <c r="H2017" s="31">
        <f>VLOOKUP(C2017, Pivot!A$2:E$999, 4, FALSE)</f>
        <v>154.5</v>
      </c>
      <c r="I2017" s="31">
        <f>VLOOKUP(C2017, Pivot!A$2:E$999, 5, FALSE)</f>
        <v>86.6</v>
      </c>
      <c r="J2017" s="55">
        <v>96.8</v>
      </c>
      <c r="K2017" s="31">
        <f t="shared" si="150"/>
        <v>0</v>
      </c>
      <c r="L2017" s="58">
        <f>VLOOKUP(C2017, Pivot!A$2:B$999, 2, FALSE)</f>
        <v>14211</v>
      </c>
      <c r="M2017" s="58">
        <f>IF(ISBLANK(E2017), "", YEAR(E2017))</f>
        <v>2021</v>
      </c>
      <c r="N2017" s="27" t="s">
        <v>991</v>
      </c>
      <c r="P2017" s="58">
        <v>2021</v>
      </c>
    </row>
    <row r="2018" spans="1:16" ht="12.75" hidden="1" customHeight="1" x14ac:dyDescent="0.25">
      <c r="A2018" s="27" t="s">
        <v>1496</v>
      </c>
      <c r="B2018" s="28" t="s">
        <v>301</v>
      </c>
      <c r="C2018" s="29" t="s">
        <v>1461</v>
      </c>
      <c r="D2018" s="29">
        <v>2</v>
      </c>
      <c r="E2018" s="90">
        <v>44372</v>
      </c>
      <c r="F2018" s="57" t="s">
        <v>1439</v>
      </c>
      <c r="G2018" s="30" t="str">
        <f t="shared" si="151"/>
        <v/>
      </c>
      <c r="H2018" s="31">
        <f>VLOOKUP(C2018, Pivot!A$2:E$999, 4, FALSE)</f>
        <v>207.3</v>
      </c>
      <c r="I2018" s="31">
        <f>VLOOKUP(C2018, Pivot!A$2:E$999, 5, FALSE)</f>
        <v>86.3</v>
      </c>
      <c r="J2018" s="55">
        <v>97</v>
      </c>
      <c r="K2018" s="31">
        <f t="shared" si="150"/>
        <v>0</v>
      </c>
      <c r="L2018" s="58">
        <f>VLOOKUP(C2018, Pivot!A$2:B$999, 2, FALSE)</f>
        <v>93061</v>
      </c>
      <c r="M2018" s="58">
        <f>IF(ISBLANK(E2018), "", YEAR(E2018))</f>
        <v>2021</v>
      </c>
      <c r="N2018" s="27" t="s">
        <v>991</v>
      </c>
      <c r="O2018" s="56" t="s">
        <v>1466</v>
      </c>
      <c r="P2018" s="58">
        <v>2021</v>
      </c>
    </row>
    <row r="2019" spans="1:16" ht="12.75" hidden="1" customHeight="1" x14ac:dyDescent="0.25">
      <c r="A2019" s="27" t="s">
        <v>1496</v>
      </c>
      <c r="B2019" s="28" t="s">
        <v>301</v>
      </c>
      <c r="C2019" s="29" t="s">
        <v>1486</v>
      </c>
      <c r="D2019" s="29">
        <v>1</v>
      </c>
      <c r="E2019" s="90">
        <v>44372</v>
      </c>
      <c r="F2019" s="57">
        <f>VLOOKUP(C2019, Pivot!A$2:C$999, 3, FALSE)</f>
        <v>44154.5</v>
      </c>
      <c r="G2019" s="30">
        <f t="shared" si="151"/>
        <v>217.5</v>
      </c>
      <c r="H2019" s="31">
        <f>VLOOKUP(C2019, Pivot!A$2:E$999, 4, FALSE)</f>
        <v>182.8</v>
      </c>
      <c r="I2019" s="31">
        <f>VLOOKUP(C2019, Pivot!A$2:E$999, 5, FALSE)</f>
        <v>86.3</v>
      </c>
      <c r="J2019" s="55">
        <v>97</v>
      </c>
      <c r="K2019" s="31">
        <f t="shared" si="150"/>
        <v>0</v>
      </c>
      <c r="L2019" s="58">
        <f>VLOOKUP(C2019, Pivot!A$2:B$999, 2, FALSE)</f>
        <v>51000</v>
      </c>
      <c r="M2019" s="58">
        <f>IF(ISBLANK(E2022), "", YEAR(E2022))</f>
        <v>2021</v>
      </c>
      <c r="N2019" s="27" t="s">
        <v>991</v>
      </c>
      <c r="P2019" s="58">
        <v>2021</v>
      </c>
    </row>
    <row r="2020" spans="1:16" ht="12.75" hidden="1" customHeight="1" x14ac:dyDescent="0.25">
      <c r="A2020" s="27" t="s">
        <v>1497</v>
      </c>
      <c r="B2020" s="28" t="s">
        <v>301</v>
      </c>
      <c r="C2020" s="29" t="s">
        <v>1486</v>
      </c>
      <c r="D2020" s="29">
        <v>3</v>
      </c>
      <c r="E2020" s="90">
        <v>44373</v>
      </c>
      <c r="F2020" s="57">
        <f>VLOOKUP(C2020, Pivot!A$2:C$999, 3, FALSE)</f>
        <v>44154.5</v>
      </c>
      <c r="G2020" s="30">
        <f t="shared" si="151"/>
        <v>218.5</v>
      </c>
      <c r="H2020" s="31">
        <f>VLOOKUP(C2020, Pivot!A$2:E$999, 4, FALSE)</f>
        <v>182.8</v>
      </c>
      <c r="I2020" s="31">
        <f>VLOOKUP(C2020, Pivot!A$2:E$999, 5, FALSE)</f>
        <v>86.3</v>
      </c>
      <c r="J2020" s="55">
        <v>97.1</v>
      </c>
      <c r="K2020" s="31">
        <f t="shared" si="150"/>
        <v>0</v>
      </c>
      <c r="L2020" s="58">
        <f>VLOOKUP(C2020, Pivot!A$2:B$999, 2, FALSE)</f>
        <v>51000</v>
      </c>
      <c r="M2020" s="58">
        <f>IF(ISBLANK(E2023), "", YEAR(E2023))</f>
        <v>2021</v>
      </c>
      <c r="N2020" s="27" t="s">
        <v>991</v>
      </c>
      <c r="P2020" s="58">
        <v>2021</v>
      </c>
    </row>
    <row r="2021" spans="1:16" ht="12.75" hidden="1" customHeight="1" x14ac:dyDescent="0.25">
      <c r="A2021" s="27" t="s">
        <v>1497</v>
      </c>
      <c r="B2021" s="28" t="s">
        <v>301</v>
      </c>
      <c r="C2021" s="29" t="s">
        <v>1483</v>
      </c>
      <c r="D2021" s="29">
        <v>2</v>
      </c>
      <c r="E2021" s="90">
        <v>44373</v>
      </c>
      <c r="F2021" s="57">
        <f>VLOOKUP(C2021, Pivot!A$2:C$999, 3, FALSE)</f>
        <v>44152</v>
      </c>
      <c r="G2021" s="30">
        <f t="shared" si="151"/>
        <v>221</v>
      </c>
      <c r="H2021" s="31">
        <f>VLOOKUP(C2021, Pivot!A$2:E$999, 4, FALSE)</f>
        <v>191.1</v>
      </c>
      <c r="I2021" s="31">
        <f>VLOOKUP(C2021, Pivot!A$2:E$999, 5, FALSE)</f>
        <v>113.7</v>
      </c>
      <c r="J2021" s="55">
        <v>97.1</v>
      </c>
      <c r="K2021" s="31">
        <f t="shared" si="150"/>
        <v>-16.600000000000009</v>
      </c>
      <c r="L2021" s="58">
        <f>VLOOKUP(C2021, Pivot!A$2:B$999, 2, FALSE)</f>
        <v>19332</v>
      </c>
      <c r="M2021" s="58">
        <f>IF(ISBLANK(E2021), "", YEAR(E2021))</f>
        <v>2021</v>
      </c>
      <c r="N2021" s="27" t="s">
        <v>991</v>
      </c>
      <c r="P2021" s="58">
        <v>2021</v>
      </c>
    </row>
    <row r="2022" spans="1:16" ht="12.75" hidden="1" customHeight="1" x14ac:dyDescent="0.25">
      <c r="A2022" s="27" t="s">
        <v>1497</v>
      </c>
      <c r="B2022" s="28" t="s">
        <v>301</v>
      </c>
      <c r="C2022" s="29" t="s">
        <v>1461</v>
      </c>
      <c r="D2022" s="29">
        <v>1</v>
      </c>
      <c r="E2022" s="90">
        <v>44373</v>
      </c>
      <c r="F2022" s="57" t="s">
        <v>1439</v>
      </c>
      <c r="G2022" s="30" t="str">
        <f t="shared" si="151"/>
        <v/>
      </c>
      <c r="H2022" s="31">
        <f>VLOOKUP(C2022, Pivot!A$2:E$999, 4, FALSE)</f>
        <v>207.3</v>
      </c>
      <c r="I2022" s="31">
        <f>VLOOKUP(C2022, Pivot!A$2:E$999, 5, FALSE)</f>
        <v>86.3</v>
      </c>
      <c r="J2022" s="55">
        <v>97.3</v>
      </c>
      <c r="K2022" s="31">
        <f t="shared" si="150"/>
        <v>0</v>
      </c>
      <c r="L2022" s="58">
        <f>VLOOKUP(C2022, Pivot!A$2:B$999, 2, FALSE)</f>
        <v>93061</v>
      </c>
      <c r="M2022" s="58">
        <f>IF(ISBLANK(E2024), "", YEAR(E2024))</f>
        <v>2021</v>
      </c>
      <c r="N2022" s="27" t="s">
        <v>991</v>
      </c>
      <c r="O2022" s="56" t="s">
        <v>1466</v>
      </c>
      <c r="P2022" s="58">
        <v>2021</v>
      </c>
    </row>
    <row r="2023" spans="1:16" ht="12.75" hidden="1" customHeight="1" x14ac:dyDescent="0.25">
      <c r="A2023" s="27" t="s">
        <v>1497</v>
      </c>
      <c r="B2023" s="28" t="s">
        <v>301</v>
      </c>
      <c r="C2023" s="29" t="s">
        <v>1461</v>
      </c>
      <c r="D2023" s="29">
        <v>1</v>
      </c>
      <c r="E2023" s="90">
        <v>44373</v>
      </c>
      <c r="F2023" s="57" t="s">
        <v>1439</v>
      </c>
      <c r="G2023" s="30" t="str">
        <f t="shared" si="151"/>
        <v/>
      </c>
      <c r="H2023" s="31">
        <f>VLOOKUP(C2023, Pivot!A$2:E$999, 4, FALSE)</f>
        <v>207.3</v>
      </c>
      <c r="I2023" s="31">
        <f>VLOOKUP(C2023, Pivot!A$2:E$999, 5, FALSE)</f>
        <v>86.3</v>
      </c>
      <c r="J2023" s="55">
        <v>97.5</v>
      </c>
      <c r="K2023" s="31">
        <f t="shared" ref="K2023:K2040" si="152">IF(J2023&gt;H2023, J2023-H2023, IF(J2023&lt;I2023, J2023-I2023, 0))</f>
        <v>0</v>
      </c>
      <c r="L2023" s="58">
        <f>VLOOKUP(C2023, Pivot!A$2:B$999, 2, FALSE)</f>
        <v>93061</v>
      </c>
      <c r="M2023" s="58">
        <f>IF(ISBLANK(E2025), "", YEAR(E2025))</f>
        <v>2021</v>
      </c>
      <c r="N2023" s="27" t="s">
        <v>991</v>
      </c>
      <c r="O2023" s="56" t="s">
        <v>1466</v>
      </c>
      <c r="P2023" s="58">
        <v>2021</v>
      </c>
    </row>
    <row r="2024" spans="1:16" ht="12.75" hidden="1" customHeight="1" x14ac:dyDescent="0.25">
      <c r="A2024" s="27" t="s">
        <v>1497</v>
      </c>
      <c r="B2024" s="28" t="s">
        <v>301</v>
      </c>
      <c r="C2024" s="29" t="s">
        <v>1461</v>
      </c>
      <c r="D2024" s="29">
        <v>2</v>
      </c>
      <c r="E2024" s="90">
        <v>44373</v>
      </c>
      <c r="F2024" s="57" t="s">
        <v>1439</v>
      </c>
      <c r="G2024" s="30" t="str">
        <f t="shared" si="151"/>
        <v/>
      </c>
      <c r="H2024" s="31">
        <f>VLOOKUP(C2024, Pivot!A$2:E$999, 4, FALSE)</f>
        <v>207.3</v>
      </c>
      <c r="I2024" s="31">
        <f>VLOOKUP(C2024, Pivot!A$2:E$999, 5, FALSE)</f>
        <v>86.3</v>
      </c>
      <c r="J2024" s="55">
        <v>97.5</v>
      </c>
      <c r="K2024" s="31">
        <f t="shared" si="152"/>
        <v>0</v>
      </c>
      <c r="L2024" s="58">
        <f>VLOOKUP(C2024, Pivot!A$2:B$999, 2, FALSE)</f>
        <v>93061</v>
      </c>
      <c r="M2024" s="58">
        <f>IF(ISBLANK(E2026), "", YEAR(E2026))</f>
        <v>2021</v>
      </c>
      <c r="N2024" s="27" t="s">
        <v>991</v>
      </c>
      <c r="O2024" s="56" t="s">
        <v>1466</v>
      </c>
      <c r="P2024" s="58">
        <v>2021</v>
      </c>
    </row>
    <row r="2025" spans="1:16" ht="12.75" hidden="1" customHeight="1" x14ac:dyDescent="0.25">
      <c r="A2025" s="27" t="s">
        <v>1497</v>
      </c>
      <c r="B2025" s="28" t="s">
        <v>301</v>
      </c>
      <c r="C2025" s="29" t="s">
        <v>1486</v>
      </c>
      <c r="D2025" s="29">
        <v>2</v>
      </c>
      <c r="E2025" s="90">
        <v>44373</v>
      </c>
      <c r="F2025" s="57">
        <f>VLOOKUP(C2025, Pivot!A$2:C$999, 3, FALSE)</f>
        <v>44154.5</v>
      </c>
      <c r="G2025" s="30">
        <f t="shared" si="151"/>
        <v>218.5</v>
      </c>
      <c r="H2025" s="31">
        <f>VLOOKUP(C2025, Pivot!A$2:E$999, 4, FALSE)</f>
        <v>182.8</v>
      </c>
      <c r="I2025" s="31">
        <f>VLOOKUP(C2025, Pivot!A$2:E$999, 5, FALSE)</f>
        <v>86.3</v>
      </c>
      <c r="J2025" s="55">
        <v>97.5</v>
      </c>
      <c r="K2025" s="31">
        <f t="shared" si="152"/>
        <v>0</v>
      </c>
      <c r="L2025" s="58">
        <f>VLOOKUP(C2025, Pivot!A$2:B$999, 2, FALSE)</f>
        <v>51000</v>
      </c>
      <c r="M2025" s="58">
        <f>IF(ISBLANK(E2025), "", YEAR(E2025))</f>
        <v>2021</v>
      </c>
      <c r="N2025" s="27" t="s">
        <v>991</v>
      </c>
      <c r="P2025" s="58">
        <v>2021</v>
      </c>
    </row>
    <row r="2026" spans="1:16" ht="12.75" hidden="1" customHeight="1" x14ac:dyDescent="0.25">
      <c r="A2026" s="27" t="s">
        <v>1498</v>
      </c>
      <c r="B2026" s="28" t="s">
        <v>301</v>
      </c>
      <c r="C2026" s="29" t="s">
        <v>1486</v>
      </c>
      <c r="D2026" s="29">
        <v>1</v>
      </c>
      <c r="E2026" s="90">
        <v>44375</v>
      </c>
      <c r="F2026" s="57">
        <f>VLOOKUP(C2026, Pivot!A$2:C$999, 3, FALSE)</f>
        <v>44154.5</v>
      </c>
      <c r="G2026" s="30">
        <f t="shared" si="151"/>
        <v>220.5</v>
      </c>
      <c r="H2026" s="31">
        <f>VLOOKUP(C2026, Pivot!A$2:E$999, 4, FALSE)</f>
        <v>182.8</v>
      </c>
      <c r="I2026" s="31">
        <f>VLOOKUP(C2026, Pivot!A$2:E$999, 5, FALSE)</f>
        <v>86.3</v>
      </c>
      <c r="J2026" s="55">
        <v>153</v>
      </c>
      <c r="K2026" s="31">
        <f t="shared" si="152"/>
        <v>0</v>
      </c>
      <c r="L2026" s="58">
        <f>VLOOKUP(C2026, Pivot!A$2:B$999, 2, FALSE)</f>
        <v>51000</v>
      </c>
      <c r="M2026" s="58">
        <f>IF(ISBLANK(E2026), "", YEAR(E2026))</f>
        <v>2021</v>
      </c>
      <c r="N2026" s="27" t="s">
        <v>991</v>
      </c>
      <c r="P2026" s="58">
        <v>2021</v>
      </c>
    </row>
    <row r="2027" spans="1:16" ht="12.75" hidden="1" customHeight="1" x14ac:dyDescent="0.25">
      <c r="A2027" s="27" t="s">
        <v>1498</v>
      </c>
      <c r="B2027" s="28" t="s">
        <v>301</v>
      </c>
      <c r="C2027" s="29" t="s">
        <v>1461</v>
      </c>
      <c r="D2027" s="29">
        <v>2</v>
      </c>
      <c r="E2027" s="90">
        <v>44375</v>
      </c>
      <c r="F2027" s="57" t="s">
        <v>1439</v>
      </c>
      <c r="G2027" s="30" t="str">
        <f t="shared" si="151"/>
        <v/>
      </c>
      <c r="H2027" s="31">
        <f>VLOOKUP(C2027, Pivot!A$2:E$999, 4, FALSE)</f>
        <v>207.3</v>
      </c>
      <c r="I2027" s="31">
        <f>VLOOKUP(C2027, Pivot!A$2:E$999, 5, FALSE)</f>
        <v>86.3</v>
      </c>
      <c r="J2027" s="55">
        <v>153.1</v>
      </c>
      <c r="K2027" s="31">
        <f t="shared" si="152"/>
        <v>0</v>
      </c>
      <c r="L2027" s="58">
        <f>VLOOKUP(C2027, Pivot!A$2:B$999, 2, FALSE)</f>
        <v>93061</v>
      </c>
      <c r="M2027" s="58">
        <f>IF(ISBLANK(E2027), "", YEAR(E2027))</f>
        <v>2021</v>
      </c>
      <c r="N2027" s="27" t="s">
        <v>991</v>
      </c>
      <c r="O2027" s="56" t="s">
        <v>1466</v>
      </c>
      <c r="P2027" s="58">
        <v>2021</v>
      </c>
    </row>
    <row r="2028" spans="1:16" ht="12.75" hidden="1" customHeight="1" x14ac:dyDescent="0.25">
      <c r="A2028" s="27" t="s">
        <v>1498</v>
      </c>
      <c r="B2028" s="28" t="s">
        <v>301</v>
      </c>
      <c r="C2028" s="29" t="s">
        <v>1486</v>
      </c>
      <c r="D2028" s="29">
        <v>3</v>
      </c>
      <c r="E2028" s="90">
        <v>44375</v>
      </c>
      <c r="F2028" s="57">
        <f>VLOOKUP(C2028, Pivot!A$2:C$999, 3, FALSE)</f>
        <v>44154.5</v>
      </c>
      <c r="G2028" s="30">
        <f t="shared" si="151"/>
        <v>220.5</v>
      </c>
      <c r="H2028" s="31">
        <f>VLOOKUP(C2028, Pivot!A$2:E$999, 4, FALSE)</f>
        <v>182.8</v>
      </c>
      <c r="I2028" s="31">
        <f>VLOOKUP(C2028, Pivot!A$2:E$999, 5, FALSE)</f>
        <v>86.3</v>
      </c>
      <c r="J2028" s="55">
        <v>153.6</v>
      </c>
      <c r="K2028" s="31">
        <f t="shared" si="152"/>
        <v>0</v>
      </c>
      <c r="L2028" s="58">
        <f>VLOOKUP(C2028, Pivot!A$2:B$999, 2, FALSE)</f>
        <v>51000</v>
      </c>
      <c r="M2028" s="58">
        <f>IF(ISBLANK(E2031), "", YEAR(E2031))</f>
        <v>2021</v>
      </c>
      <c r="N2028" s="27" t="s">
        <v>991</v>
      </c>
      <c r="P2028" s="58">
        <v>2021</v>
      </c>
    </row>
    <row r="2029" spans="1:16" ht="12.75" hidden="1" customHeight="1" x14ac:dyDescent="0.25">
      <c r="A2029" s="27" t="s">
        <v>1498</v>
      </c>
      <c r="B2029" s="28" t="s">
        <v>301</v>
      </c>
      <c r="C2029" s="29" t="s">
        <v>1461</v>
      </c>
      <c r="D2029" s="29">
        <v>1</v>
      </c>
      <c r="E2029" s="90">
        <v>44375</v>
      </c>
      <c r="F2029" s="57" t="s">
        <v>1439</v>
      </c>
      <c r="G2029" s="30" t="str">
        <f t="shared" si="151"/>
        <v/>
      </c>
      <c r="H2029" s="31">
        <f>VLOOKUP(C2029, Pivot!A$2:E$999, 4, FALSE)</f>
        <v>207.3</v>
      </c>
      <c r="I2029" s="31">
        <f>VLOOKUP(C2029, Pivot!A$2:E$999, 5, FALSE)</f>
        <v>86.3</v>
      </c>
      <c r="J2029" s="55">
        <v>153.6</v>
      </c>
      <c r="K2029" s="31">
        <f t="shared" si="152"/>
        <v>0</v>
      </c>
      <c r="L2029" s="58">
        <f>VLOOKUP(C2029, Pivot!A$2:B$999, 2, FALSE)</f>
        <v>93061</v>
      </c>
      <c r="M2029" s="58">
        <f>IF(ISBLANK(E2032), "", YEAR(E2032))</f>
        <v>2021</v>
      </c>
      <c r="N2029" s="27" t="s">
        <v>991</v>
      </c>
      <c r="O2029" s="56" t="s">
        <v>1466</v>
      </c>
      <c r="P2029" s="58">
        <v>2021</v>
      </c>
    </row>
    <row r="2030" spans="1:16" ht="12.75" hidden="1" customHeight="1" x14ac:dyDescent="0.25">
      <c r="A2030" s="27" t="s">
        <v>1498</v>
      </c>
      <c r="B2030" s="28" t="s">
        <v>301</v>
      </c>
      <c r="C2030" s="29" t="s">
        <v>1486</v>
      </c>
      <c r="D2030" s="29">
        <v>3</v>
      </c>
      <c r="E2030" s="90">
        <v>44375</v>
      </c>
      <c r="F2030" s="57">
        <f>VLOOKUP(C2030, Pivot!A$2:C$999, 3, FALSE)</f>
        <v>44154.5</v>
      </c>
      <c r="G2030" s="30">
        <f t="shared" si="151"/>
        <v>220.5</v>
      </c>
      <c r="H2030" s="31">
        <f>VLOOKUP(C2030, Pivot!A$2:E$999, 4, FALSE)</f>
        <v>182.8</v>
      </c>
      <c r="I2030" s="31">
        <f>VLOOKUP(C2030, Pivot!A$2:E$999, 5, FALSE)</f>
        <v>86.3</v>
      </c>
      <c r="J2030" s="55">
        <v>153.6</v>
      </c>
      <c r="K2030" s="31">
        <f t="shared" si="152"/>
        <v>0</v>
      </c>
      <c r="L2030" s="58">
        <f>VLOOKUP(C2030, Pivot!A$2:B$999, 2, FALSE)</f>
        <v>51000</v>
      </c>
      <c r="M2030" s="58">
        <f>IF(ISBLANK(E2030), "", YEAR(E2030))</f>
        <v>2021</v>
      </c>
      <c r="N2030" s="27" t="s">
        <v>991</v>
      </c>
      <c r="P2030" s="58">
        <v>2021</v>
      </c>
    </row>
    <row r="2031" spans="1:16" ht="12.75" hidden="1" customHeight="1" x14ac:dyDescent="0.25">
      <c r="A2031" s="27" t="s">
        <v>1498</v>
      </c>
      <c r="B2031" s="28" t="s">
        <v>301</v>
      </c>
      <c r="C2031" s="29" t="s">
        <v>1486</v>
      </c>
      <c r="D2031" s="29">
        <v>3</v>
      </c>
      <c r="E2031" s="90">
        <v>44375</v>
      </c>
      <c r="F2031" s="57">
        <f>VLOOKUP(C2031, Pivot!A$2:C$999, 3, FALSE)</f>
        <v>44154.5</v>
      </c>
      <c r="G2031" s="30">
        <f t="shared" si="151"/>
        <v>220.5</v>
      </c>
      <c r="H2031" s="31">
        <f>VLOOKUP(C2031, Pivot!A$2:E$999, 4, FALSE)</f>
        <v>182.8</v>
      </c>
      <c r="I2031" s="31">
        <f>VLOOKUP(C2031, Pivot!A$2:E$999, 5, FALSE)</f>
        <v>86.3</v>
      </c>
      <c r="J2031" s="55">
        <v>153.80000000000001</v>
      </c>
      <c r="K2031" s="31">
        <f t="shared" si="152"/>
        <v>0</v>
      </c>
      <c r="L2031" s="58">
        <f>VLOOKUP(C2031, Pivot!A$2:B$999, 2, FALSE)</f>
        <v>51000</v>
      </c>
      <c r="M2031" s="58">
        <f>IF(ISBLANK(E2033), "", YEAR(E2033))</f>
        <v>2021</v>
      </c>
      <c r="N2031" s="27" t="s">
        <v>991</v>
      </c>
      <c r="P2031" s="58">
        <v>2021</v>
      </c>
    </row>
    <row r="2032" spans="1:16" ht="12.75" hidden="1" customHeight="1" x14ac:dyDescent="0.25">
      <c r="A2032" s="27" t="s">
        <v>1498</v>
      </c>
      <c r="B2032" s="28" t="s">
        <v>301</v>
      </c>
      <c r="C2032" s="29" t="s">
        <v>1483</v>
      </c>
      <c r="D2032" s="29">
        <v>1</v>
      </c>
      <c r="E2032" s="90">
        <v>44375</v>
      </c>
      <c r="F2032" s="57">
        <f>VLOOKUP(C2032, Pivot!A$2:C$999, 3, FALSE)</f>
        <v>44152</v>
      </c>
      <c r="G2032" s="30">
        <f t="shared" si="151"/>
        <v>223</v>
      </c>
      <c r="H2032" s="31">
        <f>VLOOKUP(C2032, Pivot!A$2:E$999, 4, FALSE)</f>
        <v>191.1</v>
      </c>
      <c r="I2032" s="31">
        <f>VLOOKUP(C2032, Pivot!A$2:E$999, 5, FALSE)</f>
        <v>113.7</v>
      </c>
      <c r="J2032" s="55">
        <v>153.80000000000001</v>
      </c>
      <c r="K2032" s="31">
        <f t="shared" si="152"/>
        <v>0</v>
      </c>
      <c r="L2032" s="58">
        <f>VLOOKUP(C2032, Pivot!A$2:B$999, 2, FALSE)</f>
        <v>19332</v>
      </c>
      <c r="M2032" s="58">
        <f>IF(ISBLANK(E2034), "", YEAR(E2034))</f>
        <v>2021</v>
      </c>
      <c r="N2032" s="27" t="s">
        <v>991</v>
      </c>
      <c r="P2032" s="58">
        <v>2021</v>
      </c>
    </row>
    <row r="2033" spans="1:16" ht="12.75" hidden="1" customHeight="1" x14ac:dyDescent="0.25">
      <c r="A2033" s="27" t="s">
        <v>1498</v>
      </c>
      <c r="B2033" s="28" t="s">
        <v>301</v>
      </c>
      <c r="C2033" s="29" t="s">
        <v>1486</v>
      </c>
      <c r="D2033" s="29">
        <v>2</v>
      </c>
      <c r="E2033" s="90">
        <v>44375</v>
      </c>
      <c r="F2033" s="57">
        <f>VLOOKUP(C2033, Pivot!A$2:C$999, 3, FALSE)</f>
        <v>44154.5</v>
      </c>
      <c r="G2033" s="30">
        <f t="shared" si="151"/>
        <v>220.5</v>
      </c>
      <c r="H2033" s="31">
        <f>VLOOKUP(C2033, Pivot!A$2:E$999, 4, FALSE)</f>
        <v>182.8</v>
      </c>
      <c r="I2033" s="31">
        <f>VLOOKUP(C2033, Pivot!A$2:E$999, 5, FALSE)</f>
        <v>86.3</v>
      </c>
      <c r="J2033" s="55">
        <v>153.9</v>
      </c>
      <c r="K2033" s="31">
        <f t="shared" si="152"/>
        <v>0</v>
      </c>
      <c r="L2033" s="58">
        <f>VLOOKUP(C2033, Pivot!A$2:B$999, 2, FALSE)</f>
        <v>51000</v>
      </c>
      <c r="M2033" s="58">
        <f>IF(ISBLANK(E2035), "", YEAR(E2035))</f>
        <v>2021</v>
      </c>
      <c r="N2033" s="27" t="s">
        <v>991</v>
      </c>
      <c r="P2033" s="58">
        <v>2021</v>
      </c>
    </row>
    <row r="2034" spans="1:16" ht="12.75" hidden="1" customHeight="1" x14ac:dyDescent="0.25">
      <c r="A2034" s="27" t="s">
        <v>1499</v>
      </c>
      <c r="B2034" s="28" t="s">
        <v>301</v>
      </c>
      <c r="C2034" s="29" t="s">
        <v>1486</v>
      </c>
      <c r="D2034" s="29">
        <v>4</v>
      </c>
      <c r="E2034" s="90">
        <v>44378</v>
      </c>
      <c r="F2034" s="57">
        <f>VLOOKUP(C2034, Pivot!A$2:C$999, 3, FALSE)</f>
        <v>44154.5</v>
      </c>
      <c r="G2034" s="30">
        <f t="shared" si="151"/>
        <v>223.5</v>
      </c>
      <c r="H2034" s="31">
        <f>VLOOKUP(C2034, Pivot!A$2:E$999, 4, FALSE)</f>
        <v>182.8</v>
      </c>
      <c r="I2034" s="31">
        <f>VLOOKUP(C2034, Pivot!A$2:E$999, 5, FALSE)</f>
        <v>86.3</v>
      </c>
      <c r="J2034" s="55">
        <v>96.1</v>
      </c>
      <c r="K2034" s="31">
        <f t="shared" si="152"/>
        <v>0</v>
      </c>
      <c r="L2034" s="58">
        <f>VLOOKUP(C2034, Pivot!A$2:B$999, 2, FALSE)</f>
        <v>51000</v>
      </c>
      <c r="M2034" s="58">
        <f>IF(ISBLANK(E2034), "", YEAR(E2034))</f>
        <v>2021</v>
      </c>
      <c r="N2034" s="27" t="s">
        <v>991</v>
      </c>
      <c r="P2034" s="58">
        <v>2021</v>
      </c>
    </row>
    <row r="2035" spans="1:16" ht="12.75" hidden="1" customHeight="1" x14ac:dyDescent="0.25">
      <c r="A2035" s="27" t="s">
        <v>1500</v>
      </c>
      <c r="B2035" s="28" t="s">
        <v>301</v>
      </c>
      <c r="C2035" s="29" t="s">
        <v>1486</v>
      </c>
      <c r="D2035" s="29">
        <v>1</v>
      </c>
      <c r="E2035" s="90">
        <v>44394</v>
      </c>
      <c r="F2035" s="57">
        <f>VLOOKUP(C2035, Pivot!A$2:C$999, 3, FALSE)</f>
        <v>44154.5</v>
      </c>
      <c r="G2035" s="30">
        <f t="shared" si="151"/>
        <v>239.5</v>
      </c>
      <c r="H2035" s="31">
        <f>VLOOKUP(C2035, Pivot!A$2:E$999, 4, FALSE)</f>
        <v>182.8</v>
      </c>
      <c r="I2035" s="31">
        <f>VLOOKUP(C2035, Pivot!A$2:E$999, 5, FALSE)</f>
        <v>86.3</v>
      </c>
      <c r="J2035" s="55">
        <v>157.4</v>
      </c>
      <c r="K2035" s="31">
        <f t="shared" si="152"/>
        <v>0</v>
      </c>
      <c r="L2035" s="58">
        <f>VLOOKUP(C2035, Pivot!A$2:B$999, 2, FALSE)</f>
        <v>51000</v>
      </c>
      <c r="M2035" s="58">
        <f>IF(ISBLANK(E2035), "", YEAR(E2035))</f>
        <v>2021</v>
      </c>
      <c r="N2035" s="27" t="s">
        <v>991</v>
      </c>
      <c r="P2035" s="58">
        <v>2021</v>
      </c>
    </row>
    <row r="2036" spans="1:16" ht="12.75" hidden="1" customHeight="1" x14ac:dyDescent="0.25">
      <c r="A2036" s="27" t="s">
        <v>1500</v>
      </c>
      <c r="B2036" s="28" t="s">
        <v>301</v>
      </c>
      <c r="C2036" s="29" t="s">
        <v>1486</v>
      </c>
      <c r="D2036" s="29">
        <v>1</v>
      </c>
      <c r="E2036" s="90">
        <v>44394</v>
      </c>
      <c r="F2036" s="57">
        <f>VLOOKUP(C2036, Pivot!A$2:C$999, 3, FALSE)</f>
        <v>44154.5</v>
      </c>
      <c r="G2036" s="30">
        <f t="shared" si="151"/>
        <v>239.5</v>
      </c>
      <c r="H2036" s="31">
        <f>VLOOKUP(C2036, Pivot!A$2:E$999, 4, FALSE)</f>
        <v>182.8</v>
      </c>
      <c r="I2036" s="31">
        <f>VLOOKUP(C2036, Pivot!A$2:E$999, 5, FALSE)</f>
        <v>86.3</v>
      </c>
      <c r="J2036" s="55">
        <v>156.80000000000001</v>
      </c>
      <c r="K2036" s="31">
        <f t="shared" si="152"/>
        <v>0</v>
      </c>
      <c r="L2036" s="58">
        <f>VLOOKUP(C2036, Pivot!A$2:B$999, 2, FALSE)</f>
        <v>51000</v>
      </c>
      <c r="M2036" s="58">
        <f>IF(ISBLANK(E2036), "", YEAR(E2036))</f>
        <v>2021</v>
      </c>
      <c r="N2036" s="27" t="s">
        <v>991</v>
      </c>
      <c r="P2036" s="58">
        <v>2021</v>
      </c>
    </row>
    <row r="2037" spans="1:16" ht="12.75" hidden="1" customHeight="1" x14ac:dyDescent="0.25">
      <c r="A2037" s="27" t="s">
        <v>1501</v>
      </c>
      <c r="B2037" s="28" t="s">
        <v>301</v>
      </c>
      <c r="C2037" s="29" t="s">
        <v>1486</v>
      </c>
      <c r="D2037" s="29">
        <v>1</v>
      </c>
      <c r="E2037" s="90">
        <v>44394</v>
      </c>
      <c r="F2037" s="57">
        <f>VLOOKUP(C2037, Pivot!A$2:C$999, 3, FALSE)</f>
        <v>44154.5</v>
      </c>
      <c r="G2037" s="30">
        <f t="shared" si="151"/>
        <v>239.5</v>
      </c>
      <c r="H2037" s="31">
        <f>VLOOKUP(C2037, Pivot!A$2:E$999, 4, FALSE)</f>
        <v>182.8</v>
      </c>
      <c r="I2037" s="31">
        <f>VLOOKUP(C2037, Pivot!A$2:E$999, 5, FALSE)</f>
        <v>86.3</v>
      </c>
      <c r="J2037" s="55">
        <v>155.80000000000001</v>
      </c>
      <c r="K2037" s="31">
        <f t="shared" si="152"/>
        <v>0</v>
      </c>
      <c r="L2037" s="58">
        <f>VLOOKUP(C2037, Pivot!A$2:B$999, 2, FALSE)</f>
        <v>51000</v>
      </c>
      <c r="M2037" s="58">
        <f>IF(ISBLANK(E2040), "", YEAR(E2040))</f>
        <v>2021</v>
      </c>
      <c r="N2037" s="27" t="s">
        <v>991</v>
      </c>
      <c r="P2037" s="58">
        <v>2021</v>
      </c>
    </row>
    <row r="2038" spans="1:16" ht="12.75" hidden="1" customHeight="1" x14ac:dyDescent="0.25">
      <c r="A2038" s="27" t="s">
        <v>1501</v>
      </c>
      <c r="B2038" s="28" t="s">
        <v>301</v>
      </c>
      <c r="C2038" s="29" t="s">
        <v>1483</v>
      </c>
      <c r="D2038" s="29">
        <v>1</v>
      </c>
      <c r="E2038" s="90">
        <v>44394</v>
      </c>
      <c r="F2038" s="57">
        <f>VLOOKUP(C2038, Pivot!A$2:C$999, 3, FALSE)</f>
        <v>44152</v>
      </c>
      <c r="G2038" s="30">
        <f t="shared" si="151"/>
        <v>242</v>
      </c>
      <c r="H2038" s="31">
        <f>VLOOKUP(C2038, Pivot!A$2:E$999, 4, FALSE)</f>
        <v>191.1</v>
      </c>
      <c r="I2038" s="31">
        <f>VLOOKUP(C2038, Pivot!A$2:E$999, 5, FALSE)</f>
        <v>113.7</v>
      </c>
      <c r="J2038" s="55">
        <v>155.5</v>
      </c>
      <c r="K2038" s="31">
        <f t="shared" si="152"/>
        <v>0</v>
      </c>
      <c r="L2038" s="58">
        <f>VLOOKUP(C2038, Pivot!A$2:B$999, 2, FALSE)</f>
        <v>19332</v>
      </c>
      <c r="M2038" s="58">
        <f>IF(ISBLANK(E2040), "", YEAR(E2040))</f>
        <v>2021</v>
      </c>
      <c r="N2038" s="27" t="s">
        <v>991</v>
      </c>
      <c r="P2038" s="58">
        <v>2021</v>
      </c>
    </row>
    <row r="2039" spans="1:16" ht="12.75" hidden="1" customHeight="1" x14ac:dyDescent="0.25">
      <c r="A2039" s="27" t="s">
        <v>1502</v>
      </c>
      <c r="B2039" s="28" t="s">
        <v>301</v>
      </c>
      <c r="C2039" s="29" t="s">
        <v>1486</v>
      </c>
      <c r="D2039" s="29">
        <v>1</v>
      </c>
      <c r="E2039" s="90">
        <v>44395</v>
      </c>
      <c r="F2039" s="57">
        <f>VLOOKUP(C2039, Pivot!A$2:C$999, 3, FALSE)</f>
        <v>44154.5</v>
      </c>
      <c r="G2039" s="30">
        <f t="shared" si="151"/>
        <v>240.5</v>
      </c>
      <c r="H2039" s="31">
        <f>VLOOKUP(C2039, Pivot!A$2:E$999, 4, FALSE)</f>
        <v>182.8</v>
      </c>
      <c r="I2039" s="31">
        <f>VLOOKUP(C2039, Pivot!A$2:E$999, 5, FALSE)</f>
        <v>86.3</v>
      </c>
      <c r="J2039" s="55">
        <v>158.80000000000001</v>
      </c>
      <c r="K2039" s="31">
        <f t="shared" si="152"/>
        <v>0</v>
      </c>
      <c r="L2039" s="58">
        <f>VLOOKUP(C2039, Pivot!A$2:B$999, 2, FALSE)</f>
        <v>51000</v>
      </c>
      <c r="M2039" s="58">
        <f>IF(ISBLANK(E2039), "", YEAR(E2039))</f>
        <v>2021</v>
      </c>
      <c r="N2039" s="27" t="s">
        <v>991</v>
      </c>
      <c r="P2039" s="58">
        <v>2021</v>
      </c>
    </row>
    <row r="2040" spans="1:16" ht="12.75" hidden="1" customHeight="1" x14ac:dyDescent="0.25">
      <c r="A2040" s="27" t="s">
        <v>1502</v>
      </c>
      <c r="B2040" s="28" t="s">
        <v>301</v>
      </c>
      <c r="C2040" s="29" t="s">
        <v>1486</v>
      </c>
      <c r="D2040" s="29">
        <v>3</v>
      </c>
      <c r="E2040" s="90">
        <v>44395</v>
      </c>
      <c r="F2040" s="57">
        <f>VLOOKUP(C2040, Pivot!A$2:C$999, 3, FALSE)</f>
        <v>44154.5</v>
      </c>
      <c r="G2040" s="30">
        <f t="shared" si="151"/>
        <v>240.5</v>
      </c>
      <c r="H2040" s="31">
        <f>VLOOKUP(C2040, Pivot!A$2:E$999, 4, FALSE)</f>
        <v>182.8</v>
      </c>
      <c r="I2040" s="31">
        <f>VLOOKUP(C2040, Pivot!A$2:E$999, 5, FALSE)</f>
        <v>86.3</v>
      </c>
      <c r="J2040" s="55">
        <v>158.9</v>
      </c>
      <c r="K2040" s="31">
        <f t="shared" si="152"/>
        <v>0</v>
      </c>
      <c r="L2040" s="58">
        <f>VLOOKUP(C2040, Pivot!A$2:B$999, 2, FALSE)</f>
        <v>51000</v>
      </c>
      <c r="M2040" s="58">
        <f>IF(ISBLANK(E2040), "", YEAR(E2040))</f>
        <v>2021</v>
      </c>
      <c r="N2040" s="27" t="s">
        <v>991</v>
      </c>
      <c r="P2040" s="58">
        <v>2021</v>
      </c>
    </row>
    <row r="2041" spans="1:16" ht="12.75" hidden="1" customHeight="1" x14ac:dyDescent="0.25">
      <c r="A2041" s="27" t="s">
        <v>238</v>
      </c>
      <c r="B2041" s="28" t="s">
        <v>238</v>
      </c>
      <c r="C2041" s="29" t="s">
        <v>1486</v>
      </c>
      <c r="D2041" s="29">
        <v>1</v>
      </c>
      <c r="E2041" s="97">
        <v>44335</v>
      </c>
      <c r="F2041" s="57">
        <f>VLOOKUP(C2041, Pivot!A$2:C$999, 3, FALSE)</f>
        <v>44154.5</v>
      </c>
      <c r="G2041" s="30">
        <f t="shared" ref="G2041:G2044" si="153">IFERROR(E2041-F2041, "")</f>
        <v>180.5</v>
      </c>
      <c r="H2041" s="31">
        <f>VLOOKUP(C2041, Pivot!A$2:E$999, 4, FALSE)</f>
        <v>182.8</v>
      </c>
      <c r="I2041" s="31">
        <f>VLOOKUP(C2041, Pivot!A$2:E$999, 5, FALSE)</f>
        <v>86.3</v>
      </c>
      <c r="J2041" s="55">
        <v>155.9</v>
      </c>
      <c r="K2041" s="31">
        <f t="shared" ref="K2041:K2049" si="154">IF(J2041&gt;H2041, J2041-H2041, IF(J2041&lt;I2041, J2041-I2041, 0))</f>
        <v>0</v>
      </c>
      <c r="L2041" s="58">
        <f>VLOOKUP(C2041, Pivot!A$2:B$999, 2, FALSE)</f>
        <v>51000</v>
      </c>
      <c r="M2041" s="58">
        <f t="shared" ref="M2041:M2049" si="155">IF(ISBLANK(E2041), "", YEAR(E2041))</f>
        <v>2021</v>
      </c>
      <c r="P2041" s="58">
        <v>2021</v>
      </c>
    </row>
    <row r="2042" spans="1:16" ht="12.75" hidden="1" customHeight="1" x14ac:dyDescent="0.25">
      <c r="A2042" s="27" t="s">
        <v>238</v>
      </c>
      <c r="B2042" s="28" t="s">
        <v>238</v>
      </c>
      <c r="C2042" s="29" t="s">
        <v>1461</v>
      </c>
      <c r="D2042" s="29">
        <v>1</v>
      </c>
      <c r="E2042" s="97">
        <v>44334</v>
      </c>
      <c r="F2042" s="57" t="s">
        <v>1439</v>
      </c>
      <c r="G2042" s="30" t="str">
        <f t="shared" si="153"/>
        <v/>
      </c>
      <c r="H2042" s="31">
        <f>VLOOKUP(C2042, Pivot!A$2:E$999, 4, FALSE)</f>
        <v>207.3</v>
      </c>
      <c r="I2042" s="31">
        <f>VLOOKUP(C2042, Pivot!A$2:E$999, 5, FALSE)</f>
        <v>86.3</v>
      </c>
      <c r="J2042" s="55">
        <v>189.5</v>
      </c>
      <c r="K2042" s="31">
        <f t="shared" si="154"/>
        <v>0</v>
      </c>
      <c r="L2042" s="58">
        <f>VLOOKUP(C2042, Pivot!A$2:B$999, 2, FALSE)</f>
        <v>93061</v>
      </c>
      <c r="M2042" s="58">
        <f t="shared" si="155"/>
        <v>2021</v>
      </c>
      <c r="O2042" s="56" t="s">
        <v>1503</v>
      </c>
      <c r="P2042" s="58">
        <v>2021</v>
      </c>
    </row>
    <row r="2043" spans="1:16" ht="12.75" hidden="1" customHeight="1" x14ac:dyDescent="0.25">
      <c r="A2043" s="27" t="s">
        <v>238</v>
      </c>
      <c r="B2043" s="28" t="s">
        <v>238</v>
      </c>
      <c r="C2043" s="29" t="s">
        <v>1461</v>
      </c>
      <c r="D2043" s="29">
        <v>1</v>
      </c>
      <c r="E2043" s="97">
        <v>44341</v>
      </c>
      <c r="F2043" s="57" t="s">
        <v>1439</v>
      </c>
      <c r="G2043" s="30" t="str">
        <f t="shared" si="153"/>
        <v/>
      </c>
      <c r="H2043" s="31">
        <f>VLOOKUP(C2043, Pivot!A$2:E$999, 4, FALSE)</f>
        <v>207.3</v>
      </c>
      <c r="I2043" s="31">
        <f>VLOOKUP(C2043, Pivot!A$2:E$999, 5, FALSE)</f>
        <v>86.3</v>
      </c>
      <c r="J2043" s="55">
        <v>189.5</v>
      </c>
      <c r="K2043" s="31">
        <f t="shared" si="154"/>
        <v>0</v>
      </c>
      <c r="L2043" s="58">
        <f>VLOOKUP(C2043, Pivot!A$2:B$999, 2, FALSE)</f>
        <v>93061</v>
      </c>
      <c r="M2043" s="58">
        <f t="shared" si="155"/>
        <v>2021</v>
      </c>
      <c r="O2043" s="56" t="s">
        <v>1503</v>
      </c>
      <c r="P2043" s="58">
        <v>2021</v>
      </c>
    </row>
    <row r="2044" spans="1:16" ht="12.75" hidden="1" customHeight="1" x14ac:dyDescent="0.25">
      <c r="A2044" s="27" t="s">
        <v>238</v>
      </c>
      <c r="B2044" s="28" t="s">
        <v>238</v>
      </c>
      <c r="C2044" s="29" t="s">
        <v>1483</v>
      </c>
      <c r="D2044" s="29">
        <v>1</v>
      </c>
      <c r="E2044" s="97">
        <v>44343</v>
      </c>
      <c r="F2044" s="57">
        <f>VLOOKUP(C2044, Pivot!A$2:C$999, 3, FALSE)</f>
        <v>44152</v>
      </c>
      <c r="G2044" s="30">
        <f t="shared" si="153"/>
        <v>191</v>
      </c>
      <c r="H2044" s="31">
        <f>VLOOKUP(C2044, Pivot!A$2:E$999, 4, FALSE)</f>
        <v>191.1</v>
      </c>
      <c r="I2044" s="31">
        <f>VLOOKUP(C2044, Pivot!A$2:E$999, 5, FALSE)</f>
        <v>113.7</v>
      </c>
      <c r="J2044" s="55">
        <v>189.5</v>
      </c>
      <c r="K2044" s="31">
        <f t="shared" si="154"/>
        <v>0</v>
      </c>
      <c r="L2044" s="58">
        <f>VLOOKUP(C2044, Pivot!A$2:B$999, 2, FALSE)</f>
        <v>19332</v>
      </c>
      <c r="M2044" s="58">
        <f t="shared" si="155"/>
        <v>2021</v>
      </c>
      <c r="O2044" s="56" t="s">
        <v>1503</v>
      </c>
      <c r="P2044" s="58">
        <v>2021</v>
      </c>
    </row>
    <row r="2045" spans="1:16" ht="12.75" hidden="1" customHeight="1" x14ac:dyDescent="0.25">
      <c r="A2045" s="27" t="s">
        <v>1504</v>
      </c>
      <c r="B2045" s="28" t="s">
        <v>590</v>
      </c>
      <c r="C2045" s="29" t="s">
        <v>1505</v>
      </c>
      <c r="D2045" s="29">
        <v>3</v>
      </c>
      <c r="E2045" s="90">
        <v>44546</v>
      </c>
      <c r="F2045" s="57">
        <f>VLOOKUP(C2045, Pivot!A$2:C$999, 3, FALSE)</f>
        <v>44523</v>
      </c>
      <c r="G2045" s="30">
        <f t="shared" ref="G2045:G2049" si="156">IFERROR(E2045-F2045, "")</f>
        <v>23</v>
      </c>
      <c r="H2045" s="31">
        <f>VLOOKUP(C2045, Pivot!A$2:E$999, 4, FALSE)</f>
        <v>191.1</v>
      </c>
      <c r="I2045" s="31">
        <f>VLOOKUP(C2045, Pivot!A$2:E$999, 5, FALSE)</f>
        <v>95.7</v>
      </c>
      <c r="J2045" s="55">
        <v>182.8</v>
      </c>
      <c r="K2045" s="31">
        <f t="shared" si="154"/>
        <v>0</v>
      </c>
      <c r="L2045" s="58">
        <f>VLOOKUP(C2045, Pivot!A$2:B$999, 2, FALSE)</f>
        <v>30872</v>
      </c>
      <c r="M2045" s="58">
        <f t="shared" si="155"/>
        <v>2021</v>
      </c>
      <c r="P2045" s="58">
        <v>2021</v>
      </c>
    </row>
    <row r="2046" spans="1:16" ht="12.75" hidden="1" customHeight="1" x14ac:dyDescent="0.25">
      <c r="A2046" s="27" t="s">
        <v>1506</v>
      </c>
      <c r="B2046" s="28" t="s">
        <v>590</v>
      </c>
      <c r="C2046" s="29" t="s">
        <v>1505</v>
      </c>
      <c r="D2046" s="29">
        <v>2</v>
      </c>
      <c r="E2046" s="90">
        <v>44546</v>
      </c>
      <c r="F2046" s="57">
        <f>VLOOKUP(C2046, Pivot!A$2:C$999, 3, FALSE)</f>
        <v>44523</v>
      </c>
      <c r="G2046" s="30">
        <f t="shared" si="156"/>
        <v>23</v>
      </c>
      <c r="H2046" s="31">
        <f>VLOOKUP(C2046, Pivot!A$2:E$999, 4, FALSE)</f>
        <v>191.1</v>
      </c>
      <c r="I2046" s="31">
        <f>VLOOKUP(C2046, Pivot!A$2:E$999, 5, FALSE)</f>
        <v>95.7</v>
      </c>
      <c r="J2046" s="55">
        <v>187.2</v>
      </c>
      <c r="K2046" s="31">
        <f t="shared" si="154"/>
        <v>0</v>
      </c>
      <c r="L2046" s="58">
        <f>VLOOKUP(C2046, Pivot!A$2:B$999, 2, FALSE)</f>
        <v>30872</v>
      </c>
      <c r="M2046" s="58">
        <f t="shared" si="155"/>
        <v>2021</v>
      </c>
      <c r="P2046" s="58">
        <v>2021</v>
      </c>
    </row>
    <row r="2047" spans="1:16" ht="12.75" hidden="1" customHeight="1" x14ac:dyDescent="0.25">
      <c r="A2047" s="27" t="s">
        <v>1504</v>
      </c>
      <c r="B2047" s="28" t="s">
        <v>590</v>
      </c>
      <c r="C2047" s="29" t="s">
        <v>1507</v>
      </c>
      <c r="D2047" s="29">
        <v>47</v>
      </c>
      <c r="E2047" s="90">
        <v>44546</v>
      </c>
      <c r="F2047" s="57">
        <f>VLOOKUP(C2047, Pivot!A$2:C$999, 3, FALSE)</f>
        <v>44529.666666666664</v>
      </c>
      <c r="G2047" s="30">
        <f t="shared" si="156"/>
        <v>16.333333333335759</v>
      </c>
      <c r="H2047" s="31">
        <f>VLOOKUP(C2047, Pivot!A$2:E$999, 4, FALSE)</f>
        <v>182.8</v>
      </c>
      <c r="I2047" s="31">
        <f>VLOOKUP(C2047, Pivot!A$2:E$999, 5, FALSE)</f>
        <v>86.3</v>
      </c>
      <c r="J2047" s="55">
        <v>182.8</v>
      </c>
      <c r="K2047" s="31">
        <f t="shared" si="154"/>
        <v>0</v>
      </c>
      <c r="L2047" s="58">
        <f>VLOOKUP(C2047, Pivot!A$2:B$999, 2, FALSE)</f>
        <v>42000</v>
      </c>
      <c r="M2047" s="58">
        <f t="shared" si="155"/>
        <v>2021</v>
      </c>
      <c r="P2047" s="58">
        <v>2021</v>
      </c>
    </row>
    <row r="2048" spans="1:16" ht="12.75" hidden="1" customHeight="1" x14ac:dyDescent="0.25">
      <c r="A2048" s="27" t="s">
        <v>1508</v>
      </c>
      <c r="B2048" s="28" t="s">
        <v>590</v>
      </c>
      <c r="C2048" s="29" t="s">
        <v>1491</v>
      </c>
      <c r="D2048" s="29">
        <v>1</v>
      </c>
      <c r="E2048" s="90">
        <v>44550</v>
      </c>
      <c r="F2048" s="57">
        <f>VLOOKUP(C2048, Pivot!A$2:C$999, 3, FALSE)</f>
        <v>44392.666666666664</v>
      </c>
      <c r="G2048" s="30">
        <f t="shared" si="156"/>
        <v>157.33333333333576</v>
      </c>
      <c r="H2048" s="31">
        <f>VLOOKUP(C2048, Pivot!A$2:E$999, 4, FALSE)</f>
        <v>154.5</v>
      </c>
      <c r="I2048" s="31">
        <f>VLOOKUP(C2048, Pivot!A$2:E$999, 5, FALSE)</f>
        <v>86.6</v>
      </c>
      <c r="J2048" s="55">
        <v>104.8</v>
      </c>
      <c r="K2048" s="31">
        <f t="shared" si="154"/>
        <v>0</v>
      </c>
      <c r="L2048" s="58">
        <f>VLOOKUP(C2048, Pivot!A$2:B$999, 2, FALSE)</f>
        <v>14211</v>
      </c>
      <c r="M2048" s="58">
        <f t="shared" si="155"/>
        <v>2021</v>
      </c>
      <c r="P2048" s="58">
        <v>2021</v>
      </c>
    </row>
    <row r="2049" spans="1:17" ht="12.75" hidden="1" customHeight="1" x14ac:dyDescent="0.25">
      <c r="A2049" s="27" t="s">
        <v>1508</v>
      </c>
      <c r="B2049" s="28" t="s">
        <v>590</v>
      </c>
      <c r="C2049" s="29" t="s">
        <v>1509</v>
      </c>
      <c r="D2049" s="29">
        <v>1</v>
      </c>
      <c r="E2049" s="90">
        <v>44550</v>
      </c>
      <c r="F2049" s="57">
        <f>VLOOKUP(C2049, Pivot!A$2:C$999, 3, FALSE)</f>
        <v>44510</v>
      </c>
      <c r="G2049" s="30">
        <f t="shared" si="156"/>
        <v>40</v>
      </c>
      <c r="H2049" s="31">
        <f>VLOOKUP(C2049, Pivot!A$2:E$999, 4, FALSE)</f>
        <v>206.8</v>
      </c>
      <c r="I2049" s="31">
        <f>VLOOKUP(C2049, Pivot!A$2:E$999, 5, FALSE)</f>
        <v>113.7</v>
      </c>
      <c r="J2049" s="55">
        <v>104.8</v>
      </c>
      <c r="K2049" s="31">
        <f t="shared" si="154"/>
        <v>-8.9000000000000057</v>
      </c>
      <c r="L2049" s="58">
        <f>VLOOKUP(C2049, Pivot!A$2:B$999, 2, FALSE)</f>
        <v>20838</v>
      </c>
      <c r="M2049" s="58">
        <f t="shared" si="155"/>
        <v>2021</v>
      </c>
      <c r="P2049" s="58">
        <v>2021</v>
      </c>
    </row>
    <row r="2050" spans="1:17" ht="12.75" hidden="1" customHeight="1" x14ac:dyDescent="0.25">
      <c r="A2050" s="27" t="s">
        <v>1510</v>
      </c>
      <c r="B2050" s="28" t="s">
        <v>344</v>
      </c>
      <c r="C2050" s="29" t="s">
        <v>1461</v>
      </c>
      <c r="D2050" s="29">
        <v>1</v>
      </c>
      <c r="E2050" s="90">
        <v>44248</v>
      </c>
      <c r="F2050" s="57">
        <f>VLOOKUP(C2050, Pivot!A$2:C$999, 3, FALSE)</f>
        <v>43986.7</v>
      </c>
      <c r="G2050" s="30">
        <f t="shared" ref="G2050:G2080" si="157">IFERROR(E2050-F2050, "")</f>
        <v>261.30000000000291</v>
      </c>
      <c r="H2050" s="31">
        <f>VLOOKUP(C2050, Pivot!A$2:E$999, 4, FALSE)</f>
        <v>207.3</v>
      </c>
      <c r="I2050" s="31">
        <f>VLOOKUP(C2050, Pivot!A$2:E$999, 5, FALSE)</f>
        <v>86.3</v>
      </c>
      <c r="J2050" s="55">
        <v>115.6</v>
      </c>
      <c r="K2050" s="31">
        <f t="shared" ref="K2050:K2055" si="158">IF(J2050&gt;H2050, J2050-H2050, IF(J2050&lt;I2050, J2050-I2050, 0))</f>
        <v>0</v>
      </c>
      <c r="L2050" s="58">
        <f>VLOOKUP(C2050, Pivot!A$2:B$999, 2, FALSE)</f>
        <v>93061</v>
      </c>
      <c r="M2050" s="58">
        <f t="shared" ref="M2050:M2055" si="159">IF(ISBLANK(E2050), "", YEAR(E2050))</f>
        <v>2021</v>
      </c>
      <c r="P2050" s="58">
        <v>2022</v>
      </c>
    </row>
    <row r="2051" spans="1:17" ht="12.75" hidden="1" customHeight="1" x14ac:dyDescent="0.25">
      <c r="A2051" s="27" t="s">
        <v>1510</v>
      </c>
      <c r="B2051" s="28" t="s">
        <v>344</v>
      </c>
      <c r="C2051" s="29" t="s">
        <v>1483</v>
      </c>
      <c r="D2051" s="29">
        <v>1</v>
      </c>
      <c r="E2051" s="90">
        <v>44248</v>
      </c>
      <c r="F2051" s="57">
        <f>VLOOKUP(C2051, Pivot!A$2:C$999, 3, FALSE)</f>
        <v>44152</v>
      </c>
      <c r="G2051" s="30">
        <f t="shared" si="157"/>
        <v>96</v>
      </c>
      <c r="H2051" s="31">
        <f>VLOOKUP(C2051, Pivot!A$2:E$999, 4, FALSE)</f>
        <v>191.1</v>
      </c>
      <c r="I2051" s="31">
        <f>VLOOKUP(C2051, Pivot!A$2:E$999, 5, FALSE)</f>
        <v>113.7</v>
      </c>
      <c r="J2051" s="55">
        <v>115.6</v>
      </c>
      <c r="K2051" s="31">
        <f t="shared" si="158"/>
        <v>0</v>
      </c>
      <c r="L2051" s="58">
        <f>VLOOKUP(C2051, Pivot!A$2:B$999, 2, FALSE)</f>
        <v>19332</v>
      </c>
      <c r="M2051" s="58">
        <f t="shared" si="159"/>
        <v>2021</v>
      </c>
      <c r="P2051" s="58">
        <v>2022</v>
      </c>
    </row>
    <row r="2052" spans="1:17" ht="12.75" hidden="1" customHeight="1" x14ac:dyDescent="0.25">
      <c r="A2052" s="27" t="s">
        <v>1510</v>
      </c>
      <c r="B2052" s="28" t="s">
        <v>344</v>
      </c>
      <c r="C2052" s="29" t="s">
        <v>1483</v>
      </c>
      <c r="D2052" s="29">
        <v>1</v>
      </c>
      <c r="E2052" s="90">
        <v>44248</v>
      </c>
      <c r="F2052" s="57">
        <f>VLOOKUP(C2052, Pivot!A$2:C$999, 3, FALSE)</f>
        <v>44152</v>
      </c>
      <c r="G2052" s="30">
        <f t="shared" si="157"/>
        <v>96</v>
      </c>
      <c r="H2052" s="31">
        <f>VLOOKUP(C2052, Pivot!A$2:E$999, 4, FALSE)</f>
        <v>191.1</v>
      </c>
      <c r="I2052" s="31">
        <f>VLOOKUP(C2052, Pivot!A$2:E$999, 5, FALSE)</f>
        <v>113.7</v>
      </c>
      <c r="J2052" s="55">
        <v>115.6</v>
      </c>
      <c r="K2052" s="31">
        <f t="shared" si="158"/>
        <v>0</v>
      </c>
      <c r="L2052" s="58">
        <f>VLOOKUP(C2052, Pivot!A$2:B$999, 2, FALSE)</f>
        <v>19332</v>
      </c>
      <c r="M2052" s="58">
        <f t="shared" si="159"/>
        <v>2021</v>
      </c>
      <c r="P2052" s="58">
        <v>2022</v>
      </c>
    </row>
    <row r="2053" spans="1:17" ht="12.75" hidden="1" customHeight="1" x14ac:dyDescent="0.25">
      <c r="A2053" s="27" t="s">
        <v>1510</v>
      </c>
      <c r="B2053" s="28" t="s">
        <v>344</v>
      </c>
      <c r="C2053" s="29" t="s">
        <v>1483</v>
      </c>
      <c r="D2053" s="29">
        <v>1</v>
      </c>
      <c r="E2053" s="90">
        <v>44248</v>
      </c>
      <c r="F2053" s="57">
        <f>VLOOKUP(C2053, Pivot!A$2:C$999, 3, FALSE)</f>
        <v>44152</v>
      </c>
      <c r="G2053" s="30">
        <f t="shared" si="157"/>
        <v>96</v>
      </c>
      <c r="H2053" s="31">
        <f>VLOOKUP(C2053, Pivot!A$2:E$999, 4, FALSE)</f>
        <v>191.1</v>
      </c>
      <c r="I2053" s="31">
        <f>VLOOKUP(C2053, Pivot!A$2:E$999, 5, FALSE)</f>
        <v>113.7</v>
      </c>
      <c r="J2053" s="55">
        <v>104.8</v>
      </c>
      <c r="K2053" s="31">
        <f t="shared" si="158"/>
        <v>-8.9000000000000057</v>
      </c>
      <c r="L2053" s="58">
        <f>VLOOKUP(C2053, Pivot!A$2:B$999, 2, FALSE)</f>
        <v>19332</v>
      </c>
      <c r="M2053" s="58">
        <f t="shared" si="159"/>
        <v>2021</v>
      </c>
      <c r="P2053" s="58">
        <v>2022</v>
      </c>
    </row>
    <row r="2054" spans="1:17" ht="12.75" hidden="1" customHeight="1" x14ac:dyDescent="0.25">
      <c r="A2054" s="27" t="s">
        <v>1510</v>
      </c>
      <c r="B2054" s="28" t="s">
        <v>344</v>
      </c>
      <c r="C2054" s="29" t="s">
        <v>1461</v>
      </c>
      <c r="D2054" s="29">
        <v>1</v>
      </c>
      <c r="E2054" s="90">
        <v>44248</v>
      </c>
      <c r="F2054" s="57">
        <f>VLOOKUP(C2054, Pivot!A$2:C$999, 3, FALSE)</f>
        <v>43986.7</v>
      </c>
      <c r="G2054" s="30">
        <f t="shared" si="157"/>
        <v>261.30000000000291</v>
      </c>
      <c r="H2054" s="31">
        <f>VLOOKUP(C2054, Pivot!A$2:E$999, 4, FALSE)</f>
        <v>207.3</v>
      </c>
      <c r="I2054" s="31">
        <f>VLOOKUP(C2054, Pivot!A$2:E$999, 5, FALSE)</f>
        <v>86.3</v>
      </c>
      <c r="J2054" s="55">
        <v>104.8</v>
      </c>
      <c r="K2054" s="31">
        <f t="shared" si="158"/>
        <v>0</v>
      </c>
      <c r="L2054" s="58">
        <f>VLOOKUP(C2054, Pivot!A$2:B$999, 2, FALSE)</f>
        <v>93061</v>
      </c>
      <c r="M2054" s="58">
        <f t="shared" si="159"/>
        <v>2021</v>
      </c>
      <c r="P2054" s="58">
        <v>2022</v>
      </c>
    </row>
    <row r="2055" spans="1:17" ht="12.75" hidden="1" customHeight="1" x14ac:dyDescent="0.25">
      <c r="A2055" s="27" t="s">
        <v>1510</v>
      </c>
      <c r="B2055" s="28" t="s">
        <v>344</v>
      </c>
      <c r="C2055" s="29" t="s">
        <v>1461</v>
      </c>
      <c r="D2055" s="29">
        <v>1</v>
      </c>
      <c r="E2055" s="90">
        <v>44248</v>
      </c>
      <c r="F2055" s="57">
        <f>VLOOKUP(C2055, Pivot!A$2:C$999, 3, FALSE)</f>
        <v>43986.7</v>
      </c>
      <c r="G2055" s="30">
        <f t="shared" si="157"/>
        <v>261.30000000000291</v>
      </c>
      <c r="H2055" s="31">
        <f>VLOOKUP(C2055, Pivot!A$2:E$999, 4, FALSE)</f>
        <v>207.3</v>
      </c>
      <c r="I2055" s="31">
        <f>VLOOKUP(C2055, Pivot!A$2:E$999, 5, FALSE)</f>
        <v>86.3</v>
      </c>
      <c r="J2055" s="55">
        <v>104.8</v>
      </c>
      <c r="K2055" s="31">
        <f t="shared" si="158"/>
        <v>0</v>
      </c>
      <c r="L2055" s="58">
        <f>VLOOKUP(C2055, Pivot!A$2:B$999, 2, FALSE)</f>
        <v>93061</v>
      </c>
      <c r="M2055" s="58">
        <f t="shared" si="159"/>
        <v>2021</v>
      </c>
      <c r="P2055" s="58">
        <v>2022</v>
      </c>
    </row>
    <row r="2056" spans="1:17" ht="12.75" hidden="1" customHeight="1" x14ac:dyDescent="0.25">
      <c r="A2056" s="27" t="s">
        <v>1510</v>
      </c>
      <c r="B2056" s="28" t="s">
        <v>344</v>
      </c>
      <c r="C2056" s="29" t="s">
        <v>1491</v>
      </c>
      <c r="D2056" s="29">
        <v>1</v>
      </c>
      <c r="E2056" s="98">
        <v>44612</v>
      </c>
      <c r="F2056" s="57">
        <f>VLOOKUP(C2056, Pivot!A$2:C$999, 3, FALSE)</f>
        <v>44392.666666666664</v>
      </c>
      <c r="G2056" s="30">
        <f t="shared" si="157"/>
        <v>219.33333333333576</v>
      </c>
      <c r="H2056" s="31">
        <f>VLOOKUP(C2056, Pivot!A$2:E$999, 4, FALSE)</f>
        <v>154.5</v>
      </c>
      <c r="I2056" s="31">
        <f>VLOOKUP(C2056, Pivot!A$2:E$999, 5, FALSE)</f>
        <v>86.6</v>
      </c>
      <c r="J2056" s="55">
        <v>100.1</v>
      </c>
      <c r="K2056" s="31">
        <f t="shared" ref="K2056:K2080" si="160">IF(J2056&gt;H2056, J2056-H2056, IF(J2056&lt;I2056, J2056-I2056, 0))</f>
        <v>0</v>
      </c>
      <c r="L2056" s="58">
        <f>VLOOKUP(C2056, Pivot!A$2:B$999, 2, FALSE)</f>
        <v>14211</v>
      </c>
      <c r="M2056" s="58">
        <f t="shared" ref="M2056:M2080" si="161">IF(ISBLANK(E2056), "", YEAR(E2056))</f>
        <v>2022</v>
      </c>
      <c r="P2056" s="58">
        <v>2022</v>
      </c>
      <c r="Q2056" s="58">
        <v>74</v>
      </c>
    </row>
    <row r="2057" spans="1:17" ht="12.75" hidden="1" customHeight="1" x14ac:dyDescent="0.25">
      <c r="A2057" s="27" t="s">
        <v>1510</v>
      </c>
      <c r="B2057" s="28" t="s">
        <v>344</v>
      </c>
      <c r="C2057" s="29" t="s">
        <v>1505</v>
      </c>
      <c r="D2057" s="29">
        <v>1</v>
      </c>
      <c r="E2057" s="98">
        <v>44612</v>
      </c>
      <c r="F2057" s="57">
        <f>VLOOKUP(C2057, Pivot!A$2:C$999, 3, FALSE)</f>
        <v>44523</v>
      </c>
      <c r="G2057" s="30">
        <f t="shared" si="157"/>
        <v>89</v>
      </c>
      <c r="H2057" s="31">
        <f>VLOOKUP(C2057, Pivot!A$2:E$999, 4, FALSE)</f>
        <v>191.1</v>
      </c>
      <c r="I2057" s="31">
        <f>VLOOKUP(C2057, Pivot!A$2:E$999, 5, FALSE)</f>
        <v>95.7</v>
      </c>
      <c r="J2057" s="55">
        <v>96.6</v>
      </c>
      <c r="K2057" s="31">
        <f t="shared" si="160"/>
        <v>0</v>
      </c>
      <c r="L2057" s="58">
        <f>VLOOKUP(C2057, Pivot!A$2:B$999, 2, FALSE)</f>
        <v>30872</v>
      </c>
      <c r="M2057" s="58">
        <f t="shared" si="161"/>
        <v>2022</v>
      </c>
      <c r="P2057" s="58">
        <v>2022</v>
      </c>
      <c r="Q2057" s="58">
        <v>43</v>
      </c>
    </row>
    <row r="2058" spans="1:17" ht="12.75" hidden="1" customHeight="1" x14ac:dyDescent="0.25">
      <c r="A2058" s="27" t="s">
        <v>1510</v>
      </c>
      <c r="B2058" s="28" t="s">
        <v>344</v>
      </c>
      <c r="C2058" s="29" t="s">
        <v>1505</v>
      </c>
      <c r="D2058" s="29">
        <v>1</v>
      </c>
      <c r="E2058" s="98">
        <v>44612</v>
      </c>
      <c r="F2058" s="57">
        <f>VLOOKUP(C2058, Pivot!A$2:C$999, 3, FALSE)</f>
        <v>44523</v>
      </c>
      <c r="G2058" s="30">
        <f t="shared" si="157"/>
        <v>89</v>
      </c>
      <c r="H2058" s="31">
        <f>VLOOKUP(C2058, Pivot!A$2:E$999, 4, FALSE)</f>
        <v>191.1</v>
      </c>
      <c r="I2058" s="31">
        <f>VLOOKUP(C2058, Pivot!A$2:E$999, 5, FALSE)</f>
        <v>95.7</v>
      </c>
      <c r="J2058" s="55">
        <v>96.6</v>
      </c>
      <c r="K2058" s="31">
        <f t="shared" si="160"/>
        <v>0</v>
      </c>
      <c r="L2058" s="58">
        <f>VLOOKUP(C2058, Pivot!A$2:B$999, 2, FALSE)</f>
        <v>30872</v>
      </c>
      <c r="M2058" s="58">
        <f t="shared" si="161"/>
        <v>2022</v>
      </c>
      <c r="P2058" s="58">
        <v>2022</v>
      </c>
      <c r="Q2058" s="58">
        <v>43</v>
      </c>
    </row>
    <row r="2059" spans="1:17" ht="12.75" hidden="1" customHeight="1" x14ac:dyDescent="0.25">
      <c r="A2059" s="27" t="s">
        <v>1510</v>
      </c>
      <c r="B2059" s="28" t="s">
        <v>344</v>
      </c>
      <c r="C2059" s="29" t="s">
        <v>1505</v>
      </c>
      <c r="D2059" s="29">
        <v>1</v>
      </c>
      <c r="E2059" s="98">
        <v>44612</v>
      </c>
      <c r="F2059" s="57">
        <f>VLOOKUP(C2059, Pivot!A$2:C$999, 3, FALSE)</f>
        <v>44523</v>
      </c>
      <c r="G2059" s="30">
        <f t="shared" si="157"/>
        <v>89</v>
      </c>
      <c r="H2059" s="31">
        <f>VLOOKUP(C2059, Pivot!A$2:E$999, 4, FALSE)</f>
        <v>191.1</v>
      </c>
      <c r="I2059" s="31">
        <f>VLOOKUP(C2059, Pivot!A$2:E$999, 5, FALSE)</f>
        <v>95.7</v>
      </c>
      <c r="J2059" s="55">
        <v>96.6</v>
      </c>
      <c r="K2059" s="31">
        <f t="shared" si="160"/>
        <v>0</v>
      </c>
      <c r="L2059" s="58">
        <f>VLOOKUP(C2059, Pivot!A$2:B$999, 2, FALSE)</f>
        <v>30872</v>
      </c>
      <c r="M2059" s="58">
        <f t="shared" si="161"/>
        <v>2022</v>
      </c>
      <c r="P2059" s="58">
        <v>2022</v>
      </c>
      <c r="Q2059" s="58">
        <v>44</v>
      </c>
    </row>
    <row r="2060" spans="1:17" ht="12.75" hidden="1" customHeight="1" x14ac:dyDescent="0.25">
      <c r="A2060" s="27" t="s">
        <v>1510</v>
      </c>
      <c r="B2060" s="28" t="s">
        <v>344</v>
      </c>
      <c r="C2060" s="29" t="s">
        <v>1505</v>
      </c>
      <c r="D2060" s="29">
        <v>1</v>
      </c>
      <c r="E2060" s="98">
        <v>44612</v>
      </c>
      <c r="F2060" s="57">
        <f>VLOOKUP(C2060, Pivot!A$2:C$999, 3, FALSE)</f>
        <v>44523</v>
      </c>
      <c r="G2060" s="30">
        <f t="shared" si="157"/>
        <v>89</v>
      </c>
      <c r="H2060" s="31">
        <f>VLOOKUP(C2060, Pivot!A$2:E$999, 4, FALSE)</f>
        <v>191.1</v>
      </c>
      <c r="I2060" s="31">
        <f>VLOOKUP(C2060, Pivot!A$2:E$999, 5, FALSE)</f>
        <v>95.7</v>
      </c>
      <c r="J2060" s="55">
        <v>96.5</v>
      </c>
      <c r="K2060" s="31">
        <f t="shared" si="160"/>
        <v>0</v>
      </c>
      <c r="L2060" s="58">
        <f>VLOOKUP(C2060, Pivot!A$2:B$999, 2, FALSE)</f>
        <v>30872</v>
      </c>
      <c r="M2060" s="58">
        <f t="shared" si="161"/>
        <v>2022</v>
      </c>
      <c r="P2060" s="58">
        <v>2022</v>
      </c>
      <c r="Q2060" s="58">
        <v>44</v>
      </c>
    </row>
    <row r="2061" spans="1:17" ht="12.75" hidden="1" customHeight="1" x14ac:dyDescent="0.25">
      <c r="A2061" s="27" t="s">
        <v>1510</v>
      </c>
      <c r="B2061" s="28" t="s">
        <v>344</v>
      </c>
      <c r="C2061" s="29" t="s">
        <v>1505</v>
      </c>
      <c r="D2061" s="29">
        <v>1</v>
      </c>
      <c r="E2061" s="98">
        <v>44612</v>
      </c>
      <c r="F2061" s="57">
        <f>VLOOKUP(C2061, Pivot!A$2:C$999, 3, FALSE)</f>
        <v>44523</v>
      </c>
      <c r="G2061" s="30">
        <f t="shared" si="157"/>
        <v>89</v>
      </c>
      <c r="H2061" s="31">
        <f>VLOOKUP(C2061, Pivot!A$2:E$999, 4, FALSE)</f>
        <v>191.1</v>
      </c>
      <c r="I2061" s="31">
        <f>VLOOKUP(C2061, Pivot!A$2:E$999, 5, FALSE)</f>
        <v>95.7</v>
      </c>
      <c r="J2061" s="55">
        <v>96.5</v>
      </c>
      <c r="K2061" s="31">
        <f t="shared" si="160"/>
        <v>0</v>
      </c>
      <c r="L2061" s="58">
        <f>VLOOKUP(C2061, Pivot!A$2:B$999, 2, FALSE)</f>
        <v>30872</v>
      </c>
      <c r="M2061" s="58">
        <f t="shared" si="161"/>
        <v>2022</v>
      </c>
      <c r="P2061" s="58">
        <v>2022</v>
      </c>
      <c r="Q2061" s="58">
        <v>45</v>
      </c>
    </row>
    <row r="2062" spans="1:17" ht="12.75" hidden="1" customHeight="1" x14ac:dyDescent="0.25">
      <c r="A2062" s="27" t="s">
        <v>1510</v>
      </c>
      <c r="B2062" s="28" t="s">
        <v>344</v>
      </c>
      <c r="C2062" s="29" t="s">
        <v>1505</v>
      </c>
      <c r="D2062" s="29">
        <v>1</v>
      </c>
      <c r="E2062" s="98">
        <v>44612</v>
      </c>
      <c r="F2062" s="57">
        <f>VLOOKUP(C2062, Pivot!A$2:C$999, 3, FALSE)</f>
        <v>44523</v>
      </c>
      <c r="G2062" s="30">
        <f t="shared" si="157"/>
        <v>89</v>
      </c>
      <c r="H2062" s="31">
        <f>VLOOKUP(C2062, Pivot!A$2:E$999, 4, FALSE)</f>
        <v>191.1</v>
      </c>
      <c r="I2062" s="31">
        <f>VLOOKUP(C2062, Pivot!A$2:E$999, 5, FALSE)</f>
        <v>95.7</v>
      </c>
      <c r="J2062" s="55">
        <v>96.7</v>
      </c>
      <c r="K2062" s="31">
        <f t="shared" si="160"/>
        <v>0</v>
      </c>
      <c r="L2062" s="58">
        <f>VLOOKUP(C2062, Pivot!A$2:B$999, 2, FALSE)</f>
        <v>30872</v>
      </c>
      <c r="M2062" s="58">
        <f t="shared" si="161"/>
        <v>2022</v>
      </c>
      <c r="P2062" s="58">
        <v>2022</v>
      </c>
      <c r="Q2062" s="58">
        <v>48</v>
      </c>
    </row>
    <row r="2063" spans="1:17" ht="12.75" hidden="1" customHeight="1" x14ac:dyDescent="0.25">
      <c r="A2063" s="27" t="s">
        <v>1510</v>
      </c>
      <c r="B2063" s="28" t="s">
        <v>344</v>
      </c>
      <c r="C2063" s="29" t="s">
        <v>1505</v>
      </c>
      <c r="D2063" s="29">
        <v>1</v>
      </c>
      <c r="E2063" s="98">
        <v>44612</v>
      </c>
      <c r="F2063" s="57">
        <f>VLOOKUP(C2063, Pivot!A$2:C$999, 3, FALSE)</f>
        <v>44523</v>
      </c>
      <c r="G2063" s="30">
        <f t="shared" si="157"/>
        <v>89</v>
      </c>
      <c r="H2063" s="31">
        <f>VLOOKUP(C2063, Pivot!A$2:E$999, 4, FALSE)</f>
        <v>191.1</v>
      </c>
      <c r="I2063" s="31">
        <f>VLOOKUP(C2063, Pivot!A$2:E$999, 5, FALSE)</f>
        <v>95.7</v>
      </c>
      <c r="J2063" s="55">
        <v>96.6</v>
      </c>
      <c r="K2063" s="31">
        <f t="shared" si="160"/>
        <v>0</v>
      </c>
      <c r="L2063" s="58">
        <f>VLOOKUP(C2063, Pivot!A$2:B$999, 2, FALSE)</f>
        <v>30872</v>
      </c>
      <c r="M2063" s="58">
        <f t="shared" si="161"/>
        <v>2022</v>
      </c>
      <c r="P2063" s="58">
        <v>2022</v>
      </c>
      <c r="Q2063" s="58">
        <v>48</v>
      </c>
    </row>
    <row r="2064" spans="1:17" ht="12.75" hidden="1" customHeight="1" x14ac:dyDescent="0.25">
      <c r="A2064" s="27" t="s">
        <v>1510</v>
      </c>
      <c r="B2064" s="28" t="s">
        <v>344</v>
      </c>
      <c r="C2064" s="29" t="s">
        <v>1505</v>
      </c>
      <c r="D2064" s="29">
        <v>1</v>
      </c>
      <c r="E2064" s="98">
        <v>44612</v>
      </c>
      <c r="F2064" s="57">
        <f>VLOOKUP(C2064, Pivot!A$2:C$999, 3, FALSE)</f>
        <v>44523</v>
      </c>
      <c r="G2064" s="30">
        <f t="shared" si="157"/>
        <v>89</v>
      </c>
      <c r="H2064" s="31">
        <f>VLOOKUP(C2064, Pivot!A$2:E$999, 4, FALSE)</f>
        <v>191.1</v>
      </c>
      <c r="I2064" s="31">
        <f>VLOOKUP(C2064, Pivot!A$2:E$999, 5, FALSE)</f>
        <v>95.7</v>
      </c>
      <c r="J2064" s="55">
        <v>96.3</v>
      </c>
      <c r="K2064" s="31">
        <f t="shared" si="160"/>
        <v>0</v>
      </c>
      <c r="L2064" s="58">
        <f>VLOOKUP(C2064, Pivot!A$2:B$999, 2, FALSE)</f>
        <v>30872</v>
      </c>
      <c r="M2064" s="58">
        <f t="shared" si="161"/>
        <v>2022</v>
      </c>
      <c r="P2064" s="58">
        <v>2022</v>
      </c>
      <c r="Q2064" s="58">
        <v>48</v>
      </c>
    </row>
    <row r="2065" spans="1:17" ht="12.75" hidden="1" customHeight="1" x14ac:dyDescent="0.25">
      <c r="A2065" s="27" t="s">
        <v>1510</v>
      </c>
      <c r="B2065" s="28" t="s">
        <v>344</v>
      </c>
      <c r="C2065" s="29" t="s">
        <v>1505</v>
      </c>
      <c r="D2065" s="29">
        <v>1</v>
      </c>
      <c r="E2065" s="98">
        <v>44612</v>
      </c>
      <c r="F2065" s="57">
        <f>VLOOKUP(C2065, Pivot!A$2:C$999, 3, FALSE)</f>
        <v>44523</v>
      </c>
      <c r="G2065" s="30">
        <f t="shared" si="157"/>
        <v>89</v>
      </c>
      <c r="H2065" s="31">
        <f>VLOOKUP(C2065, Pivot!A$2:E$999, 4, FALSE)</f>
        <v>191.1</v>
      </c>
      <c r="I2065" s="31">
        <f>VLOOKUP(C2065, Pivot!A$2:E$999, 5, FALSE)</f>
        <v>95.7</v>
      </c>
      <c r="J2065" s="55">
        <v>102.4</v>
      </c>
      <c r="K2065" s="31">
        <f t="shared" si="160"/>
        <v>0</v>
      </c>
      <c r="L2065" s="58">
        <f>VLOOKUP(C2065, Pivot!A$2:B$999, 2, FALSE)</f>
        <v>30872</v>
      </c>
      <c r="M2065" s="58">
        <f t="shared" si="161"/>
        <v>2022</v>
      </c>
      <c r="P2065" s="58">
        <v>2022</v>
      </c>
      <c r="Q2065" s="58">
        <v>49</v>
      </c>
    </row>
    <row r="2066" spans="1:17" ht="12.75" hidden="1" customHeight="1" x14ac:dyDescent="0.25">
      <c r="A2066" s="27" t="s">
        <v>1510</v>
      </c>
      <c r="B2066" s="28" t="s">
        <v>344</v>
      </c>
      <c r="C2066" s="29" t="s">
        <v>1505</v>
      </c>
      <c r="D2066" s="29">
        <v>1</v>
      </c>
      <c r="E2066" s="98">
        <v>44612</v>
      </c>
      <c r="F2066" s="57">
        <f>VLOOKUP(C2066, Pivot!A$2:C$999, 3, FALSE)</f>
        <v>44523</v>
      </c>
      <c r="G2066" s="30">
        <f t="shared" si="157"/>
        <v>89</v>
      </c>
      <c r="H2066" s="31">
        <f>VLOOKUP(C2066, Pivot!A$2:E$999, 4, FALSE)</f>
        <v>191.1</v>
      </c>
      <c r="I2066" s="31">
        <f>VLOOKUP(C2066, Pivot!A$2:E$999, 5, FALSE)</f>
        <v>95.7</v>
      </c>
      <c r="J2066" s="55">
        <v>96.6</v>
      </c>
      <c r="K2066" s="31">
        <f t="shared" si="160"/>
        <v>0</v>
      </c>
      <c r="L2066" s="58">
        <f>VLOOKUP(C2066, Pivot!A$2:B$999, 2, FALSE)</f>
        <v>30872</v>
      </c>
      <c r="M2066" s="58">
        <f t="shared" si="161"/>
        <v>2022</v>
      </c>
      <c r="P2066" s="58">
        <v>2022</v>
      </c>
      <c r="Q2066" s="58">
        <v>49</v>
      </c>
    </row>
    <row r="2067" spans="1:17" ht="12.75" hidden="1" customHeight="1" x14ac:dyDescent="0.25">
      <c r="A2067" s="27" t="s">
        <v>1510</v>
      </c>
      <c r="B2067" s="28" t="s">
        <v>344</v>
      </c>
      <c r="C2067" s="29" t="s">
        <v>1505</v>
      </c>
      <c r="D2067" s="29">
        <v>1</v>
      </c>
      <c r="E2067" s="98">
        <v>44612</v>
      </c>
      <c r="F2067" s="57">
        <f>VLOOKUP(C2067, Pivot!A$2:C$999, 3, FALSE)</f>
        <v>44523</v>
      </c>
      <c r="G2067" s="30">
        <f t="shared" si="157"/>
        <v>89</v>
      </c>
      <c r="H2067" s="31">
        <f>VLOOKUP(C2067, Pivot!A$2:E$999, 4, FALSE)</f>
        <v>191.1</v>
      </c>
      <c r="I2067" s="31">
        <f>VLOOKUP(C2067, Pivot!A$2:E$999, 5, FALSE)</f>
        <v>95.7</v>
      </c>
      <c r="J2067" s="55">
        <v>96.6</v>
      </c>
      <c r="K2067" s="31">
        <f t="shared" si="160"/>
        <v>0</v>
      </c>
      <c r="L2067" s="58">
        <f>VLOOKUP(C2067, Pivot!A$2:B$999, 2, FALSE)</f>
        <v>30872</v>
      </c>
      <c r="M2067" s="58">
        <f t="shared" si="161"/>
        <v>2022</v>
      </c>
      <c r="P2067" s="58">
        <v>2022</v>
      </c>
      <c r="Q2067" s="58">
        <v>54</v>
      </c>
    </row>
    <row r="2068" spans="1:17" ht="12.75" hidden="1" customHeight="1" x14ac:dyDescent="0.25">
      <c r="A2068" s="27" t="s">
        <v>1510</v>
      </c>
      <c r="B2068" s="28" t="s">
        <v>344</v>
      </c>
      <c r="C2068" s="29" t="s">
        <v>1505</v>
      </c>
      <c r="D2068" s="29">
        <v>1</v>
      </c>
      <c r="E2068" s="98">
        <v>44612</v>
      </c>
      <c r="F2068" s="57">
        <f>VLOOKUP(C2068, Pivot!A$2:C$999, 3, FALSE)</f>
        <v>44523</v>
      </c>
      <c r="G2068" s="30">
        <f t="shared" si="157"/>
        <v>89</v>
      </c>
      <c r="H2068" s="31">
        <f>VLOOKUP(C2068, Pivot!A$2:E$999, 4, FALSE)</f>
        <v>191.1</v>
      </c>
      <c r="I2068" s="31">
        <f>VLOOKUP(C2068, Pivot!A$2:E$999, 5, FALSE)</f>
        <v>95.7</v>
      </c>
      <c r="J2068" s="55">
        <v>96.7</v>
      </c>
      <c r="K2068" s="31">
        <f t="shared" si="160"/>
        <v>0</v>
      </c>
      <c r="L2068" s="58">
        <f>VLOOKUP(C2068, Pivot!A$2:B$999, 2, FALSE)</f>
        <v>30872</v>
      </c>
      <c r="M2068" s="58">
        <f t="shared" si="161"/>
        <v>2022</v>
      </c>
      <c r="P2068" s="58">
        <v>2022</v>
      </c>
      <c r="Q2068" s="58">
        <v>67</v>
      </c>
    </row>
    <row r="2069" spans="1:17" ht="12.75" hidden="1" customHeight="1" x14ac:dyDescent="0.25">
      <c r="A2069" s="27" t="s">
        <v>1510</v>
      </c>
      <c r="B2069" s="28" t="s">
        <v>344</v>
      </c>
      <c r="C2069" s="29" t="s">
        <v>1509</v>
      </c>
      <c r="D2069" s="29">
        <v>1</v>
      </c>
      <c r="E2069" s="98">
        <v>44611</v>
      </c>
      <c r="F2069" s="57">
        <f>VLOOKUP(C2069, Pivot!A$2:C$999, 3, FALSE)</f>
        <v>44510</v>
      </c>
      <c r="G2069" s="30">
        <f t="shared" si="157"/>
        <v>101</v>
      </c>
      <c r="H2069" s="31">
        <f>VLOOKUP(C2069, Pivot!A$2:E$999, 4, FALSE)</f>
        <v>206.8</v>
      </c>
      <c r="I2069" s="31">
        <f>VLOOKUP(C2069, Pivot!A$2:E$999, 5, FALSE)</f>
        <v>113.7</v>
      </c>
      <c r="J2069" s="55">
        <v>114.6</v>
      </c>
      <c r="K2069" s="31">
        <f t="shared" ref="K2069:K2077" si="162">IF(J2069&gt;H2069, J2069-H2069, IF(J2069&lt;I2069, J2069-I2069, 0))</f>
        <v>0</v>
      </c>
      <c r="L2069" s="58">
        <f>VLOOKUP(C2069, Pivot!A$2:B$999, 2, FALSE)</f>
        <v>20838</v>
      </c>
      <c r="M2069" s="58">
        <f t="shared" si="161"/>
        <v>2022</v>
      </c>
      <c r="P2069" s="58">
        <v>2022</v>
      </c>
      <c r="Q2069" s="58">
        <v>42</v>
      </c>
    </row>
    <row r="2070" spans="1:17" ht="12.75" hidden="1" customHeight="1" x14ac:dyDescent="0.25">
      <c r="A2070" s="27" t="s">
        <v>1510</v>
      </c>
      <c r="B2070" s="28" t="s">
        <v>344</v>
      </c>
      <c r="C2070" s="29" t="s">
        <v>1509</v>
      </c>
      <c r="D2070" s="29">
        <v>1</v>
      </c>
      <c r="E2070" s="98">
        <v>44611</v>
      </c>
      <c r="F2070" s="57">
        <f>VLOOKUP(C2070, Pivot!A$2:C$999, 3, FALSE)</f>
        <v>44510</v>
      </c>
      <c r="G2070" s="30">
        <f t="shared" si="157"/>
        <v>101</v>
      </c>
      <c r="H2070" s="31">
        <f>VLOOKUP(C2070, Pivot!A$2:E$999, 4, FALSE)</f>
        <v>206.8</v>
      </c>
      <c r="I2070" s="31">
        <f>VLOOKUP(C2070, Pivot!A$2:E$999, 5, FALSE)</f>
        <v>113.7</v>
      </c>
      <c r="J2070" s="55">
        <v>114.3</v>
      </c>
      <c r="K2070" s="31">
        <f t="shared" si="162"/>
        <v>0</v>
      </c>
      <c r="L2070" s="58">
        <f>VLOOKUP(C2070, Pivot!A$2:B$999, 2, FALSE)</f>
        <v>20838</v>
      </c>
      <c r="M2070" s="58">
        <f t="shared" si="161"/>
        <v>2022</v>
      </c>
      <c r="P2070" s="58">
        <v>2022</v>
      </c>
      <c r="Q2070" s="58">
        <v>46</v>
      </c>
    </row>
    <row r="2071" spans="1:17" ht="12.75" hidden="1" customHeight="1" x14ac:dyDescent="0.25">
      <c r="A2071" s="27" t="s">
        <v>1510</v>
      </c>
      <c r="B2071" s="28" t="s">
        <v>344</v>
      </c>
      <c r="C2071" s="29" t="s">
        <v>1509</v>
      </c>
      <c r="D2071" s="29">
        <v>1</v>
      </c>
      <c r="E2071" s="98">
        <v>44611</v>
      </c>
      <c r="F2071" s="57">
        <f>VLOOKUP(C2071, Pivot!A$2:C$999, 3, FALSE)</f>
        <v>44510</v>
      </c>
      <c r="G2071" s="30">
        <f t="shared" si="157"/>
        <v>101</v>
      </c>
      <c r="H2071" s="31">
        <f>VLOOKUP(C2071, Pivot!A$2:E$999, 4, FALSE)</f>
        <v>206.8</v>
      </c>
      <c r="I2071" s="31">
        <f>VLOOKUP(C2071, Pivot!A$2:E$999, 5, FALSE)</f>
        <v>113.7</v>
      </c>
      <c r="J2071" s="55">
        <v>114.7</v>
      </c>
      <c r="K2071" s="31">
        <f t="shared" si="162"/>
        <v>0</v>
      </c>
      <c r="L2071" s="58">
        <f>VLOOKUP(C2071, Pivot!A$2:B$999, 2, FALSE)</f>
        <v>20838</v>
      </c>
      <c r="M2071" s="58">
        <f t="shared" si="161"/>
        <v>2022</v>
      </c>
      <c r="P2071" s="58">
        <v>2022</v>
      </c>
      <c r="Q2071" s="58">
        <v>50</v>
      </c>
    </row>
    <row r="2072" spans="1:17" ht="12.75" hidden="1" customHeight="1" x14ac:dyDescent="0.25">
      <c r="A2072" s="27" t="s">
        <v>1510</v>
      </c>
      <c r="B2072" s="28" t="s">
        <v>344</v>
      </c>
      <c r="C2072" s="29" t="s">
        <v>1509</v>
      </c>
      <c r="D2072" s="29">
        <v>1</v>
      </c>
      <c r="E2072" s="98">
        <v>44611</v>
      </c>
      <c r="F2072" s="57">
        <f>VLOOKUP(C2072, Pivot!A$2:C$999, 3, FALSE)</f>
        <v>44510</v>
      </c>
      <c r="G2072" s="30">
        <f t="shared" si="157"/>
        <v>101</v>
      </c>
      <c r="H2072" s="31">
        <f>VLOOKUP(C2072, Pivot!A$2:E$999, 4, FALSE)</f>
        <v>206.8</v>
      </c>
      <c r="I2072" s="31">
        <f>VLOOKUP(C2072, Pivot!A$2:E$999, 5, FALSE)</f>
        <v>113.7</v>
      </c>
      <c r="J2072" s="55">
        <v>114.4</v>
      </c>
      <c r="K2072" s="31">
        <f t="shared" si="162"/>
        <v>0</v>
      </c>
      <c r="L2072" s="58">
        <f>VLOOKUP(C2072, Pivot!A$2:B$999, 2, FALSE)</f>
        <v>20838</v>
      </c>
      <c r="M2072" s="58">
        <f t="shared" si="161"/>
        <v>2022</v>
      </c>
      <c r="P2072" s="58">
        <v>2022</v>
      </c>
      <c r="Q2072" s="58">
        <v>50</v>
      </c>
    </row>
    <row r="2073" spans="1:17" ht="12.75" hidden="1" customHeight="1" x14ac:dyDescent="0.25">
      <c r="A2073" s="27" t="s">
        <v>1510</v>
      </c>
      <c r="B2073" s="28" t="s">
        <v>344</v>
      </c>
      <c r="C2073" s="29" t="s">
        <v>1509</v>
      </c>
      <c r="D2073" s="29">
        <v>1</v>
      </c>
      <c r="E2073" s="98">
        <v>44611</v>
      </c>
      <c r="F2073" s="57">
        <f>VLOOKUP(C2073, Pivot!A$2:C$999, 3, FALSE)</f>
        <v>44510</v>
      </c>
      <c r="G2073" s="30">
        <f t="shared" si="157"/>
        <v>101</v>
      </c>
      <c r="H2073" s="31">
        <f>VLOOKUP(C2073, Pivot!A$2:E$999, 4, FALSE)</f>
        <v>206.8</v>
      </c>
      <c r="I2073" s="31">
        <f>VLOOKUP(C2073, Pivot!A$2:E$999, 5, FALSE)</f>
        <v>113.7</v>
      </c>
      <c r="J2073" s="55">
        <v>114.8</v>
      </c>
      <c r="K2073" s="31">
        <f t="shared" si="162"/>
        <v>0</v>
      </c>
      <c r="L2073" s="58">
        <f>VLOOKUP(C2073, Pivot!A$2:B$999, 2, FALSE)</f>
        <v>20838</v>
      </c>
      <c r="M2073" s="58">
        <f t="shared" si="161"/>
        <v>2022</v>
      </c>
      <c r="P2073" s="58">
        <v>2022</v>
      </c>
      <c r="Q2073" s="58">
        <v>53</v>
      </c>
    </row>
    <row r="2074" spans="1:17" ht="12.75" hidden="1" customHeight="1" x14ac:dyDescent="0.25">
      <c r="A2074" s="27" t="s">
        <v>1510</v>
      </c>
      <c r="B2074" s="28" t="s">
        <v>344</v>
      </c>
      <c r="C2074" s="29" t="s">
        <v>1509</v>
      </c>
      <c r="D2074" s="29">
        <v>1</v>
      </c>
      <c r="E2074" s="98">
        <v>44611</v>
      </c>
      <c r="F2074" s="57">
        <f>VLOOKUP(C2074, Pivot!A$2:C$999, 3, FALSE)</f>
        <v>44510</v>
      </c>
      <c r="G2074" s="30">
        <f t="shared" si="157"/>
        <v>101</v>
      </c>
      <c r="H2074" s="31">
        <f>VLOOKUP(C2074, Pivot!A$2:E$999, 4, FALSE)</f>
        <v>206.8</v>
      </c>
      <c r="I2074" s="31">
        <f>VLOOKUP(C2074, Pivot!A$2:E$999, 5, FALSE)</f>
        <v>113.7</v>
      </c>
      <c r="J2074" s="55">
        <v>113.7</v>
      </c>
      <c r="K2074" s="31">
        <f t="shared" si="162"/>
        <v>0</v>
      </c>
      <c r="L2074" s="58">
        <f>VLOOKUP(C2074, Pivot!A$2:B$999, 2, FALSE)</f>
        <v>20838</v>
      </c>
      <c r="M2074" s="58">
        <f t="shared" si="161"/>
        <v>2022</v>
      </c>
      <c r="P2074" s="58">
        <v>2022</v>
      </c>
      <c r="Q2074" s="58">
        <v>54</v>
      </c>
    </row>
    <row r="2075" spans="1:17" ht="12.75" hidden="1" customHeight="1" x14ac:dyDescent="0.25">
      <c r="A2075" s="27" t="s">
        <v>1510</v>
      </c>
      <c r="B2075" s="28" t="s">
        <v>344</v>
      </c>
      <c r="C2075" s="29" t="s">
        <v>1509</v>
      </c>
      <c r="D2075" s="29">
        <v>1</v>
      </c>
      <c r="E2075" s="98">
        <v>44611</v>
      </c>
      <c r="F2075" s="57">
        <f>VLOOKUP(C2075, Pivot!A$2:C$999, 3, FALSE)</f>
        <v>44510</v>
      </c>
      <c r="G2075" s="30">
        <f t="shared" si="157"/>
        <v>101</v>
      </c>
      <c r="H2075" s="31">
        <f>VLOOKUP(C2075, Pivot!A$2:E$999, 4, FALSE)</f>
        <v>206.8</v>
      </c>
      <c r="I2075" s="31">
        <f>VLOOKUP(C2075, Pivot!A$2:E$999, 5, FALSE)</f>
        <v>113.7</v>
      </c>
      <c r="J2075" s="55">
        <v>115.2</v>
      </c>
      <c r="K2075" s="31">
        <f t="shared" si="162"/>
        <v>0</v>
      </c>
      <c r="L2075" s="58">
        <f>VLOOKUP(C2075, Pivot!A$2:B$999, 2, FALSE)</f>
        <v>20838</v>
      </c>
      <c r="M2075" s="58">
        <f t="shared" si="161"/>
        <v>2022</v>
      </c>
      <c r="P2075" s="58">
        <v>2022</v>
      </c>
      <c r="Q2075" s="58">
        <v>56</v>
      </c>
    </row>
    <row r="2076" spans="1:17" ht="12.75" hidden="1" customHeight="1" x14ac:dyDescent="0.25">
      <c r="A2076" s="27" t="s">
        <v>1510</v>
      </c>
      <c r="B2076" s="28" t="s">
        <v>344</v>
      </c>
      <c r="C2076" s="29" t="s">
        <v>1509</v>
      </c>
      <c r="D2076" s="29">
        <v>1</v>
      </c>
      <c r="E2076" s="98">
        <v>44611</v>
      </c>
      <c r="F2076" s="57">
        <f>VLOOKUP(C2076, Pivot!A$2:C$999, 3, FALSE)</f>
        <v>44510</v>
      </c>
      <c r="G2076" s="30">
        <f t="shared" si="157"/>
        <v>101</v>
      </c>
      <c r="H2076" s="31">
        <f>VLOOKUP(C2076, Pivot!A$2:E$999, 4, FALSE)</f>
        <v>206.8</v>
      </c>
      <c r="I2076" s="31">
        <f>VLOOKUP(C2076, Pivot!A$2:E$999, 5, FALSE)</f>
        <v>113.7</v>
      </c>
      <c r="J2076" s="55">
        <v>114.3</v>
      </c>
      <c r="K2076" s="31">
        <f t="shared" si="162"/>
        <v>0</v>
      </c>
      <c r="L2076" s="58">
        <f>VLOOKUP(C2076, Pivot!A$2:B$999, 2, FALSE)</f>
        <v>20838</v>
      </c>
      <c r="M2076" s="58">
        <f t="shared" si="161"/>
        <v>2022</v>
      </c>
      <c r="P2076" s="58">
        <v>2022</v>
      </c>
      <c r="Q2076" s="58">
        <v>56</v>
      </c>
    </row>
    <row r="2077" spans="1:17" ht="12.75" hidden="1" customHeight="1" x14ac:dyDescent="0.25">
      <c r="A2077" s="27" t="s">
        <v>1510</v>
      </c>
      <c r="B2077" s="28" t="s">
        <v>344</v>
      </c>
      <c r="C2077" s="29" t="s">
        <v>1509</v>
      </c>
      <c r="D2077" s="29">
        <v>1</v>
      </c>
      <c r="E2077" s="98">
        <v>44611</v>
      </c>
      <c r="F2077" s="57">
        <f>VLOOKUP(C2077, Pivot!A$2:C$999, 3, FALSE)</f>
        <v>44510</v>
      </c>
      <c r="G2077" s="30">
        <f t="shared" si="157"/>
        <v>101</v>
      </c>
      <c r="H2077" s="31">
        <f>VLOOKUP(C2077, Pivot!A$2:E$999, 4, FALSE)</f>
        <v>206.8</v>
      </c>
      <c r="I2077" s="31">
        <f>VLOOKUP(C2077, Pivot!A$2:E$999, 5, FALSE)</f>
        <v>113.7</v>
      </c>
      <c r="J2077" s="55">
        <v>113.9</v>
      </c>
      <c r="K2077" s="31">
        <f t="shared" si="162"/>
        <v>0</v>
      </c>
      <c r="L2077" s="58">
        <f>VLOOKUP(C2077, Pivot!A$2:B$999, 2, FALSE)</f>
        <v>20838</v>
      </c>
      <c r="M2077" s="58">
        <f t="shared" si="161"/>
        <v>2022</v>
      </c>
      <c r="P2077" s="58">
        <v>2022</v>
      </c>
      <c r="Q2077" s="58">
        <v>57</v>
      </c>
    </row>
    <row r="2078" spans="1:17" ht="12.75" hidden="1" customHeight="1" x14ac:dyDescent="0.25">
      <c r="A2078" s="27" t="s">
        <v>1510</v>
      </c>
      <c r="B2078" s="28" t="s">
        <v>344</v>
      </c>
      <c r="C2078" s="29" t="s">
        <v>1509</v>
      </c>
      <c r="D2078" s="29">
        <v>1</v>
      </c>
      <c r="E2078" s="98">
        <v>44611</v>
      </c>
      <c r="F2078" s="57">
        <f>VLOOKUP(C2078, Pivot!A$2:C$999, 3, FALSE)</f>
        <v>44510</v>
      </c>
      <c r="G2078" s="30">
        <f t="shared" si="157"/>
        <v>101</v>
      </c>
      <c r="H2078" s="31">
        <f>VLOOKUP(C2078, Pivot!A$2:E$999, 4, FALSE)</f>
        <v>206.8</v>
      </c>
      <c r="I2078" s="31">
        <f>VLOOKUP(C2078, Pivot!A$2:E$999, 5, FALSE)</f>
        <v>113.7</v>
      </c>
      <c r="J2078" s="55">
        <v>112.9</v>
      </c>
      <c r="K2078" s="31">
        <f t="shared" si="160"/>
        <v>-0.79999999999999716</v>
      </c>
      <c r="L2078" s="58">
        <f>VLOOKUP(C2078, Pivot!A$2:B$999, 2, FALSE)</f>
        <v>20838</v>
      </c>
      <c r="M2078" s="58">
        <f t="shared" si="161"/>
        <v>2022</v>
      </c>
      <c r="P2078" s="58">
        <v>2022</v>
      </c>
      <c r="Q2078" s="58">
        <v>58</v>
      </c>
    </row>
    <row r="2079" spans="1:17" ht="12.75" hidden="1" customHeight="1" x14ac:dyDescent="0.25">
      <c r="A2079" s="27" t="s">
        <v>1510</v>
      </c>
      <c r="B2079" s="28" t="s">
        <v>344</v>
      </c>
      <c r="C2079" s="29" t="s">
        <v>1507</v>
      </c>
      <c r="D2079" s="29">
        <v>1</v>
      </c>
      <c r="E2079" s="98">
        <v>44612</v>
      </c>
      <c r="F2079" s="57">
        <f>VLOOKUP(C2079, Pivot!A$2:C$999, 3, FALSE)</f>
        <v>44529.666666666664</v>
      </c>
      <c r="G2079" s="30">
        <f t="shared" si="157"/>
        <v>82.333333333335759</v>
      </c>
      <c r="H2079" s="31">
        <f>VLOOKUP(C2079, Pivot!A$2:E$999, 4, FALSE)</f>
        <v>182.8</v>
      </c>
      <c r="I2079" s="31">
        <f>VLOOKUP(C2079, Pivot!A$2:E$999, 5, FALSE)</f>
        <v>86.3</v>
      </c>
      <c r="J2079" s="55">
        <v>96.3</v>
      </c>
      <c r="K2079" s="31">
        <f t="shared" si="160"/>
        <v>0</v>
      </c>
      <c r="L2079" s="58">
        <f>VLOOKUP(C2079, Pivot!A$2:B$999, 2, FALSE)</f>
        <v>42000</v>
      </c>
      <c r="M2079" s="58">
        <f t="shared" si="161"/>
        <v>2022</v>
      </c>
      <c r="P2079" s="58">
        <v>2022</v>
      </c>
      <c r="Q2079" s="58">
        <v>45</v>
      </c>
    </row>
    <row r="2080" spans="1:17" ht="12.75" hidden="1" customHeight="1" thickBot="1" x14ac:dyDescent="0.3">
      <c r="A2080" s="27" t="s">
        <v>1510</v>
      </c>
      <c r="B2080" s="28" t="s">
        <v>344</v>
      </c>
      <c r="C2080" s="29" t="s">
        <v>1507</v>
      </c>
      <c r="D2080" s="29">
        <v>1</v>
      </c>
      <c r="E2080" s="99">
        <v>44612</v>
      </c>
      <c r="F2080" s="57">
        <f>VLOOKUP(C2080, Pivot!A$2:C$999, 3, FALSE)</f>
        <v>44529.666666666664</v>
      </c>
      <c r="G2080" s="30">
        <f t="shared" si="157"/>
        <v>82.333333333335759</v>
      </c>
      <c r="H2080" s="31">
        <f>VLOOKUP(C2080, Pivot!A$2:E$999, 4, FALSE)</f>
        <v>182.8</v>
      </c>
      <c r="I2080" s="31">
        <f>VLOOKUP(C2080, Pivot!A$2:E$999, 5, FALSE)</f>
        <v>86.3</v>
      </c>
      <c r="J2080" s="55">
        <v>96.7</v>
      </c>
      <c r="K2080" s="31">
        <f t="shared" si="160"/>
        <v>0</v>
      </c>
      <c r="L2080" s="58">
        <f>VLOOKUP(C2080, Pivot!A$2:B$999, 2, FALSE)</f>
        <v>42000</v>
      </c>
      <c r="M2080" s="58">
        <f t="shared" si="161"/>
        <v>2022</v>
      </c>
      <c r="P2080" s="58">
        <v>2022</v>
      </c>
      <c r="Q2080" s="58">
        <v>50</v>
      </c>
    </row>
    <row r="2081" spans="1:17" ht="12.75" hidden="1" customHeight="1" thickTop="1" x14ac:dyDescent="0.25">
      <c r="A2081" s="27" t="s">
        <v>238</v>
      </c>
      <c r="B2081" s="28" t="s">
        <v>238</v>
      </c>
      <c r="C2081" s="29" t="s">
        <v>1507</v>
      </c>
      <c r="D2081" s="29">
        <v>1</v>
      </c>
      <c r="E2081" s="21">
        <v>44684.466666666667</v>
      </c>
      <c r="F2081" s="57">
        <f>VLOOKUP(C2081, Pivot!A$2:C$999, 3, FALSE)</f>
        <v>44529.666666666664</v>
      </c>
      <c r="G2081" s="30">
        <f t="shared" ref="G2081:G2083" si="163">IFERROR(E2081-F2081, "")</f>
        <v>154.80000000000291</v>
      </c>
      <c r="H2081" s="31">
        <f>VLOOKUP(C2081, Pivot!A$2:E$999, 4, FALSE)</f>
        <v>182.8</v>
      </c>
      <c r="I2081" s="31">
        <f>VLOOKUP(C2081, Pivot!A$2:E$999, 5, FALSE)</f>
        <v>86.3</v>
      </c>
      <c r="J2081" s="55">
        <v>183.3</v>
      </c>
      <c r="K2081" s="31">
        <f t="shared" ref="K2081:K2083" si="164">IF(J2081&gt;H2081, J2081-H2081, IF(J2081&lt;I2081, J2081-I2081, 0))</f>
        <v>0.5</v>
      </c>
      <c r="L2081" s="58">
        <f>VLOOKUP(C2081, Pivot!A$2:B$999, 2, FALSE)</f>
        <v>42000</v>
      </c>
      <c r="M2081" s="58">
        <f t="shared" ref="M2081:M2083" si="165">IF(ISBLANK(E2081), "", YEAR(E2081))</f>
        <v>2022</v>
      </c>
      <c r="N2081" t="s">
        <v>971</v>
      </c>
      <c r="P2081" s="58">
        <v>2022</v>
      </c>
      <c r="Q2081" s="58">
        <v>52</v>
      </c>
    </row>
    <row r="2082" spans="1:17" ht="12.75" hidden="1" customHeight="1" x14ac:dyDescent="0.25">
      <c r="A2082" s="27" t="s">
        <v>238</v>
      </c>
      <c r="B2082" s="28" t="s">
        <v>238</v>
      </c>
      <c r="C2082" s="29" t="s">
        <v>1507</v>
      </c>
      <c r="D2082" s="29">
        <v>1</v>
      </c>
      <c r="E2082" s="21">
        <v>44725.375694444447</v>
      </c>
      <c r="F2082" s="57">
        <f>VLOOKUP(C2082, Pivot!A$2:C$999, 3, FALSE)</f>
        <v>44529.666666666664</v>
      </c>
      <c r="G2082" s="30">
        <f t="shared" si="163"/>
        <v>195.70902777778247</v>
      </c>
      <c r="H2082" s="31">
        <f>VLOOKUP(C2082, Pivot!A$2:E$999, 4, FALSE)</f>
        <v>182.8</v>
      </c>
      <c r="I2082" s="31">
        <f>VLOOKUP(C2082, Pivot!A$2:E$999, 5, FALSE)</f>
        <v>86.3</v>
      </c>
      <c r="J2082" s="55">
        <v>186.9</v>
      </c>
      <c r="K2082" s="31">
        <f t="shared" si="164"/>
        <v>4.0999999999999943</v>
      </c>
      <c r="L2082" s="58">
        <f>VLOOKUP(C2082, Pivot!A$2:B$999, 2, FALSE)</f>
        <v>42000</v>
      </c>
      <c r="M2082" s="58">
        <f t="shared" si="165"/>
        <v>2022</v>
      </c>
      <c r="N2082" t="s">
        <v>937</v>
      </c>
      <c r="P2082" s="58">
        <v>2022</v>
      </c>
      <c r="Q2082" s="58">
        <v>57</v>
      </c>
    </row>
    <row r="2083" spans="1:17" ht="12.75" hidden="1" customHeight="1" x14ac:dyDescent="0.25">
      <c r="A2083" s="27" t="s">
        <v>238</v>
      </c>
      <c r="B2083" s="28" t="s">
        <v>238</v>
      </c>
      <c r="C2083" s="29" t="s">
        <v>1505</v>
      </c>
      <c r="D2083" s="29">
        <v>1</v>
      </c>
      <c r="E2083" s="21">
        <v>44725.375694444447</v>
      </c>
      <c r="F2083" s="57">
        <f>VLOOKUP(C2083, Pivot!A$2:C$999, 3, FALSE)</f>
        <v>44523</v>
      </c>
      <c r="G2083" s="30">
        <f t="shared" si="163"/>
        <v>202.37569444444671</v>
      </c>
      <c r="H2083" s="31">
        <f>VLOOKUP(C2083, Pivot!A$2:E$999, 4, FALSE)</f>
        <v>191.1</v>
      </c>
      <c r="I2083" s="31">
        <f>VLOOKUP(C2083, Pivot!A$2:E$999, 5, FALSE)</f>
        <v>95.7</v>
      </c>
      <c r="J2083" s="55">
        <v>186.9</v>
      </c>
      <c r="K2083" s="31">
        <f t="shared" si="164"/>
        <v>0</v>
      </c>
      <c r="L2083" s="58">
        <f>VLOOKUP(C2083, Pivot!A$2:B$999, 2, FALSE)</f>
        <v>30872</v>
      </c>
      <c r="M2083" s="58">
        <f t="shared" si="165"/>
        <v>2022</v>
      </c>
      <c r="N2083" t="s">
        <v>937</v>
      </c>
      <c r="P2083" s="58">
        <v>2022</v>
      </c>
      <c r="Q2083" s="58">
        <v>49</v>
      </c>
    </row>
    <row r="2084" spans="1:17" ht="12.75" hidden="1" customHeight="1" x14ac:dyDescent="0.25">
      <c r="A2084" s="27" t="s">
        <v>238</v>
      </c>
      <c r="B2084" s="28" t="s">
        <v>238</v>
      </c>
      <c r="C2084" s="29" t="s">
        <v>1509</v>
      </c>
      <c r="D2084" s="29">
        <v>1</v>
      </c>
      <c r="E2084" s="21">
        <v>44725.375694444447</v>
      </c>
      <c r="F2084" s="57">
        <f>VLOOKUP(C2084, Pivot!A$2:C$999, 3, FALSE)</f>
        <v>44510</v>
      </c>
      <c r="G2084" s="30">
        <f t="shared" ref="G2084:G2086" si="166">IFERROR(E2084-F2084, "")</f>
        <v>215.37569444444671</v>
      </c>
      <c r="H2084" s="31">
        <f>VLOOKUP(C2084, Pivot!A$2:E$999, 4, FALSE)</f>
        <v>206.8</v>
      </c>
      <c r="I2084" s="31">
        <f>VLOOKUP(C2084, Pivot!A$2:E$999, 5, FALSE)</f>
        <v>113.7</v>
      </c>
      <c r="J2084" s="55">
        <v>186.3</v>
      </c>
      <c r="K2084" s="31">
        <f t="shared" ref="K2084:K2092" si="167">IF(J2084&gt;H2084, J2084-H2084, IF(J2084&lt;I2084, J2084-I2084, 0))</f>
        <v>0</v>
      </c>
      <c r="L2084" s="58">
        <f>VLOOKUP(C2084, Pivot!A$2:B$999, 2, FALSE)</f>
        <v>20838</v>
      </c>
      <c r="M2084" s="58">
        <f t="shared" ref="M2084:M2086" si="168">IF(ISBLANK(E2084), "", YEAR(E2084))</f>
        <v>2022</v>
      </c>
      <c r="N2084" t="s">
        <v>937</v>
      </c>
      <c r="P2084" s="58">
        <v>2022</v>
      </c>
      <c r="Q2084" s="58">
        <v>55</v>
      </c>
    </row>
    <row r="2085" spans="1:17" ht="12.75" hidden="1" customHeight="1" x14ac:dyDescent="0.25">
      <c r="A2085" s="27" t="s">
        <v>238</v>
      </c>
      <c r="B2085" s="28" t="s">
        <v>238</v>
      </c>
      <c r="C2085" s="29" t="s">
        <v>1505</v>
      </c>
      <c r="D2085" s="29">
        <v>1</v>
      </c>
      <c r="E2085" s="21">
        <v>44725.375694444447</v>
      </c>
      <c r="F2085" s="57">
        <f>VLOOKUP(C2085, Pivot!A$2:C$999, 3, FALSE)</f>
        <v>44523</v>
      </c>
      <c r="G2085" s="30">
        <f t="shared" si="166"/>
        <v>202.37569444444671</v>
      </c>
      <c r="H2085" s="31">
        <f>VLOOKUP(C2085, Pivot!A$2:E$999, 4, FALSE)</f>
        <v>191.1</v>
      </c>
      <c r="I2085" s="31">
        <f>VLOOKUP(C2085, Pivot!A$2:E$999, 5, FALSE)</f>
        <v>95.7</v>
      </c>
      <c r="J2085" s="55">
        <v>186.3</v>
      </c>
      <c r="K2085" s="31">
        <f t="shared" si="167"/>
        <v>0</v>
      </c>
      <c r="L2085" s="58">
        <f>VLOOKUP(C2085, Pivot!A$2:B$999, 2, FALSE)</f>
        <v>30872</v>
      </c>
      <c r="M2085" s="58">
        <f t="shared" si="168"/>
        <v>2022</v>
      </c>
      <c r="N2085" t="s">
        <v>937</v>
      </c>
      <c r="P2085" s="58">
        <v>2022</v>
      </c>
      <c r="Q2085" s="58">
        <v>60</v>
      </c>
    </row>
    <row r="2086" spans="1:17" ht="12.75" hidden="1" customHeight="1" x14ac:dyDescent="0.25">
      <c r="A2086" s="27" t="s">
        <v>238</v>
      </c>
      <c r="B2086" s="28" t="s">
        <v>238</v>
      </c>
      <c r="C2086" s="29" t="s">
        <v>1505</v>
      </c>
      <c r="D2086" s="29">
        <v>1</v>
      </c>
      <c r="E2086" s="21">
        <v>44725.375694444447</v>
      </c>
      <c r="F2086" s="57">
        <f>VLOOKUP(C2086, Pivot!A$2:C$999, 3, FALSE)</f>
        <v>44523</v>
      </c>
      <c r="G2086" s="30">
        <f t="shared" si="166"/>
        <v>202.37569444444671</v>
      </c>
      <c r="H2086" s="31">
        <f>VLOOKUP(C2086, Pivot!A$2:E$999, 4, FALSE)</f>
        <v>191.1</v>
      </c>
      <c r="I2086" s="31">
        <f>VLOOKUP(C2086, Pivot!A$2:E$999, 5, FALSE)</f>
        <v>95.7</v>
      </c>
      <c r="J2086" s="55">
        <v>186.3</v>
      </c>
      <c r="K2086" s="31">
        <f t="shared" si="167"/>
        <v>0</v>
      </c>
      <c r="L2086" s="58">
        <f>VLOOKUP(C2086, Pivot!A$2:B$999, 2, FALSE)</f>
        <v>30872</v>
      </c>
      <c r="M2086" s="58">
        <f t="shared" si="168"/>
        <v>2022</v>
      </c>
      <c r="N2086" t="s">
        <v>937</v>
      </c>
      <c r="P2086" s="58">
        <v>2022</v>
      </c>
      <c r="Q2086" s="58">
        <v>52</v>
      </c>
    </row>
    <row r="2087" spans="1:17" ht="12.75" hidden="1" customHeight="1" x14ac:dyDescent="0.25">
      <c r="A2087" s="27" t="s">
        <v>1511</v>
      </c>
      <c r="B2087" s="28" t="s">
        <v>590</v>
      </c>
      <c r="C2087" s="29" t="s">
        <v>1505</v>
      </c>
      <c r="D2087" s="29">
        <v>2</v>
      </c>
      <c r="E2087" s="90">
        <v>44573</v>
      </c>
      <c r="F2087" s="57">
        <f>VLOOKUP(C2087, Pivot!A$2:C$999, 3, FALSE)</f>
        <v>44523</v>
      </c>
      <c r="G2087" s="30">
        <f t="shared" ref="G2087:G2089" si="169">IFERROR(E2087-F2087, "")</f>
        <v>50</v>
      </c>
      <c r="H2087" s="31">
        <f>VLOOKUP(C2087, Pivot!A$2:E$999, 4, FALSE)</f>
        <v>191.1</v>
      </c>
      <c r="I2087" s="31">
        <f>VLOOKUP(C2087, Pivot!A$2:E$999, 5, FALSE)</f>
        <v>95.7</v>
      </c>
      <c r="J2087" s="55">
        <v>182.9</v>
      </c>
      <c r="K2087" s="31">
        <f t="shared" si="167"/>
        <v>0</v>
      </c>
      <c r="L2087" s="58">
        <f>VLOOKUP(C2087, Pivot!A$2:B$999, 2, FALSE)</f>
        <v>30872</v>
      </c>
      <c r="M2087" s="58">
        <f t="shared" ref="M2087:M2092" si="170">IF(ISBLANK(E2087), "", YEAR(E2087))</f>
        <v>2022</v>
      </c>
      <c r="N2087" s="27" t="s">
        <v>1512</v>
      </c>
      <c r="P2087" s="58">
        <v>2022</v>
      </c>
    </row>
    <row r="2088" spans="1:17" ht="12.75" hidden="1" customHeight="1" x14ac:dyDescent="0.25">
      <c r="A2088" s="27" t="s">
        <v>1511</v>
      </c>
      <c r="B2088" s="28" t="s">
        <v>590</v>
      </c>
      <c r="C2088" s="29" t="s">
        <v>1509</v>
      </c>
      <c r="D2088" s="29">
        <v>1</v>
      </c>
      <c r="E2088" s="90">
        <v>44573</v>
      </c>
      <c r="F2088" s="57">
        <f>VLOOKUP(C2088, Pivot!A$2:C$999, 3, FALSE)</f>
        <v>44510</v>
      </c>
      <c r="G2088" s="30">
        <f t="shared" si="169"/>
        <v>63</v>
      </c>
      <c r="H2088" s="31">
        <f>VLOOKUP(C2088, Pivot!A$2:E$999, 4, FALSE)</f>
        <v>206.8</v>
      </c>
      <c r="I2088" s="31">
        <f>VLOOKUP(C2088, Pivot!A$2:E$999, 5, FALSE)</f>
        <v>113.7</v>
      </c>
      <c r="J2088" s="55">
        <v>182.9</v>
      </c>
      <c r="K2088" s="31">
        <f t="shared" si="167"/>
        <v>0</v>
      </c>
      <c r="L2088" s="58">
        <f>VLOOKUP(C2088, Pivot!A$2:B$999, 2, FALSE)</f>
        <v>20838</v>
      </c>
      <c r="M2088" s="58">
        <f t="shared" si="170"/>
        <v>2022</v>
      </c>
      <c r="N2088" s="27" t="s">
        <v>1512</v>
      </c>
      <c r="P2088" s="58">
        <v>2022</v>
      </c>
    </row>
    <row r="2089" spans="1:17" ht="12.75" hidden="1" customHeight="1" x14ac:dyDescent="0.25">
      <c r="A2089" s="27" t="s">
        <v>1511</v>
      </c>
      <c r="B2089" s="28" t="s">
        <v>590</v>
      </c>
      <c r="C2089" s="29" t="s">
        <v>1507</v>
      </c>
      <c r="D2089" s="29">
        <v>9</v>
      </c>
      <c r="E2089" s="90">
        <v>44573</v>
      </c>
      <c r="F2089" s="57">
        <f>VLOOKUP(C2089, Pivot!A$2:C$999, 3, FALSE)</f>
        <v>44529.666666666664</v>
      </c>
      <c r="G2089" s="30">
        <f t="shared" si="169"/>
        <v>43.333333333335759</v>
      </c>
      <c r="H2089" s="31">
        <f>VLOOKUP(C2089, Pivot!A$2:E$999, 4, FALSE)</f>
        <v>182.8</v>
      </c>
      <c r="I2089" s="31">
        <f>VLOOKUP(C2089, Pivot!A$2:E$999, 5, FALSE)</f>
        <v>86.3</v>
      </c>
      <c r="J2089" s="55">
        <v>182.9</v>
      </c>
      <c r="K2089" s="31">
        <f t="shared" si="167"/>
        <v>9.9999999999994316E-2</v>
      </c>
      <c r="L2089" s="58">
        <f>VLOOKUP(C2089, Pivot!A$2:B$999, 2, FALSE)</f>
        <v>42000</v>
      </c>
      <c r="M2089" s="58">
        <f t="shared" si="170"/>
        <v>2022</v>
      </c>
      <c r="N2089" s="27" t="s">
        <v>1512</v>
      </c>
      <c r="P2089" s="58">
        <v>2022</v>
      </c>
    </row>
    <row r="2090" spans="1:17" ht="12.75" hidden="1" customHeight="1" x14ac:dyDescent="0.25">
      <c r="A2090" s="27" t="s">
        <v>1513</v>
      </c>
      <c r="B2090" s="28" t="s">
        <v>590</v>
      </c>
      <c r="C2090" s="29" t="s">
        <v>1505</v>
      </c>
      <c r="D2090" s="29">
        <v>2</v>
      </c>
      <c r="E2090" s="90">
        <v>44573</v>
      </c>
      <c r="F2090" s="57">
        <f>VLOOKUP(C2090, Pivot!A$2:C$999, 3, FALSE)</f>
        <v>44523</v>
      </c>
      <c r="G2090" s="30">
        <f t="shared" ref="G2090:G2092" si="171">IFERROR(E2090-F2090, "")</f>
        <v>50</v>
      </c>
      <c r="H2090" s="31">
        <f>VLOOKUP(C2090, Pivot!A$2:E$999, 4, FALSE)</f>
        <v>191.1</v>
      </c>
      <c r="I2090" s="31">
        <f>VLOOKUP(C2090, Pivot!A$2:E$999, 5, FALSE)</f>
        <v>95.7</v>
      </c>
      <c r="J2090" s="55">
        <v>181</v>
      </c>
      <c r="K2090" s="31">
        <f t="shared" si="167"/>
        <v>0</v>
      </c>
      <c r="L2090" s="58">
        <f>VLOOKUP(C2090, Pivot!A$2:B$999, 2, FALSE)</f>
        <v>30872</v>
      </c>
      <c r="M2090" s="58">
        <f t="shared" si="170"/>
        <v>2022</v>
      </c>
      <c r="N2090" s="27" t="s">
        <v>1514</v>
      </c>
      <c r="P2090" s="58">
        <v>2022</v>
      </c>
    </row>
    <row r="2091" spans="1:17" ht="12.75" hidden="1" customHeight="1" x14ac:dyDescent="0.25">
      <c r="A2091" s="27" t="s">
        <v>1513</v>
      </c>
      <c r="B2091" s="28" t="s">
        <v>590</v>
      </c>
      <c r="C2091" s="29" t="s">
        <v>1509</v>
      </c>
      <c r="D2091" s="29">
        <v>1</v>
      </c>
      <c r="E2091" s="90">
        <v>44573</v>
      </c>
      <c r="F2091" s="57">
        <f>VLOOKUP(C2091, Pivot!A$2:C$999, 3, FALSE)</f>
        <v>44510</v>
      </c>
      <c r="G2091" s="30">
        <f t="shared" si="171"/>
        <v>63</v>
      </c>
      <c r="H2091" s="31">
        <f>VLOOKUP(C2091, Pivot!A$2:E$999, 4, FALSE)</f>
        <v>206.8</v>
      </c>
      <c r="I2091" s="31">
        <f>VLOOKUP(C2091, Pivot!A$2:E$999, 5, FALSE)</f>
        <v>113.7</v>
      </c>
      <c r="J2091" s="55">
        <v>181</v>
      </c>
      <c r="K2091" s="31">
        <f t="shared" si="167"/>
        <v>0</v>
      </c>
      <c r="L2091" s="58">
        <f>VLOOKUP(C2091, Pivot!A$2:B$999, 2, FALSE)</f>
        <v>20838</v>
      </c>
      <c r="M2091" s="58">
        <f t="shared" si="170"/>
        <v>2022</v>
      </c>
      <c r="N2091" s="27" t="s">
        <v>1514</v>
      </c>
      <c r="P2091" s="58">
        <v>2022</v>
      </c>
    </row>
    <row r="2092" spans="1:17" ht="12.75" hidden="1" customHeight="1" x14ac:dyDescent="0.25">
      <c r="A2092" s="27" t="s">
        <v>1513</v>
      </c>
      <c r="B2092" s="28" t="s">
        <v>590</v>
      </c>
      <c r="C2092" s="29" t="s">
        <v>1507</v>
      </c>
      <c r="D2092" s="29">
        <v>11</v>
      </c>
      <c r="E2092" s="90">
        <v>44573</v>
      </c>
      <c r="F2092" s="57">
        <f>VLOOKUP(C2092, Pivot!A$2:C$999, 3, FALSE)</f>
        <v>44529.666666666664</v>
      </c>
      <c r="G2092" s="30">
        <f t="shared" si="171"/>
        <v>43.333333333335759</v>
      </c>
      <c r="H2092" s="31">
        <f>VLOOKUP(C2092, Pivot!A$2:E$999, 4, FALSE)</f>
        <v>182.8</v>
      </c>
      <c r="I2092" s="31">
        <f>VLOOKUP(C2092, Pivot!A$2:E$999, 5, FALSE)</f>
        <v>86.3</v>
      </c>
      <c r="J2092" s="55">
        <v>181</v>
      </c>
      <c r="K2092" s="31">
        <f t="shared" si="167"/>
        <v>0</v>
      </c>
      <c r="L2092" s="58">
        <f>VLOOKUP(C2092, Pivot!A$2:B$999, 2, FALSE)</f>
        <v>42000</v>
      </c>
      <c r="M2092" s="58">
        <f t="shared" si="170"/>
        <v>2022</v>
      </c>
      <c r="N2092" s="27" t="s">
        <v>1514</v>
      </c>
      <c r="P2092" s="58">
        <v>2022</v>
      </c>
    </row>
    <row r="2093" spans="1:17" ht="12.75" hidden="1" customHeight="1" x14ac:dyDescent="0.25">
      <c r="A2093" s="27" t="s">
        <v>1515</v>
      </c>
      <c r="B2093" s="28" t="s">
        <v>590</v>
      </c>
      <c r="C2093" s="29" t="s">
        <v>1491</v>
      </c>
      <c r="D2093" s="29">
        <v>1</v>
      </c>
      <c r="E2093" s="90">
        <v>44574</v>
      </c>
      <c r="F2093" s="57" t="s">
        <v>1439</v>
      </c>
      <c r="G2093" s="30" t="str">
        <f t="shared" ref="G2093:G2095" si="172">IFERROR(E2093-F2093, "")</f>
        <v/>
      </c>
      <c r="H2093" s="31">
        <f>VLOOKUP(C2093, Pivot!A$2:E$999, 4, FALSE)</f>
        <v>154.5</v>
      </c>
      <c r="I2093" s="31">
        <f>VLOOKUP(C2093, Pivot!A$2:E$999, 5, FALSE)</f>
        <v>86.6</v>
      </c>
      <c r="J2093" s="55">
        <v>104.9</v>
      </c>
      <c r="K2093" s="31">
        <f>IF(J2093&gt;H2093, J2093-H2093, IF(J2093&lt;I2093, J2093-I2093, 0))</f>
        <v>0</v>
      </c>
      <c r="L2093" s="58">
        <f>VLOOKUP(C2093, Pivot!A$2:B$999, 2, FALSE)</f>
        <v>14211</v>
      </c>
      <c r="M2093" s="58">
        <f t="shared" ref="M2093:M2095" si="173">IF(ISBLANK(E2093), "", YEAR(E2093))</f>
        <v>2022</v>
      </c>
      <c r="N2093" s="27" t="s">
        <v>221</v>
      </c>
      <c r="P2093" s="58">
        <v>2022</v>
      </c>
    </row>
    <row r="2094" spans="1:17" ht="12.75" hidden="1" customHeight="1" x14ac:dyDescent="0.25">
      <c r="A2094" s="27" t="s">
        <v>1515</v>
      </c>
      <c r="B2094" s="28" t="s">
        <v>590</v>
      </c>
      <c r="C2094" s="29" t="s">
        <v>1509</v>
      </c>
      <c r="D2094" s="29">
        <v>5</v>
      </c>
      <c r="E2094" s="90">
        <v>44574</v>
      </c>
      <c r="F2094" s="57">
        <f>VLOOKUP(C2094, Pivot!A$2:C$999, 3, FALSE)</f>
        <v>44510</v>
      </c>
      <c r="G2094" s="30">
        <f t="shared" si="172"/>
        <v>64</v>
      </c>
      <c r="H2094" s="31">
        <f>VLOOKUP(C2094, Pivot!A$2:E$999, 4, FALSE)</f>
        <v>206.8</v>
      </c>
      <c r="I2094" s="31">
        <f>VLOOKUP(C2094, Pivot!A$2:E$999, 5, FALSE)</f>
        <v>113.7</v>
      </c>
      <c r="J2094" s="55">
        <v>104.9</v>
      </c>
      <c r="K2094" s="31">
        <f>IF(J2094&gt;H2094, J2094-H2094, IF(J2094&lt;I2094, J2094-I2094, 0))</f>
        <v>-8.7999999999999972</v>
      </c>
      <c r="L2094" s="58">
        <f>VLOOKUP(C2094, Pivot!A$2:B$999, 2, FALSE)</f>
        <v>20838</v>
      </c>
      <c r="M2094" s="58">
        <f t="shared" si="173"/>
        <v>2022</v>
      </c>
      <c r="N2094" s="27" t="s">
        <v>221</v>
      </c>
      <c r="P2094" s="58">
        <v>2022</v>
      </c>
    </row>
    <row r="2095" spans="1:17" ht="12.75" hidden="1" customHeight="1" x14ac:dyDescent="0.25">
      <c r="A2095" s="27" t="s">
        <v>1516</v>
      </c>
      <c r="B2095" s="28" t="s">
        <v>590</v>
      </c>
      <c r="C2095" s="29" t="s">
        <v>1509</v>
      </c>
      <c r="D2095" s="29">
        <v>6</v>
      </c>
      <c r="E2095" s="90">
        <v>44574</v>
      </c>
      <c r="F2095" s="57">
        <f>VLOOKUP(C2095, Pivot!A$2:C$999, 3, FALSE)</f>
        <v>44510</v>
      </c>
      <c r="G2095" s="30">
        <f t="shared" si="172"/>
        <v>64</v>
      </c>
      <c r="H2095" s="31">
        <f>VLOOKUP(C2095, Pivot!A$2:E$999, 4, FALSE)</f>
        <v>206.8</v>
      </c>
      <c r="I2095" s="31">
        <f>VLOOKUP(C2095, Pivot!A$2:E$999, 5, FALSE)</f>
        <v>113.7</v>
      </c>
      <c r="J2095" s="55">
        <v>113.7</v>
      </c>
      <c r="K2095" s="31">
        <f>IF(J2095&gt;H2095, J2095-H2095, IF(J2095&lt;I2095, J2095-I2095, 0))</f>
        <v>0</v>
      </c>
      <c r="L2095" s="58">
        <f>VLOOKUP(C2095, Pivot!A$2:B$999, 2, FALSE)</f>
        <v>20838</v>
      </c>
      <c r="M2095" s="58">
        <f t="shared" si="173"/>
        <v>2022</v>
      </c>
      <c r="N2095" s="27" t="s">
        <v>1517</v>
      </c>
      <c r="O2095" s="56" t="s">
        <v>1503</v>
      </c>
      <c r="P2095" s="58">
        <v>2022</v>
      </c>
    </row>
    <row r="2096" spans="1:17" ht="12.75" hidden="1" customHeight="1" x14ac:dyDescent="0.25">
      <c r="A2096" s="100" t="s">
        <v>1518</v>
      </c>
      <c r="B2096" s="28" t="s">
        <v>301</v>
      </c>
      <c r="C2096" s="29" t="s">
        <v>1461</v>
      </c>
      <c r="D2096" s="29">
        <v>1</v>
      </c>
      <c r="E2096" s="88">
        <v>44719</v>
      </c>
      <c r="F2096" s="57" t="s">
        <v>1439</v>
      </c>
      <c r="G2096" s="30" t="str">
        <f t="shared" ref="G2096" si="174">IFERROR(E2096-F2096, "")</f>
        <v/>
      </c>
      <c r="H2096" s="31">
        <f>VLOOKUP(C2096, Pivot!A$2:E$999, 4, FALSE)</f>
        <v>207.3</v>
      </c>
      <c r="I2096" s="31">
        <f>VLOOKUP(C2096, Pivot!A$2:E$999, 5, FALSE)</f>
        <v>86.3</v>
      </c>
      <c r="J2096" s="55">
        <v>86.32</v>
      </c>
      <c r="K2096" s="31">
        <f>IF(J2096&gt;H2096, J2096-H2096, IF(J2096&lt;I2096, J2096-I2096, 0))</f>
        <v>0</v>
      </c>
      <c r="L2096" s="58">
        <f>VLOOKUP(C2096, Pivot!A$2:B$999, 2, FALSE)</f>
        <v>93061</v>
      </c>
      <c r="M2096" s="58">
        <f t="shared" ref="M2096:M2159" si="175">IF(ISBLANK(E2096), "", YEAR(E2096))</f>
        <v>2022</v>
      </c>
      <c r="P2096" s="58">
        <v>2022</v>
      </c>
    </row>
    <row r="2097" spans="1:16" ht="12.75" hidden="1" customHeight="1" x14ac:dyDescent="0.25">
      <c r="A2097" s="100" t="s">
        <v>1519</v>
      </c>
      <c r="B2097" s="28" t="s">
        <v>301</v>
      </c>
      <c r="C2097" s="29" t="s">
        <v>1486</v>
      </c>
      <c r="D2097" s="29">
        <v>1</v>
      </c>
      <c r="E2097" s="88">
        <v>44717</v>
      </c>
      <c r="F2097" s="57">
        <f>VLOOKUP(C2097, Pivot!A$2:C$999, 3, FALSE)</f>
        <v>44154.5</v>
      </c>
      <c r="G2097" s="30">
        <f t="shared" ref="G2097:G2099" si="176">IFERROR(E2097-F2097, "")</f>
        <v>562.5</v>
      </c>
      <c r="H2097" s="31">
        <f>VLOOKUP(C2097, Pivot!A$2:E$999, 4, FALSE)</f>
        <v>182.8</v>
      </c>
      <c r="I2097" s="31">
        <f>VLOOKUP(C2097, Pivot!A$2:E$999, 5, FALSE)</f>
        <v>86.3</v>
      </c>
      <c r="J2097" s="103">
        <v>68.28</v>
      </c>
      <c r="K2097" s="31">
        <f t="shared" ref="K2097:K2160" si="177">IF(J2097&gt;H2097, J2097-H2097, IF(J2097&lt;I2097, J2097-I2097, 0))</f>
        <v>-18.019999999999996</v>
      </c>
      <c r="L2097" s="58">
        <f>VLOOKUP(C2097, Pivot!A$2:B$999, 2, FALSE)</f>
        <v>51000</v>
      </c>
      <c r="M2097" s="58">
        <f t="shared" si="175"/>
        <v>2022</v>
      </c>
      <c r="P2097" s="58">
        <v>2022</v>
      </c>
    </row>
    <row r="2098" spans="1:16" ht="12.75" hidden="1" customHeight="1" x14ac:dyDescent="0.25">
      <c r="A2098" s="100" t="s">
        <v>1520</v>
      </c>
      <c r="B2098" s="28" t="s">
        <v>301</v>
      </c>
      <c r="C2098" s="29" t="s">
        <v>1486</v>
      </c>
      <c r="D2098" s="29">
        <v>2</v>
      </c>
      <c r="E2098" s="88">
        <v>44720</v>
      </c>
      <c r="F2098" s="57">
        <f>VLOOKUP(C2098, Pivot!A$2:C$999, 3, FALSE)</f>
        <v>44154.5</v>
      </c>
      <c r="G2098" s="30">
        <f t="shared" si="176"/>
        <v>565.5</v>
      </c>
      <c r="H2098" s="31">
        <f>VLOOKUP(C2098, Pivot!A$2:E$999, 4, FALSE)</f>
        <v>182.8</v>
      </c>
      <c r="I2098" s="31">
        <f>VLOOKUP(C2098, Pivot!A$2:E$999, 5, FALSE)</f>
        <v>86.3</v>
      </c>
      <c r="J2098" s="103">
        <v>90.79</v>
      </c>
      <c r="K2098" s="31">
        <f t="shared" si="177"/>
        <v>0</v>
      </c>
      <c r="L2098" s="58">
        <f>VLOOKUP(C2098, Pivot!A$2:B$999, 2, FALSE)</f>
        <v>51000</v>
      </c>
      <c r="M2098" s="58">
        <f t="shared" si="175"/>
        <v>2022</v>
      </c>
      <c r="P2098" s="58">
        <v>2022</v>
      </c>
    </row>
    <row r="2099" spans="1:16" ht="12.75" hidden="1" customHeight="1" x14ac:dyDescent="0.25">
      <c r="A2099" s="100" t="s">
        <v>1521</v>
      </c>
      <c r="B2099" s="28" t="s">
        <v>301</v>
      </c>
      <c r="C2099" s="29" t="s">
        <v>1486</v>
      </c>
      <c r="D2099" s="29">
        <v>1</v>
      </c>
      <c r="E2099" s="88">
        <v>44766</v>
      </c>
      <c r="F2099" s="57">
        <f>VLOOKUP(C2099, Pivot!A$2:C$999, 3, FALSE)</f>
        <v>44154.5</v>
      </c>
      <c r="G2099" s="30">
        <f t="shared" si="176"/>
        <v>611.5</v>
      </c>
      <c r="H2099" s="31">
        <f>VLOOKUP(C2099, Pivot!A$2:E$999, 4, FALSE)</f>
        <v>182.8</v>
      </c>
      <c r="I2099" s="31">
        <f>VLOOKUP(C2099, Pivot!A$2:E$999, 5, FALSE)</f>
        <v>86.3</v>
      </c>
      <c r="J2099" s="103">
        <v>181.23</v>
      </c>
      <c r="K2099" s="31">
        <f t="shared" si="177"/>
        <v>0</v>
      </c>
      <c r="L2099" s="58">
        <f>VLOOKUP(C2099, Pivot!A$2:B$999, 2, FALSE)</f>
        <v>51000</v>
      </c>
      <c r="M2099" s="58">
        <f t="shared" si="175"/>
        <v>2022</v>
      </c>
      <c r="P2099" s="58">
        <v>2022</v>
      </c>
    </row>
    <row r="2100" spans="1:16" ht="12.75" hidden="1" customHeight="1" x14ac:dyDescent="0.25">
      <c r="A2100" s="100" t="s">
        <v>1520</v>
      </c>
      <c r="B2100" s="28" t="s">
        <v>301</v>
      </c>
      <c r="C2100" s="29" t="s">
        <v>1483</v>
      </c>
      <c r="D2100" s="29">
        <v>2</v>
      </c>
      <c r="E2100" s="90">
        <v>44720</v>
      </c>
      <c r="F2100" s="57">
        <f>VLOOKUP(C2100, Pivot!A$2:C$999, 3, FALSE)</f>
        <v>44152</v>
      </c>
      <c r="G2100" s="30">
        <f t="shared" ref="G2100" si="178">IFERROR(E2100-F2100, "")</f>
        <v>568</v>
      </c>
      <c r="H2100" s="31">
        <f>VLOOKUP(C2100, Pivot!A$2:E$999, 4, FALSE)</f>
        <v>191.1</v>
      </c>
      <c r="I2100" s="31">
        <f>VLOOKUP(C2100, Pivot!A$2:E$999, 5, FALSE)</f>
        <v>113.7</v>
      </c>
      <c r="J2100" s="55">
        <v>90.63</v>
      </c>
      <c r="K2100" s="31">
        <f t="shared" si="177"/>
        <v>-23.070000000000007</v>
      </c>
      <c r="L2100" s="58">
        <f>VLOOKUP(C2100, Pivot!A$2:B$999, 2, FALSE)</f>
        <v>19332</v>
      </c>
      <c r="M2100" s="58">
        <f t="shared" si="175"/>
        <v>2022</v>
      </c>
      <c r="P2100" s="58">
        <v>2022</v>
      </c>
    </row>
    <row r="2101" spans="1:16" ht="12.75" hidden="1" customHeight="1" x14ac:dyDescent="0.25">
      <c r="A2101" s="101" t="s">
        <v>1522</v>
      </c>
      <c r="B2101" s="28" t="s">
        <v>301</v>
      </c>
      <c r="C2101" s="29" t="s">
        <v>1509</v>
      </c>
      <c r="D2101" s="29">
        <v>1</v>
      </c>
      <c r="E2101" s="102">
        <v>44718</v>
      </c>
      <c r="F2101" s="57">
        <f>VLOOKUP(C2101, Pivot!A$2:C$999, 3, FALSE)</f>
        <v>44510</v>
      </c>
      <c r="G2101" s="30">
        <f t="shared" ref="G2101:G2112" si="179">IFERROR(E2101-F2101, "")</f>
        <v>208</v>
      </c>
      <c r="H2101" s="31">
        <f>VLOOKUP(C2101, Pivot!A$2:E$999, 4, FALSE)</f>
        <v>206.8</v>
      </c>
      <c r="I2101" s="31">
        <f>VLOOKUP(C2101, Pivot!A$2:E$999, 5, FALSE)</f>
        <v>113.7</v>
      </c>
      <c r="J2101" s="104">
        <v>83.02</v>
      </c>
      <c r="K2101" s="31">
        <f t="shared" si="177"/>
        <v>-30.680000000000007</v>
      </c>
      <c r="L2101" s="58">
        <f>VLOOKUP(C2101, Pivot!A$2:B$999, 2, FALSE)</f>
        <v>20838</v>
      </c>
      <c r="M2101" s="58">
        <f t="shared" si="175"/>
        <v>2022</v>
      </c>
      <c r="P2101" s="58">
        <v>2022</v>
      </c>
    </row>
    <row r="2102" spans="1:16" ht="12.75" hidden="1" customHeight="1" x14ac:dyDescent="0.25">
      <c r="A2102" s="100" t="s">
        <v>1518</v>
      </c>
      <c r="B2102" s="28" t="s">
        <v>301</v>
      </c>
      <c r="C2102" s="29" t="s">
        <v>1509</v>
      </c>
      <c r="D2102" s="29">
        <v>1</v>
      </c>
      <c r="E2102" s="88">
        <v>44719</v>
      </c>
      <c r="F2102" s="57">
        <f>VLOOKUP(C2102, Pivot!A$2:C$999, 3, FALSE)</f>
        <v>44510</v>
      </c>
      <c r="G2102" s="30">
        <f t="shared" si="179"/>
        <v>209</v>
      </c>
      <c r="H2102" s="31">
        <f>VLOOKUP(C2102, Pivot!A$2:E$999, 4, FALSE)</f>
        <v>206.8</v>
      </c>
      <c r="I2102" s="31">
        <f>VLOOKUP(C2102, Pivot!A$2:E$999, 5, FALSE)</f>
        <v>113.7</v>
      </c>
      <c r="J2102" s="103">
        <v>87.17</v>
      </c>
      <c r="K2102" s="31">
        <f t="shared" si="177"/>
        <v>-26.53</v>
      </c>
      <c r="L2102" s="58">
        <f>VLOOKUP(C2102, Pivot!A$2:B$999, 2, FALSE)</f>
        <v>20838</v>
      </c>
      <c r="M2102" s="58">
        <f t="shared" si="175"/>
        <v>2022</v>
      </c>
      <c r="P2102" s="58">
        <v>2022</v>
      </c>
    </row>
    <row r="2103" spans="1:16" ht="12.75" hidden="1" customHeight="1" x14ac:dyDescent="0.25">
      <c r="A2103" s="100" t="s">
        <v>1518</v>
      </c>
      <c r="B2103" s="28" t="s">
        <v>301</v>
      </c>
      <c r="C2103" s="29" t="s">
        <v>1509</v>
      </c>
      <c r="D2103" s="29">
        <v>1</v>
      </c>
      <c r="E2103" s="88">
        <v>44719</v>
      </c>
      <c r="F2103" s="57">
        <f>VLOOKUP(C2103, Pivot!A$2:C$999, 3, FALSE)</f>
        <v>44510</v>
      </c>
      <c r="G2103" s="30">
        <f t="shared" si="179"/>
        <v>209</v>
      </c>
      <c r="H2103" s="31">
        <f>VLOOKUP(C2103, Pivot!A$2:E$999, 4, FALSE)</f>
        <v>206.8</v>
      </c>
      <c r="I2103" s="31">
        <f>VLOOKUP(C2103, Pivot!A$2:E$999, 5, FALSE)</f>
        <v>113.7</v>
      </c>
      <c r="J2103" s="103">
        <v>88.05</v>
      </c>
      <c r="K2103" s="31">
        <f t="shared" si="177"/>
        <v>-25.650000000000006</v>
      </c>
      <c r="L2103" s="58">
        <f>VLOOKUP(C2103, Pivot!A$2:B$999, 2, FALSE)</f>
        <v>20838</v>
      </c>
      <c r="M2103" s="58">
        <f t="shared" si="175"/>
        <v>2022</v>
      </c>
      <c r="P2103" s="58">
        <v>2022</v>
      </c>
    </row>
    <row r="2104" spans="1:16" ht="12.75" hidden="1" customHeight="1" x14ac:dyDescent="0.25">
      <c r="A2104" s="100" t="s">
        <v>1520</v>
      </c>
      <c r="B2104" s="28" t="s">
        <v>301</v>
      </c>
      <c r="C2104" s="29" t="s">
        <v>1509</v>
      </c>
      <c r="D2104" s="29">
        <v>1</v>
      </c>
      <c r="E2104" s="88">
        <v>44720</v>
      </c>
      <c r="F2104" s="57">
        <f>VLOOKUP(C2104, Pivot!A$2:C$999, 3, FALSE)</f>
        <v>44510</v>
      </c>
      <c r="G2104" s="30">
        <f t="shared" si="179"/>
        <v>210</v>
      </c>
      <c r="H2104" s="31">
        <f>VLOOKUP(C2104, Pivot!A$2:E$999, 4, FALSE)</f>
        <v>206.8</v>
      </c>
      <c r="I2104" s="31">
        <f>VLOOKUP(C2104, Pivot!A$2:E$999, 5, FALSE)</f>
        <v>113.7</v>
      </c>
      <c r="J2104" s="103">
        <v>89.99</v>
      </c>
      <c r="K2104" s="31">
        <f t="shared" si="177"/>
        <v>-23.710000000000008</v>
      </c>
      <c r="L2104" s="58">
        <f>VLOOKUP(C2104, Pivot!A$2:B$999, 2, FALSE)</f>
        <v>20838</v>
      </c>
      <c r="M2104" s="58">
        <f t="shared" si="175"/>
        <v>2022</v>
      </c>
      <c r="P2104" s="58">
        <v>2022</v>
      </c>
    </row>
    <row r="2105" spans="1:16" ht="12.75" hidden="1" customHeight="1" x14ac:dyDescent="0.25">
      <c r="A2105" s="100" t="s">
        <v>1520</v>
      </c>
      <c r="B2105" s="28" t="s">
        <v>301</v>
      </c>
      <c r="C2105" s="29" t="s">
        <v>1509</v>
      </c>
      <c r="D2105" s="29">
        <v>1</v>
      </c>
      <c r="E2105" s="88">
        <v>44720</v>
      </c>
      <c r="F2105" s="57">
        <f>VLOOKUP(C2105, Pivot!A$2:C$999, 3, FALSE)</f>
        <v>44510</v>
      </c>
      <c r="G2105" s="30">
        <f t="shared" si="179"/>
        <v>210</v>
      </c>
      <c r="H2105" s="31">
        <f>VLOOKUP(C2105, Pivot!A$2:E$999, 4, FALSE)</f>
        <v>206.8</v>
      </c>
      <c r="I2105" s="31">
        <f>VLOOKUP(C2105, Pivot!A$2:E$999, 5, FALSE)</f>
        <v>113.7</v>
      </c>
      <c r="J2105" s="103">
        <v>90.23</v>
      </c>
      <c r="K2105" s="31">
        <f t="shared" si="177"/>
        <v>-23.47</v>
      </c>
      <c r="L2105" s="58">
        <f>VLOOKUP(C2105, Pivot!A$2:B$999, 2, FALSE)</f>
        <v>20838</v>
      </c>
      <c r="M2105" s="58">
        <f t="shared" si="175"/>
        <v>2022</v>
      </c>
      <c r="P2105" s="58">
        <v>2022</v>
      </c>
    </row>
    <row r="2106" spans="1:16" ht="12.75" hidden="1" customHeight="1" x14ac:dyDescent="0.25">
      <c r="A2106" s="100" t="s">
        <v>1520</v>
      </c>
      <c r="B2106" s="28" t="s">
        <v>301</v>
      </c>
      <c r="C2106" s="29" t="s">
        <v>1509</v>
      </c>
      <c r="D2106" s="29">
        <v>1</v>
      </c>
      <c r="E2106" s="88">
        <v>44720</v>
      </c>
      <c r="F2106" s="57">
        <f>VLOOKUP(C2106, Pivot!A$2:C$999, 3, FALSE)</f>
        <v>44510</v>
      </c>
      <c r="G2106" s="30">
        <f t="shared" si="179"/>
        <v>210</v>
      </c>
      <c r="H2106" s="31">
        <f>VLOOKUP(C2106, Pivot!A$2:E$999, 4, FALSE)</f>
        <v>206.8</v>
      </c>
      <c r="I2106" s="31">
        <f>VLOOKUP(C2106, Pivot!A$2:E$999, 5, FALSE)</f>
        <v>113.7</v>
      </c>
      <c r="J2106" s="103">
        <v>91.11</v>
      </c>
      <c r="K2106" s="31">
        <f t="shared" si="177"/>
        <v>-22.590000000000003</v>
      </c>
      <c r="L2106" s="58">
        <f>VLOOKUP(C2106, Pivot!A$2:B$999, 2, FALSE)</f>
        <v>20838</v>
      </c>
      <c r="M2106" s="58">
        <f t="shared" si="175"/>
        <v>2022</v>
      </c>
      <c r="P2106" s="58">
        <v>2022</v>
      </c>
    </row>
    <row r="2107" spans="1:16" ht="12.75" hidden="1" customHeight="1" x14ac:dyDescent="0.25">
      <c r="A2107" s="100" t="s">
        <v>1523</v>
      </c>
      <c r="B2107" s="28" t="s">
        <v>301</v>
      </c>
      <c r="C2107" s="29" t="s">
        <v>1509</v>
      </c>
      <c r="D2107" s="29">
        <v>1</v>
      </c>
      <c r="E2107" s="88">
        <v>44722</v>
      </c>
      <c r="F2107" s="57">
        <f>VLOOKUP(C2107, Pivot!A$2:C$999, 3, FALSE)</f>
        <v>44510</v>
      </c>
      <c r="G2107" s="30">
        <f t="shared" si="179"/>
        <v>212</v>
      </c>
      <c r="H2107" s="31">
        <f>VLOOKUP(C2107, Pivot!A$2:E$999, 4, FALSE)</f>
        <v>206.8</v>
      </c>
      <c r="I2107" s="31">
        <f>VLOOKUP(C2107, Pivot!A$2:E$999, 5, FALSE)</f>
        <v>113.7</v>
      </c>
      <c r="J2107" s="103">
        <v>89.36</v>
      </c>
      <c r="K2107" s="31">
        <f t="shared" si="177"/>
        <v>-24.340000000000003</v>
      </c>
      <c r="L2107" s="58">
        <f>VLOOKUP(C2107, Pivot!A$2:B$999, 2, FALSE)</f>
        <v>20838</v>
      </c>
      <c r="M2107" s="58">
        <f t="shared" si="175"/>
        <v>2022</v>
      </c>
      <c r="P2107" s="58">
        <v>2022</v>
      </c>
    </row>
    <row r="2108" spans="1:16" ht="12.75" hidden="1" customHeight="1" x14ac:dyDescent="0.25">
      <c r="A2108" s="100" t="s">
        <v>1524</v>
      </c>
      <c r="B2108" s="28" t="s">
        <v>301</v>
      </c>
      <c r="C2108" s="29" t="s">
        <v>1509</v>
      </c>
      <c r="D2108" s="29">
        <v>1</v>
      </c>
      <c r="E2108" s="88">
        <v>44723</v>
      </c>
      <c r="F2108" s="57">
        <f>VLOOKUP(C2108, Pivot!A$2:C$999, 3, FALSE)</f>
        <v>44510</v>
      </c>
      <c r="G2108" s="30">
        <f t="shared" si="179"/>
        <v>213</v>
      </c>
      <c r="H2108" s="31">
        <f>VLOOKUP(C2108, Pivot!A$2:E$999, 4, FALSE)</f>
        <v>206.8</v>
      </c>
      <c r="I2108" s="31">
        <f>VLOOKUP(C2108, Pivot!A$2:E$999, 5, FALSE)</f>
        <v>113.7</v>
      </c>
      <c r="J2108" s="103">
        <v>95.16</v>
      </c>
      <c r="K2108" s="31">
        <f t="shared" si="177"/>
        <v>-18.540000000000006</v>
      </c>
      <c r="L2108" s="58">
        <f>VLOOKUP(C2108, Pivot!A$2:B$999, 2, FALSE)</f>
        <v>20838</v>
      </c>
      <c r="M2108" s="58">
        <f t="shared" si="175"/>
        <v>2022</v>
      </c>
      <c r="P2108" s="58">
        <v>2022</v>
      </c>
    </row>
    <row r="2109" spans="1:16" ht="12.75" hidden="1" customHeight="1" x14ac:dyDescent="0.25">
      <c r="A2109" s="101" t="s">
        <v>1524</v>
      </c>
      <c r="B2109" s="28" t="s">
        <v>301</v>
      </c>
      <c r="C2109" s="29" t="s">
        <v>1509</v>
      </c>
      <c r="D2109" s="29">
        <v>1</v>
      </c>
      <c r="E2109" s="102">
        <v>44723</v>
      </c>
      <c r="F2109" s="57">
        <f>VLOOKUP(C2109, Pivot!A$2:C$999, 3, FALSE)</f>
        <v>44510</v>
      </c>
      <c r="G2109" s="30">
        <f t="shared" si="179"/>
        <v>213</v>
      </c>
      <c r="H2109" s="31">
        <f>VLOOKUP(C2109, Pivot!A$2:E$999, 4, FALSE)</f>
        <v>206.8</v>
      </c>
      <c r="I2109" s="31">
        <f>VLOOKUP(C2109, Pivot!A$2:E$999, 5, FALSE)</f>
        <v>113.7</v>
      </c>
      <c r="J2109" s="104">
        <v>95.01</v>
      </c>
      <c r="K2109" s="31">
        <f t="shared" si="177"/>
        <v>-18.689999999999998</v>
      </c>
      <c r="L2109" s="58">
        <f>VLOOKUP(C2109, Pivot!A$2:B$999, 2, FALSE)</f>
        <v>20838</v>
      </c>
      <c r="M2109" s="58">
        <f t="shared" si="175"/>
        <v>2022</v>
      </c>
      <c r="P2109" s="58">
        <v>2022</v>
      </c>
    </row>
    <row r="2110" spans="1:16" ht="12.75" hidden="1" customHeight="1" x14ac:dyDescent="0.25">
      <c r="A2110" s="100" t="s">
        <v>1525</v>
      </c>
      <c r="B2110" s="28" t="s">
        <v>301</v>
      </c>
      <c r="C2110" s="29" t="s">
        <v>1509</v>
      </c>
      <c r="D2110" s="29">
        <v>1</v>
      </c>
      <c r="E2110" s="88">
        <v>44760</v>
      </c>
      <c r="F2110" s="57">
        <f>VLOOKUP(C2110, Pivot!A$2:C$999, 3, FALSE)</f>
        <v>44510</v>
      </c>
      <c r="G2110" s="30">
        <f t="shared" si="179"/>
        <v>250</v>
      </c>
      <c r="H2110" s="31">
        <f>VLOOKUP(C2110, Pivot!A$2:E$999, 4, FALSE)</f>
        <v>206.8</v>
      </c>
      <c r="I2110" s="31">
        <f>VLOOKUP(C2110, Pivot!A$2:E$999, 5, FALSE)</f>
        <v>113.7</v>
      </c>
      <c r="J2110" s="103">
        <v>159.4</v>
      </c>
      <c r="K2110" s="31">
        <f t="shared" si="177"/>
        <v>0</v>
      </c>
      <c r="L2110" s="58">
        <f>VLOOKUP(C2110, Pivot!A$2:B$999, 2, FALSE)</f>
        <v>20838</v>
      </c>
      <c r="M2110" s="58">
        <f t="shared" si="175"/>
        <v>2022</v>
      </c>
      <c r="P2110" s="58">
        <v>2022</v>
      </c>
    </row>
    <row r="2111" spans="1:16" ht="12.75" hidden="1" customHeight="1" x14ac:dyDescent="0.25">
      <c r="A2111" s="100" t="s">
        <v>1526</v>
      </c>
      <c r="B2111" s="28" t="s">
        <v>301</v>
      </c>
      <c r="C2111" s="29" t="s">
        <v>1509</v>
      </c>
      <c r="D2111" s="29">
        <v>1</v>
      </c>
      <c r="E2111" s="88">
        <v>44768</v>
      </c>
      <c r="F2111" s="57">
        <f>VLOOKUP(C2111, Pivot!A$2:C$999, 3, FALSE)</f>
        <v>44510</v>
      </c>
      <c r="G2111" s="30">
        <f t="shared" si="179"/>
        <v>258</v>
      </c>
      <c r="H2111" s="31">
        <f>VLOOKUP(C2111, Pivot!A$2:E$999, 4, FALSE)</f>
        <v>206.8</v>
      </c>
      <c r="I2111" s="31">
        <f>VLOOKUP(C2111, Pivot!A$2:E$999, 5, FALSE)</f>
        <v>113.7</v>
      </c>
      <c r="J2111" s="103">
        <v>187.48</v>
      </c>
      <c r="K2111" s="31">
        <f t="shared" si="177"/>
        <v>0</v>
      </c>
      <c r="L2111" s="58">
        <f>VLOOKUP(C2111, Pivot!A$2:B$999, 2, FALSE)</f>
        <v>20838</v>
      </c>
      <c r="M2111" s="58">
        <f t="shared" si="175"/>
        <v>2022</v>
      </c>
      <c r="P2111" s="58">
        <v>2022</v>
      </c>
    </row>
    <row r="2112" spans="1:16" ht="12.75" hidden="1" customHeight="1" x14ac:dyDescent="0.25">
      <c r="A2112" s="100" t="s">
        <v>1526</v>
      </c>
      <c r="B2112" s="28" t="s">
        <v>301</v>
      </c>
      <c r="C2112" s="29" t="s">
        <v>1509</v>
      </c>
      <c r="D2112" s="29">
        <v>1</v>
      </c>
      <c r="E2112" s="88">
        <v>44768</v>
      </c>
      <c r="F2112" s="57">
        <f>VLOOKUP(C2112, Pivot!A$2:C$999, 3, FALSE)</f>
        <v>44510</v>
      </c>
      <c r="G2112" s="30">
        <f t="shared" si="179"/>
        <v>258</v>
      </c>
      <c r="H2112" s="31">
        <f>VLOOKUP(C2112, Pivot!A$2:E$999, 4, FALSE)</f>
        <v>206.8</v>
      </c>
      <c r="I2112" s="31">
        <f>VLOOKUP(C2112, Pivot!A$2:E$999, 5, FALSE)</f>
        <v>113.7</v>
      </c>
      <c r="J2112" s="103">
        <v>186.06</v>
      </c>
      <c r="K2112" s="31">
        <f t="shared" si="177"/>
        <v>0</v>
      </c>
      <c r="L2112" s="58">
        <f>VLOOKUP(C2112, Pivot!A$2:B$999, 2, FALSE)</f>
        <v>20838</v>
      </c>
      <c r="M2112" s="58">
        <f t="shared" si="175"/>
        <v>2022</v>
      </c>
      <c r="P2112" s="58">
        <v>2022</v>
      </c>
    </row>
    <row r="2113" spans="1:16" ht="12.75" hidden="1" customHeight="1" x14ac:dyDescent="0.25">
      <c r="A2113" s="100" t="s">
        <v>1522</v>
      </c>
      <c r="B2113" s="28" t="s">
        <v>301</v>
      </c>
      <c r="C2113" s="29" t="s">
        <v>1507</v>
      </c>
      <c r="D2113" s="100">
        <v>4</v>
      </c>
      <c r="E2113" s="88">
        <v>44718</v>
      </c>
      <c r="F2113" s="57">
        <f>VLOOKUP(C2113, Pivot!A$2:C$999, 3, FALSE)</f>
        <v>44529.666666666664</v>
      </c>
      <c r="G2113" s="30">
        <f t="shared" ref="G2113:G2176" si="180">IFERROR(E2113-F2113, "")</f>
        <v>188.33333333333576</v>
      </c>
      <c r="H2113" s="31">
        <f>VLOOKUP(C2113, Pivot!A$2:E$999, 4, FALSE)</f>
        <v>182.8</v>
      </c>
      <c r="I2113" s="31">
        <f>VLOOKUP(C2113, Pivot!A$2:E$999, 5, FALSE)</f>
        <v>86.3</v>
      </c>
      <c r="J2113" s="103">
        <v>85.78</v>
      </c>
      <c r="K2113" s="31">
        <f t="shared" si="177"/>
        <v>-0.51999999999999602</v>
      </c>
      <c r="L2113" s="58">
        <f>VLOOKUP(C2113, Pivot!A$2:B$999, 2, FALSE)</f>
        <v>42000</v>
      </c>
      <c r="M2113" s="58">
        <f t="shared" si="175"/>
        <v>2022</v>
      </c>
      <c r="P2113" s="58">
        <v>2022</v>
      </c>
    </row>
    <row r="2114" spans="1:16" ht="12.75" hidden="1" customHeight="1" x14ac:dyDescent="0.25">
      <c r="A2114" s="100" t="s">
        <v>1522</v>
      </c>
      <c r="B2114" s="28" t="s">
        <v>301</v>
      </c>
      <c r="C2114" s="29" t="s">
        <v>1507</v>
      </c>
      <c r="D2114" s="100">
        <v>1</v>
      </c>
      <c r="E2114" s="88">
        <v>44718</v>
      </c>
      <c r="F2114" s="57">
        <f>VLOOKUP(C2114, Pivot!A$2:C$999, 3, FALSE)</f>
        <v>44529.666666666664</v>
      </c>
      <c r="G2114" s="30">
        <f t="shared" si="180"/>
        <v>188.33333333333576</v>
      </c>
      <c r="H2114" s="31">
        <f>VLOOKUP(C2114, Pivot!A$2:E$999, 4, FALSE)</f>
        <v>182.8</v>
      </c>
      <c r="I2114" s="31">
        <f>VLOOKUP(C2114, Pivot!A$2:E$999, 5, FALSE)</f>
        <v>86.3</v>
      </c>
      <c r="J2114" s="103">
        <v>85.78</v>
      </c>
      <c r="K2114" s="31">
        <f t="shared" si="177"/>
        <v>-0.51999999999999602</v>
      </c>
      <c r="L2114" s="58">
        <f>VLOOKUP(C2114, Pivot!A$2:B$999, 2, FALSE)</f>
        <v>42000</v>
      </c>
      <c r="M2114" s="58">
        <f t="shared" si="175"/>
        <v>2022</v>
      </c>
      <c r="P2114" s="58">
        <v>2022</v>
      </c>
    </row>
    <row r="2115" spans="1:16" ht="12.75" hidden="1" customHeight="1" x14ac:dyDescent="0.25">
      <c r="A2115" s="100" t="s">
        <v>1522</v>
      </c>
      <c r="B2115" s="28" t="s">
        <v>301</v>
      </c>
      <c r="C2115" s="29" t="s">
        <v>1507</v>
      </c>
      <c r="D2115" s="100">
        <v>2</v>
      </c>
      <c r="E2115" s="88">
        <v>44718</v>
      </c>
      <c r="F2115" s="57">
        <f>VLOOKUP(C2115, Pivot!A$2:C$999, 3, FALSE)</f>
        <v>44529.666666666664</v>
      </c>
      <c r="G2115" s="30">
        <f t="shared" si="180"/>
        <v>188.33333333333576</v>
      </c>
      <c r="H2115" s="31">
        <f>VLOOKUP(C2115, Pivot!A$2:E$999, 4, FALSE)</f>
        <v>182.8</v>
      </c>
      <c r="I2115" s="31">
        <f>VLOOKUP(C2115, Pivot!A$2:E$999, 5, FALSE)</f>
        <v>86.3</v>
      </c>
      <c r="J2115" s="103">
        <v>85.78</v>
      </c>
      <c r="K2115" s="31">
        <f t="shared" si="177"/>
        <v>-0.51999999999999602</v>
      </c>
      <c r="L2115" s="58">
        <f>VLOOKUP(C2115, Pivot!A$2:B$999, 2, FALSE)</f>
        <v>42000</v>
      </c>
      <c r="M2115" s="58">
        <f t="shared" si="175"/>
        <v>2022</v>
      </c>
      <c r="P2115" s="58">
        <v>2022</v>
      </c>
    </row>
    <row r="2116" spans="1:16" ht="12.75" hidden="1" customHeight="1" x14ac:dyDescent="0.25">
      <c r="A2116" s="100" t="s">
        <v>1522</v>
      </c>
      <c r="B2116" s="28" t="s">
        <v>301</v>
      </c>
      <c r="C2116" s="29" t="s">
        <v>1507</v>
      </c>
      <c r="D2116" s="100">
        <v>1</v>
      </c>
      <c r="E2116" s="88">
        <v>44718</v>
      </c>
      <c r="F2116" s="57">
        <f>VLOOKUP(C2116, Pivot!A$2:C$999, 3, FALSE)</f>
        <v>44529.666666666664</v>
      </c>
      <c r="G2116" s="30">
        <f t="shared" si="180"/>
        <v>188.33333333333576</v>
      </c>
      <c r="H2116" s="31">
        <f>VLOOKUP(C2116, Pivot!A$2:E$999, 4, FALSE)</f>
        <v>182.8</v>
      </c>
      <c r="I2116" s="31">
        <f>VLOOKUP(C2116, Pivot!A$2:E$999, 5, FALSE)</f>
        <v>86.3</v>
      </c>
      <c r="J2116" s="103">
        <v>85.65</v>
      </c>
      <c r="K2116" s="31">
        <f t="shared" si="177"/>
        <v>-0.64999999999999147</v>
      </c>
      <c r="L2116" s="58">
        <f>VLOOKUP(C2116, Pivot!A$2:B$999, 2, FALSE)</f>
        <v>42000</v>
      </c>
      <c r="M2116" s="58">
        <f t="shared" si="175"/>
        <v>2022</v>
      </c>
      <c r="P2116" s="58">
        <v>2022</v>
      </c>
    </row>
    <row r="2117" spans="1:16" ht="12.75" hidden="1" customHeight="1" x14ac:dyDescent="0.25">
      <c r="A2117" s="100" t="s">
        <v>1522</v>
      </c>
      <c r="B2117" s="28" t="s">
        <v>301</v>
      </c>
      <c r="C2117" s="29" t="s">
        <v>1507</v>
      </c>
      <c r="D2117" s="100">
        <v>1</v>
      </c>
      <c r="E2117" s="88">
        <v>44718</v>
      </c>
      <c r="F2117" s="57">
        <f>VLOOKUP(C2117, Pivot!A$2:C$999, 3, FALSE)</f>
        <v>44529.666666666664</v>
      </c>
      <c r="G2117" s="30">
        <f t="shared" si="180"/>
        <v>188.33333333333576</v>
      </c>
      <c r="H2117" s="31">
        <f>VLOOKUP(C2117, Pivot!A$2:E$999, 4, FALSE)</f>
        <v>182.8</v>
      </c>
      <c r="I2117" s="31">
        <f>VLOOKUP(C2117, Pivot!A$2:E$999, 5, FALSE)</f>
        <v>86.3</v>
      </c>
      <c r="J2117" s="103">
        <v>85.34</v>
      </c>
      <c r="K2117" s="31">
        <f t="shared" si="177"/>
        <v>-0.95999999999999375</v>
      </c>
      <c r="L2117" s="58">
        <f>VLOOKUP(C2117, Pivot!A$2:B$999, 2, FALSE)</f>
        <v>42000</v>
      </c>
      <c r="M2117" s="58">
        <f t="shared" si="175"/>
        <v>2022</v>
      </c>
      <c r="P2117" s="58">
        <v>2022</v>
      </c>
    </row>
    <row r="2118" spans="1:16" ht="12.75" hidden="1" customHeight="1" x14ac:dyDescent="0.25">
      <c r="A2118" s="100" t="s">
        <v>1522</v>
      </c>
      <c r="B2118" s="28" t="s">
        <v>301</v>
      </c>
      <c r="C2118" s="29" t="s">
        <v>1507</v>
      </c>
      <c r="D2118" s="100">
        <v>1</v>
      </c>
      <c r="E2118" s="88">
        <v>44718</v>
      </c>
      <c r="F2118" s="57">
        <f>VLOOKUP(C2118, Pivot!A$2:C$999, 3, FALSE)</f>
        <v>44529.666666666664</v>
      </c>
      <c r="G2118" s="30">
        <f t="shared" si="180"/>
        <v>188.33333333333576</v>
      </c>
      <c r="H2118" s="31">
        <f>VLOOKUP(C2118, Pivot!A$2:E$999, 4, FALSE)</f>
        <v>182.8</v>
      </c>
      <c r="I2118" s="31">
        <f>VLOOKUP(C2118, Pivot!A$2:E$999, 5, FALSE)</f>
        <v>86.3</v>
      </c>
      <c r="J2118" s="103">
        <v>84.95</v>
      </c>
      <c r="K2118" s="31">
        <f t="shared" si="177"/>
        <v>-1.3499999999999943</v>
      </c>
      <c r="L2118" s="58">
        <f>VLOOKUP(C2118, Pivot!A$2:B$999, 2, FALSE)</f>
        <v>42000</v>
      </c>
      <c r="M2118" s="58">
        <f t="shared" si="175"/>
        <v>2022</v>
      </c>
      <c r="P2118" s="58">
        <v>2022</v>
      </c>
    </row>
    <row r="2119" spans="1:16" ht="12.75" hidden="1" customHeight="1" x14ac:dyDescent="0.25">
      <c r="A2119" s="100" t="s">
        <v>1522</v>
      </c>
      <c r="B2119" s="28" t="s">
        <v>301</v>
      </c>
      <c r="C2119" s="29" t="s">
        <v>1507</v>
      </c>
      <c r="D2119" s="100">
        <v>2</v>
      </c>
      <c r="E2119" s="88">
        <v>44718</v>
      </c>
      <c r="F2119" s="57">
        <f>VLOOKUP(C2119, Pivot!A$2:C$999, 3, FALSE)</f>
        <v>44529.666666666664</v>
      </c>
      <c r="G2119" s="30">
        <f t="shared" si="180"/>
        <v>188.33333333333576</v>
      </c>
      <c r="H2119" s="31">
        <f>VLOOKUP(C2119, Pivot!A$2:E$999, 4, FALSE)</f>
        <v>182.8</v>
      </c>
      <c r="I2119" s="31">
        <f>VLOOKUP(C2119, Pivot!A$2:E$999, 5, FALSE)</f>
        <v>86.3</v>
      </c>
      <c r="J2119" s="103">
        <v>84.83</v>
      </c>
      <c r="K2119" s="31">
        <f t="shared" si="177"/>
        <v>-1.4699999999999989</v>
      </c>
      <c r="L2119" s="58">
        <f>VLOOKUP(C2119, Pivot!A$2:B$999, 2, FALSE)</f>
        <v>42000</v>
      </c>
      <c r="M2119" s="58">
        <f t="shared" si="175"/>
        <v>2022</v>
      </c>
      <c r="P2119" s="58">
        <v>2022</v>
      </c>
    </row>
    <row r="2120" spans="1:16" ht="12.75" hidden="1" customHeight="1" x14ac:dyDescent="0.25">
      <c r="A2120" s="100" t="s">
        <v>1522</v>
      </c>
      <c r="B2120" s="28" t="s">
        <v>301</v>
      </c>
      <c r="C2120" s="29" t="s">
        <v>1507</v>
      </c>
      <c r="D2120" s="100">
        <v>2</v>
      </c>
      <c r="E2120" s="88">
        <v>44718</v>
      </c>
      <c r="F2120" s="57">
        <f>VLOOKUP(C2120, Pivot!A$2:C$999, 3, FALSE)</f>
        <v>44529.666666666664</v>
      </c>
      <c r="G2120" s="30">
        <f t="shared" si="180"/>
        <v>188.33333333333576</v>
      </c>
      <c r="H2120" s="31">
        <f>VLOOKUP(C2120, Pivot!A$2:E$999, 4, FALSE)</f>
        <v>182.8</v>
      </c>
      <c r="I2120" s="31">
        <f>VLOOKUP(C2120, Pivot!A$2:E$999, 5, FALSE)</f>
        <v>86.3</v>
      </c>
      <c r="J2120" s="103">
        <v>84.71</v>
      </c>
      <c r="K2120" s="31">
        <f t="shared" si="177"/>
        <v>-1.5900000000000034</v>
      </c>
      <c r="L2120" s="58">
        <f>VLOOKUP(C2120, Pivot!A$2:B$999, 2, FALSE)</f>
        <v>42000</v>
      </c>
      <c r="M2120" s="58">
        <f t="shared" si="175"/>
        <v>2022</v>
      </c>
      <c r="P2120" s="58">
        <v>2022</v>
      </c>
    </row>
    <row r="2121" spans="1:16" ht="12.75" hidden="1" customHeight="1" x14ac:dyDescent="0.25">
      <c r="A2121" s="100" t="s">
        <v>1522</v>
      </c>
      <c r="B2121" s="28" t="s">
        <v>301</v>
      </c>
      <c r="C2121" s="29" t="s">
        <v>1507</v>
      </c>
      <c r="D2121" s="100">
        <v>3</v>
      </c>
      <c r="E2121" s="88">
        <v>44718</v>
      </c>
      <c r="F2121" s="57">
        <f>VLOOKUP(C2121, Pivot!A$2:C$999, 3, FALSE)</f>
        <v>44529.666666666664</v>
      </c>
      <c r="G2121" s="30">
        <f t="shared" si="180"/>
        <v>188.33333333333576</v>
      </c>
      <c r="H2121" s="31">
        <f>VLOOKUP(C2121, Pivot!A$2:E$999, 4, FALSE)</f>
        <v>182.8</v>
      </c>
      <c r="I2121" s="31">
        <f>VLOOKUP(C2121, Pivot!A$2:E$999, 5, FALSE)</f>
        <v>86.3</v>
      </c>
      <c r="J2121" s="103">
        <v>84.58</v>
      </c>
      <c r="K2121" s="31">
        <f t="shared" si="177"/>
        <v>-1.7199999999999989</v>
      </c>
      <c r="L2121" s="58">
        <f>VLOOKUP(C2121, Pivot!A$2:B$999, 2, FALSE)</f>
        <v>42000</v>
      </c>
      <c r="M2121" s="58">
        <f t="shared" si="175"/>
        <v>2022</v>
      </c>
      <c r="P2121" s="58">
        <v>2022</v>
      </c>
    </row>
    <row r="2122" spans="1:16" ht="12.75" hidden="1" customHeight="1" x14ac:dyDescent="0.25">
      <c r="A2122" s="100" t="s">
        <v>1522</v>
      </c>
      <c r="B2122" s="28" t="s">
        <v>301</v>
      </c>
      <c r="C2122" s="29" t="s">
        <v>1507</v>
      </c>
      <c r="D2122" s="100">
        <v>6</v>
      </c>
      <c r="E2122" s="88">
        <v>44718</v>
      </c>
      <c r="F2122" s="57">
        <f>VLOOKUP(C2122, Pivot!A$2:C$999, 3, FALSE)</f>
        <v>44529.666666666664</v>
      </c>
      <c r="G2122" s="30">
        <f t="shared" si="180"/>
        <v>188.33333333333576</v>
      </c>
      <c r="H2122" s="31">
        <f>VLOOKUP(C2122, Pivot!A$2:E$999, 4, FALSE)</f>
        <v>182.8</v>
      </c>
      <c r="I2122" s="31">
        <f>VLOOKUP(C2122, Pivot!A$2:E$999, 5, FALSE)</f>
        <v>86.3</v>
      </c>
      <c r="J2122" s="103">
        <v>84.53</v>
      </c>
      <c r="K2122" s="31">
        <f t="shared" si="177"/>
        <v>-1.769999999999996</v>
      </c>
      <c r="L2122" s="58">
        <f>VLOOKUP(C2122, Pivot!A$2:B$999, 2, FALSE)</f>
        <v>42000</v>
      </c>
      <c r="M2122" s="58">
        <f t="shared" si="175"/>
        <v>2022</v>
      </c>
      <c r="P2122" s="58">
        <v>2022</v>
      </c>
    </row>
    <row r="2123" spans="1:16" ht="12.75" hidden="1" customHeight="1" x14ac:dyDescent="0.25">
      <c r="A2123" s="100" t="s">
        <v>1522</v>
      </c>
      <c r="B2123" s="28" t="s">
        <v>301</v>
      </c>
      <c r="C2123" s="29" t="s">
        <v>1507</v>
      </c>
      <c r="D2123" s="100">
        <v>1</v>
      </c>
      <c r="E2123" s="88">
        <v>44718</v>
      </c>
      <c r="F2123" s="57">
        <f>VLOOKUP(C2123, Pivot!A$2:C$999, 3, FALSE)</f>
        <v>44529.666666666664</v>
      </c>
      <c r="G2123" s="30">
        <f t="shared" si="180"/>
        <v>188.33333333333576</v>
      </c>
      <c r="H2123" s="31">
        <f>VLOOKUP(C2123, Pivot!A$2:E$999, 4, FALSE)</f>
        <v>182.8</v>
      </c>
      <c r="I2123" s="31">
        <f>VLOOKUP(C2123, Pivot!A$2:E$999, 5, FALSE)</f>
        <v>86.3</v>
      </c>
      <c r="J2123" s="103">
        <v>84.46</v>
      </c>
      <c r="K2123" s="31">
        <f t="shared" si="177"/>
        <v>-1.8400000000000034</v>
      </c>
      <c r="L2123" s="58">
        <f>VLOOKUP(C2123, Pivot!A$2:B$999, 2, FALSE)</f>
        <v>42000</v>
      </c>
      <c r="M2123" s="58">
        <f t="shared" si="175"/>
        <v>2022</v>
      </c>
      <c r="P2123" s="58">
        <v>2022</v>
      </c>
    </row>
    <row r="2124" spans="1:16" ht="12.75" hidden="1" customHeight="1" x14ac:dyDescent="0.25">
      <c r="A2124" s="100" t="s">
        <v>1522</v>
      </c>
      <c r="B2124" s="28" t="s">
        <v>301</v>
      </c>
      <c r="C2124" s="29" t="s">
        <v>1507</v>
      </c>
      <c r="D2124" s="100">
        <v>1</v>
      </c>
      <c r="E2124" s="88">
        <v>44718</v>
      </c>
      <c r="F2124" s="57">
        <f>VLOOKUP(C2124, Pivot!A$2:C$999, 3, FALSE)</f>
        <v>44529.666666666664</v>
      </c>
      <c r="G2124" s="30">
        <f t="shared" si="180"/>
        <v>188.33333333333576</v>
      </c>
      <c r="H2124" s="31">
        <f>VLOOKUP(C2124, Pivot!A$2:E$999, 4, FALSE)</f>
        <v>182.8</v>
      </c>
      <c r="I2124" s="31">
        <f>VLOOKUP(C2124, Pivot!A$2:E$999, 5, FALSE)</f>
        <v>86.3</v>
      </c>
      <c r="J2124" s="103">
        <v>84.4</v>
      </c>
      <c r="K2124" s="31">
        <f t="shared" si="177"/>
        <v>-1.8999999999999915</v>
      </c>
      <c r="L2124" s="58">
        <f>VLOOKUP(C2124, Pivot!A$2:B$999, 2, FALSE)</f>
        <v>42000</v>
      </c>
      <c r="M2124" s="58">
        <f t="shared" si="175"/>
        <v>2022</v>
      </c>
      <c r="P2124" s="58">
        <v>2022</v>
      </c>
    </row>
    <row r="2125" spans="1:16" ht="12.75" hidden="1" customHeight="1" x14ac:dyDescent="0.25">
      <c r="A2125" s="100" t="s">
        <v>1522</v>
      </c>
      <c r="B2125" s="28" t="s">
        <v>301</v>
      </c>
      <c r="C2125" s="29" t="s">
        <v>1507</v>
      </c>
      <c r="D2125" s="100">
        <v>1</v>
      </c>
      <c r="E2125" s="88">
        <v>44718</v>
      </c>
      <c r="F2125" s="57">
        <f>VLOOKUP(C2125, Pivot!A$2:C$999, 3, FALSE)</f>
        <v>44529.666666666664</v>
      </c>
      <c r="G2125" s="30">
        <f t="shared" si="180"/>
        <v>188.33333333333576</v>
      </c>
      <c r="H2125" s="31">
        <f>VLOOKUP(C2125, Pivot!A$2:E$999, 4, FALSE)</f>
        <v>182.8</v>
      </c>
      <c r="I2125" s="31">
        <f>VLOOKUP(C2125, Pivot!A$2:E$999, 5, FALSE)</f>
        <v>86.3</v>
      </c>
      <c r="J2125" s="103">
        <v>84.4</v>
      </c>
      <c r="K2125" s="31">
        <f t="shared" si="177"/>
        <v>-1.8999999999999915</v>
      </c>
      <c r="L2125" s="58">
        <f>VLOOKUP(C2125, Pivot!A$2:B$999, 2, FALSE)</f>
        <v>42000</v>
      </c>
      <c r="M2125" s="58">
        <f t="shared" si="175"/>
        <v>2022</v>
      </c>
      <c r="P2125" s="58">
        <v>2022</v>
      </c>
    </row>
    <row r="2126" spans="1:16" ht="12.75" hidden="1" customHeight="1" x14ac:dyDescent="0.25">
      <c r="A2126" s="100" t="s">
        <v>1522</v>
      </c>
      <c r="B2126" s="28" t="s">
        <v>301</v>
      </c>
      <c r="C2126" s="29" t="s">
        <v>1507</v>
      </c>
      <c r="D2126" s="100">
        <v>8</v>
      </c>
      <c r="E2126" s="88">
        <v>44718</v>
      </c>
      <c r="F2126" s="57">
        <f>VLOOKUP(C2126, Pivot!A$2:C$999, 3, FALSE)</f>
        <v>44529.666666666664</v>
      </c>
      <c r="G2126" s="30">
        <f t="shared" si="180"/>
        <v>188.33333333333576</v>
      </c>
      <c r="H2126" s="31">
        <f>VLOOKUP(C2126, Pivot!A$2:E$999, 4, FALSE)</f>
        <v>182.8</v>
      </c>
      <c r="I2126" s="31">
        <f>VLOOKUP(C2126, Pivot!A$2:E$999, 5, FALSE)</f>
        <v>86.3</v>
      </c>
      <c r="J2126" s="103">
        <v>84.27</v>
      </c>
      <c r="K2126" s="31">
        <f t="shared" si="177"/>
        <v>-2.0300000000000011</v>
      </c>
      <c r="L2126" s="58">
        <f>VLOOKUP(C2126, Pivot!A$2:B$999, 2, FALSE)</f>
        <v>42000</v>
      </c>
      <c r="M2126" s="58">
        <f t="shared" si="175"/>
        <v>2022</v>
      </c>
      <c r="P2126" s="58">
        <v>2022</v>
      </c>
    </row>
    <row r="2127" spans="1:16" ht="12.75" hidden="1" customHeight="1" x14ac:dyDescent="0.25">
      <c r="A2127" s="100" t="s">
        <v>1522</v>
      </c>
      <c r="B2127" s="28" t="s">
        <v>301</v>
      </c>
      <c r="C2127" s="29" t="s">
        <v>1507</v>
      </c>
      <c r="D2127" s="100">
        <v>1</v>
      </c>
      <c r="E2127" s="88">
        <v>44718</v>
      </c>
      <c r="F2127" s="57">
        <f>VLOOKUP(C2127, Pivot!A$2:C$999, 3, FALSE)</f>
        <v>44529.666666666664</v>
      </c>
      <c r="G2127" s="30">
        <f t="shared" si="180"/>
        <v>188.33333333333576</v>
      </c>
      <c r="H2127" s="31">
        <f>VLOOKUP(C2127, Pivot!A$2:E$999, 4, FALSE)</f>
        <v>182.8</v>
      </c>
      <c r="I2127" s="31">
        <f>VLOOKUP(C2127, Pivot!A$2:E$999, 5, FALSE)</f>
        <v>86.3</v>
      </c>
      <c r="J2127" s="103">
        <v>84.15</v>
      </c>
      <c r="K2127" s="31">
        <f t="shared" si="177"/>
        <v>-2.1499999999999915</v>
      </c>
      <c r="L2127" s="58">
        <f>VLOOKUP(C2127, Pivot!A$2:B$999, 2, FALSE)</f>
        <v>42000</v>
      </c>
      <c r="M2127" s="58">
        <f t="shared" si="175"/>
        <v>2022</v>
      </c>
      <c r="P2127" s="58">
        <v>2022</v>
      </c>
    </row>
    <row r="2128" spans="1:16" ht="12.75" hidden="1" customHeight="1" x14ac:dyDescent="0.25">
      <c r="A2128" s="100" t="s">
        <v>1522</v>
      </c>
      <c r="B2128" s="28" t="s">
        <v>301</v>
      </c>
      <c r="C2128" s="29" t="s">
        <v>1507</v>
      </c>
      <c r="D2128" s="100">
        <v>3</v>
      </c>
      <c r="E2128" s="88">
        <v>44718</v>
      </c>
      <c r="F2128" s="57">
        <f>VLOOKUP(C2128, Pivot!A$2:C$999, 3, FALSE)</f>
        <v>44529.666666666664</v>
      </c>
      <c r="G2128" s="30">
        <f t="shared" si="180"/>
        <v>188.33333333333576</v>
      </c>
      <c r="H2128" s="31">
        <f>VLOOKUP(C2128, Pivot!A$2:E$999, 4, FALSE)</f>
        <v>182.8</v>
      </c>
      <c r="I2128" s="31">
        <f>VLOOKUP(C2128, Pivot!A$2:E$999, 5, FALSE)</f>
        <v>86.3</v>
      </c>
      <c r="J2128" s="103">
        <v>84.02</v>
      </c>
      <c r="K2128" s="31">
        <f t="shared" si="177"/>
        <v>-2.2800000000000011</v>
      </c>
      <c r="L2128" s="58">
        <f>VLOOKUP(C2128, Pivot!A$2:B$999, 2, FALSE)</f>
        <v>42000</v>
      </c>
      <c r="M2128" s="58">
        <f t="shared" si="175"/>
        <v>2022</v>
      </c>
      <c r="P2128" s="58">
        <v>2022</v>
      </c>
    </row>
    <row r="2129" spans="1:16" ht="12.75" hidden="1" customHeight="1" x14ac:dyDescent="0.25">
      <c r="A2129" s="100" t="s">
        <v>1522</v>
      </c>
      <c r="B2129" s="28" t="s">
        <v>301</v>
      </c>
      <c r="C2129" s="29" t="s">
        <v>1507</v>
      </c>
      <c r="D2129" s="100">
        <v>3</v>
      </c>
      <c r="E2129" s="88">
        <v>44718</v>
      </c>
      <c r="F2129" s="57">
        <f>VLOOKUP(C2129, Pivot!A$2:C$999, 3, FALSE)</f>
        <v>44529.666666666664</v>
      </c>
      <c r="G2129" s="30">
        <f t="shared" si="180"/>
        <v>188.33333333333576</v>
      </c>
      <c r="H2129" s="31">
        <f>VLOOKUP(C2129, Pivot!A$2:E$999, 4, FALSE)</f>
        <v>182.8</v>
      </c>
      <c r="I2129" s="31">
        <f>VLOOKUP(C2129, Pivot!A$2:E$999, 5, FALSE)</f>
        <v>86.3</v>
      </c>
      <c r="J2129" s="103">
        <v>83.83</v>
      </c>
      <c r="K2129" s="31">
        <f t="shared" si="177"/>
        <v>-2.4699999999999989</v>
      </c>
      <c r="L2129" s="58">
        <f>VLOOKUP(C2129, Pivot!A$2:B$999, 2, FALSE)</f>
        <v>42000</v>
      </c>
      <c r="M2129" s="58">
        <f t="shared" si="175"/>
        <v>2022</v>
      </c>
      <c r="P2129" s="58">
        <v>2022</v>
      </c>
    </row>
    <row r="2130" spans="1:16" ht="12.75" hidden="1" customHeight="1" x14ac:dyDescent="0.25">
      <c r="A2130" s="100" t="s">
        <v>1522</v>
      </c>
      <c r="B2130" s="28" t="s">
        <v>301</v>
      </c>
      <c r="C2130" s="29" t="s">
        <v>1507</v>
      </c>
      <c r="D2130" s="100">
        <v>2</v>
      </c>
      <c r="E2130" s="88">
        <v>44718</v>
      </c>
      <c r="F2130" s="57">
        <f>VLOOKUP(C2130, Pivot!A$2:C$999, 3, FALSE)</f>
        <v>44529.666666666664</v>
      </c>
      <c r="G2130" s="30">
        <f t="shared" si="180"/>
        <v>188.33333333333576</v>
      </c>
      <c r="H2130" s="31">
        <f>VLOOKUP(C2130, Pivot!A$2:E$999, 4, FALSE)</f>
        <v>182.8</v>
      </c>
      <c r="I2130" s="31">
        <f>VLOOKUP(C2130, Pivot!A$2:E$999, 5, FALSE)</f>
        <v>86.3</v>
      </c>
      <c r="J2130" s="103">
        <v>83.7</v>
      </c>
      <c r="K2130" s="31">
        <f t="shared" si="177"/>
        <v>-2.5999999999999943</v>
      </c>
      <c r="L2130" s="58">
        <f>VLOOKUP(C2130, Pivot!A$2:B$999, 2, FALSE)</f>
        <v>42000</v>
      </c>
      <c r="M2130" s="58">
        <f t="shared" si="175"/>
        <v>2022</v>
      </c>
      <c r="P2130" s="58">
        <v>2022</v>
      </c>
    </row>
    <row r="2131" spans="1:16" ht="12.75" hidden="1" customHeight="1" x14ac:dyDescent="0.25">
      <c r="A2131" s="100" t="s">
        <v>1522</v>
      </c>
      <c r="B2131" s="28" t="s">
        <v>301</v>
      </c>
      <c r="C2131" s="29" t="s">
        <v>1507</v>
      </c>
      <c r="D2131" s="100">
        <v>4</v>
      </c>
      <c r="E2131" s="88">
        <v>44718</v>
      </c>
      <c r="F2131" s="57">
        <f>VLOOKUP(C2131, Pivot!A$2:C$999, 3, FALSE)</f>
        <v>44529.666666666664</v>
      </c>
      <c r="G2131" s="30">
        <f t="shared" si="180"/>
        <v>188.33333333333576</v>
      </c>
      <c r="H2131" s="31">
        <f>VLOOKUP(C2131, Pivot!A$2:E$999, 4, FALSE)</f>
        <v>182.8</v>
      </c>
      <c r="I2131" s="31">
        <f>VLOOKUP(C2131, Pivot!A$2:E$999, 5, FALSE)</f>
        <v>86.3</v>
      </c>
      <c r="J2131" s="103">
        <v>83.27</v>
      </c>
      <c r="K2131" s="31">
        <f t="shared" si="177"/>
        <v>-3.0300000000000011</v>
      </c>
      <c r="L2131" s="58">
        <f>VLOOKUP(C2131, Pivot!A$2:B$999, 2, FALSE)</f>
        <v>42000</v>
      </c>
      <c r="M2131" s="58">
        <f t="shared" si="175"/>
        <v>2022</v>
      </c>
      <c r="P2131" s="58">
        <v>2022</v>
      </c>
    </row>
    <row r="2132" spans="1:16" ht="12.75" hidden="1" customHeight="1" x14ac:dyDescent="0.25">
      <c r="A2132" s="100" t="s">
        <v>1522</v>
      </c>
      <c r="B2132" s="28" t="s">
        <v>301</v>
      </c>
      <c r="C2132" s="29" t="s">
        <v>1507</v>
      </c>
      <c r="D2132" s="100">
        <v>5</v>
      </c>
      <c r="E2132" s="88">
        <v>44718</v>
      </c>
      <c r="F2132" s="57">
        <f>VLOOKUP(C2132, Pivot!A$2:C$999, 3, FALSE)</f>
        <v>44529.666666666664</v>
      </c>
      <c r="G2132" s="30">
        <f t="shared" si="180"/>
        <v>188.33333333333576</v>
      </c>
      <c r="H2132" s="31">
        <f>VLOOKUP(C2132, Pivot!A$2:E$999, 4, FALSE)</f>
        <v>182.8</v>
      </c>
      <c r="I2132" s="31">
        <f>VLOOKUP(C2132, Pivot!A$2:E$999, 5, FALSE)</f>
        <v>86.3</v>
      </c>
      <c r="J2132" s="103">
        <v>83.27</v>
      </c>
      <c r="K2132" s="31">
        <f t="shared" si="177"/>
        <v>-3.0300000000000011</v>
      </c>
      <c r="L2132" s="58">
        <f>VLOOKUP(C2132, Pivot!A$2:B$999, 2, FALSE)</f>
        <v>42000</v>
      </c>
      <c r="M2132" s="58">
        <f t="shared" si="175"/>
        <v>2022</v>
      </c>
      <c r="P2132" s="58">
        <v>2022</v>
      </c>
    </row>
    <row r="2133" spans="1:16" ht="12.75" hidden="1" customHeight="1" x14ac:dyDescent="0.25">
      <c r="A2133" s="100" t="s">
        <v>1522</v>
      </c>
      <c r="B2133" s="28" t="s">
        <v>301</v>
      </c>
      <c r="C2133" s="29" t="s">
        <v>1507</v>
      </c>
      <c r="D2133" s="100">
        <v>2</v>
      </c>
      <c r="E2133" s="88">
        <v>44718</v>
      </c>
      <c r="F2133" s="57">
        <f>VLOOKUP(C2133, Pivot!A$2:C$999, 3, FALSE)</f>
        <v>44529.666666666664</v>
      </c>
      <c r="G2133" s="30">
        <f t="shared" si="180"/>
        <v>188.33333333333576</v>
      </c>
      <c r="H2133" s="31">
        <f>VLOOKUP(C2133, Pivot!A$2:E$999, 4, FALSE)</f>
        <v>182.8</v>
      </c>
      <c r="I2133" s="31">
        <f>VLOOKUP(C2133, Pivot!A$2:E$999, 5, FALSE)</f>
        <v>86.3</v>
      </c>
      <c r="J2133" s="103">
        <v>83.21</v>
      </c>
      <c r="K2133" s="31">
        <f t="shared" si="177"/>
        <v>-3.0900000000000034</v>
      </c>
      <c r="L2133" s="58">
        <f>VLOOKUP(C2133, Pivot!A$2:B$999, 2, FALSE)</f>
        <v>42000</v>
      </c>
      <c r="M2133" s="58">
        <f t="shared" si="175"/>
        <v>2022</v>
      </c>
      <c r="P2133" s="58">
        <v>2022</v>
      </c>
    </row>
    <row r="2134" spans="1:16" ht="12.75" hidden="1" customHeight="1" x14ac:dyDescent="0.25">
      <c r="A2134" s="100" t="s">
        <v>1522</v>
      </c>
      <c r="B2134" s="28" t="s">
        <v>301</v>
      </c>
      <c r="C2134" s="29" t="s">
        <v>1507</v>
      </c>
      <c r="D2134" s="100">
        <v>1</v>
      </c>
      <c r="E2134" s="88">
        <v>44718</v>
      </c>
      <c r="F2134" s="57">
        <f>VLOOKUP(C2134, Pivot!A$2:C$999, 3, FALSE)</f>
        <v>44529.666666666664</v>
      </c>
      <c r="G2134" s="30">
        <f t="shared" si="180"/>
        <v>188.33333333333576</v>
      </c>
      <c r="H2134" s="31">
        <f>VLOOKUP(C2134, Pivot!A$2:E$999, 4, FALSE)</f>
        <v>182.8</v>
      </c>
      <c r="I2134" s="31">
        <f>VLOOKUP(C2134, Pivot!A$2:E$999, 5, FALSE)</f>
        <v>86.3</v>
      </c>
      <c r="J2134" s="103">
        <v>83.21</v>
      </c>
      <c r="K2134" s="31">
        <f t="shared" si="177"/>
        <v>-3.0900000000000034</v>
      </c>
      <c r="L2134" s="58">
        <f>VLOOKUP(C2134, Pivot!A$2:B$999, 2, FALSE)</f>
        <v>42000</v>
      </c>
      <c r="M2134" s="58">
        <f t="shared" si="175"/>
        <v>2022</v>
      </c>
      <c r="P2134" s="58">
        <v>2022</v>
      </c>
    </row>
    <row r="2135" spans="1:16" ht="12.75" hidden="1" customHeight="1" x14ac:dyDescent="0.25">
      <c r="A2135" s="100" t="s">
        <v>1522</v>
      </c>
      <c r="B2135" s="28" t="s">
        <v>301</v>
      </c>
      <c r="C2135" s="29" t="s">
        <v>1507</v>
      </c>
      <c r="D2135" s="100">
        <v>2</v>
      </c>
      <c r="E2135" s="88">
        <v>44718</v>
      </c>
      <c r="F2135" s="57">
        <f>VLOOKUP(C2135, Pivot!A$2:C$999, 3, FALSE)</f>
        <v>44529.666666666664</v>
      </c>
      <c r="G2135" s="30">
        <f t="shared" si="180"/>
        <v>188.33333333333576</v>
      </c>
      <c r="H2135" s="31">
        <f>VLOOKUP(C2135, Pivot!A$2:E$999, 4, FALSE)</f>
        <v>182.8</v>
      </c>
      <c r="I2135" s="31">
        <f>VLOOKUP(C2135, Pivot!A$2:E$999, 5, FALSE)</f>
        <v>86.3</v>
      </c>
      <c r="J2135" s="103">
        <v>83.21</v>
      </c>
      <c r="K2135" s="31">
        <f t="shared" si="177"/>
        <v>-3.0900000000000034</v>
      </c>
      <c r="L2135" s="58">
        <f>VLOOKUP(C2135, Pivot!A$2:B$999, 2, FALSE)</f>
        <v>42000</v>
      </c>
      <c r="M2135" s="58">
        <f t="shared" si="175"/>
        <v>2022</v>
      </c>
      <c r="P2135" s="58">
        <v>2022</v>
      </c>
    </row>
    <row r="2136" spans="1:16" ht="12.75" hidden="1" customHeight="1" x14ac:dyDescent="0.25">
      <c r="A2136" s="100" t="s">
        <v>1522</v>
      </c>
      <c r="B2136" s="28" t="s">
        <v>301</v>
      </c>
      <c r="C2136" s="29" t="s">
        <v>1507</v>
      </c>
      <c r="D2136" s="100">
        <v>2</v>
      </c>
      <c r="E2136" s="88">
        <v>44718</v>
      </c>
      <c r="F2136" s="57">
        <f>VLOOKUP(C2136, Pivot!A$2:C$999, 3, FALSE)</f>
        <v>44529.666666666664</v>
      </c>
      <c r="G2136" s="30">
        <f t="shared" si="180"/>
        <v>188.33333333333576</v>
      </c>
      <c r="H2136" s="31">
        <f>VLOOKUP(C2136, Pivot!A$2:E$999, 4, FALSE)</f>
        <v>182.8</v>
      </c>
      <c r="I2136" s="31">
        <f>VLOOKUP(C2136, Pivot!A$2:E$999, 5, FALSE)</f>
        <v>86.3</v>
      </c>
      <c r="J2136" s="103">
        <v>83.15</v>
      </c>
      <c r="K2136" s="31">
        <f t="shared" si="177"/>
        <v>-3.1499999999999915</v>
      </c>
      <c r="L2136" s="58">
        <f>VLOOKUP(C2136, Pivot!A$2:B$999, 2, FALSE)</f>
        <v>42000</v>
      </c>
      <c r="M2136" s="58">
        <f t="shared" si="175"/>
        <v>2022</v>
      </c>
      <c r="P2136" s="58">
        <v>2022</v>
      </c>
    </row>
    <row r="2137" spans="1:16" ht="12.75" hidden="1" customHeight="1" x14ac:dyDescent="0.25">
      <c r="A2137" s="100" t="s">
        <v>1522</v>
      </c>
      <c r="B2137" s="28" t="s">
        <v>301</v>
      </c>
      <c r="C2137" s="29" t="s">
        <v>1507</v>
      </c>
      <c r="D2137" s="100">
        <v>9</v>
      </c>
      <c r="E2137" s="88">
        <v>44718</v>
      </c>
      <c r="F2137" s="57">
        <f>VLOOKUP(C2137, Pivot!A$2:C$999, 3, FALSE)</f>
        <v>44529.666666666664</v>
      </c>
      <c r="G2137" s="30">
        <f t="shared" si="180"/>
        <v>188.33333333333576</v>
      </c>
      <c r="H2137" s="31">
        <f>VLOOKUP(C2137, Pivot!A$2:E$999, 4, FALSE)</f>
        <v>182.8</v>
      </c>
      <c r="I2137" s="31">
        <f>VLOOKUP(C2137, Pivot!A$2:E$999, 5, FALSE)</f>
        <v>86.3</v>
      </c>
      <c r="J2137" s="103">
        <v>83.09</v>
      </c>
      <c r="K2137" s="31">
        <f t="shared" si="177"/>
        <v>-3.2099999999999937</v>
      </c>
      <c r="L2137" s="58">
        <f>VLOOKUP(C2137, Pivot!A$2:B$999, 2, FALSE)</f>
        <v>42000</v>
      </c>
      <c r="M2137" s="58">
        <f t="shared" si="175"/>
        <v>2022</v>
      </c>
      <c r="P2137" s="58">
        <v>2022</v>
      </c>
    </row>
    <row r="2138" spans="1:16" ht="12.75" hidden="1" customHeight="1" x14ac:dyDescent="0.25">
      <c r="A2138" s="101" t="s">
        <v>1522</v>
      </c>
      <c r="B2138" s="28" t="s">
        <v>301</v>
      </c>
      <c r="C2138" s="29" t="s">
        <v>1507</v>
      </c>
      <c r="D2138" s="101">
        <v>17</v>
      </c>
      <c r="E2138" s="102">
        <v>44718</v>
      </c>
      <c r="F2138" s="57">
        <f>VLOOKUP(C2138, Pivot!A$2:C$999, 3, FALSE)</f>
        <v>44529.666666666664</v>
      </c>
      <c r="G2138" s="30">
        <f t="shared" si="180"/>
        <v>188.33333333333576</v>
      </c>
      <c r="H2138" s="31">
        <f>VLOOKUP(C2138, Pivot!A$2:E$999, 4, FALSE)</f>
        <v>182.8</v>
      </c>
      <c r="I2138" s="31">
        <f>VLOOKUP(C2138, Pivot!A$2:E$999, 5, FALSE)</f>
        <v>86.3</v>
      </c>
      <c r="J2138" s="104">
        <v>83.02</v>
      </c>
      <c r="K2138" s="31">
        <f t="shared" si="177"/>
        <v>-3.2800000000000011</v>
      </c>
      <c r="L2138" s="58">
        <f>VLOOKUP(C2138, Pivot!A$2:B$999, 2, FALSE)</f>
        <v>42000</v>
      </c>
      <c r="M2138" s="58">
        <f t="shared" si="175"/>
        <v>2022</v>
      </c>
      <c r="P2138" s="58">
        <v>2022</v>
      </c>
    </row>
    <row r="2139" spans="1:16" ht="12.75" hidden="1" customHeight="1" x14ac:dyDescent="0.25">
      <c r="A2139" s="100" t="s">
        <v>1518</v>
      </c>
      <c r="B2139" s="28" t="s">
        <v>301</v>
      </c>
      <c r="C2139" s="29" t="s">
        <v>1507</v>
      </c>
      <c r="D2139" s="100">
        <v>3</v>
      </c>
      <c r="E2139" s="88">
        <v>44719</v>
      </c>
      <c r="F2139" s="57">
        <f>VLOOKUP(C2139, Pivot!A$2:C$999, 3, FALSE)</f>
        <v>44529.666666666664</v>
      </c>
      <c r="G2139" s="30">
        <f t="shared" si="180"/>
        <v>189.33333333333576</v>
      </c>
      <c r="H2139" s="31">
        <f>VLOOKUP(C2139, Pivot!A$2:E$999, 4, FALSE)</f>
        <v>182.8</v>
      </c>
      <c r="I2139" s="31">
        <f>VLOOKUP(C2139, Pivot!A$2:E$999, 5, FALSE)</f>
        <v>86.3</v>
      </c>
      <c r="J2139" s="103">
        <v>85.9</v>
      </c>
      <c r="K2139" s="31">
        <f t="shared" si="177"/>
        <v>-0.39999999999999147</v>
      </c>
      <c r="L2139" s="58">
        <f>VLOOKUP(C2139, Pivot!A$2:B$999, 2, FALSE)</f>
        <v>42000</v>
      </c>
      <c r="M2139" s="58">
        <f t="shared" si="175"/>
        <v>2022</v>
      </c>
      <c r="P2139" s="58">
        <v>2022</v>
      </c>
    </row>
    <row r="2140" spans="1:16" ht="12.75" hidden="1" customHeight="1" x14ac:dyDescent="0.25">
      <c r="A2140" s="100" t="s">
        <v>1518</v>
      </c>
      <c r="B2140" s="28" t="s">
        <v>301</v>
      </c>
      <c r="C2140" s="29" t="s">
        <v>1507</v>
      </c>
      <c r="D2140" s="100">
        <v>2</v>
      </c>
      <c r="E2140" s="88">
        <v>44719</v>
      </c>
      <c r="F2140" s="57">
        <f>VLOOKUP(C2140, Pivot!A$2:C$999, 3, FALSE)</f>
        <v>44529.666666666664</v>
      </c>
      <c r="G2140" s="30">
        <f t="shared" si="180"/>
        <v>189.33333333333576</v>
      </c>
      <c r="H2140" s="31">
        <f>VLOOKUP(C2140, Pivot!A$2:E$999, 4, FALSE)</f>
        <v>182.8</v>
      </c>
      <c r="I2140" s="31">
        <f>VLOOKUP(C2140, Pivot!A$2:E$999, 5, FALSE)</f>
        <v>86.3</v>
      </c>
      <c r="J2140" s="103">
        <v>85.96</v>
      </c>
      <c r="K2140" s="31">
        <f t="shared" si="177"/>
        <v>-0.34000000000000341</v>
      </c>
      <c r="L2140" s="58">
        <f>VLOOKUP(C2140, Pivot!A$2:B$999, 2, FALSE)</f>
        <v>42000</v>
      </c>
      <c r="M2140" s="58">
        <f t="shared" si="175"/>
        <v>2022</v>
      </c>
      <c r="P2140" s="58">
        <v>2022</v>
      </c>
    </row>
    <row r="2141" spans="1:16" ht="12.75" hidden="1" customHeight="1" x14ac:dyDescent="0.25">
      <c r="A2141" s="100" t="s">
        <v>1518</v>
      </c>
      <c r="B2141" s="28" t="s">
        <v>301</v>
      </c>
      <c r="C2141" s="29" t="s">
        <v>1507</v>
      </c>
      <c r="D2141" s="100">
        <v>1</v>
      </c>
      <c r="E2141" s="88">
        <v>44719</v>
      </c>
      <c r="F2141" s="57">
        <f>VLOOKUP(C2141, Pivot!A$2:C$999, 3, FALSE)</f>
        <v>44529.666666666664</v>
      </c>
      <c r="G2141" s="30">
        <f t="shared" si="180"/>
        <v>189.33333333333576</v>
      </c>
      <c r="H2141" s="31">
        <f>VLOOKUP(C2141, Pivot!A$2:E$999, 4, FALSE)</f>
        <v>182.8</v>
      </c>
      <c r="I2141" s="31">
        <f>VLOOKUP(C2141, Pivot!A$2:E$999, 5, FALSE)</f>
        <v>86.3</v>
      </c>
      <c r="J2141" s="103">
        <v>86.26</v>
      </c>
      <c r="K2141" s="31">
        <f t="shared" si="177"/>
        <v>-3.9999999999992042E-2</v>
      </c>
      <c r="L2141" s="58">
        <f>VLOOKUP(C2141, Pivot!A$2:B$999, 2, FALSE)</f>
        <v>42000</v>
      </c>
      <c r="M2141" s="58">
        <f t="shared" si="175"/>
        <v>2022</v>
      </c>
      <c r="P2141" s="58">
        <v>2022</v>
      </c>
    </row>
    <row r="2142" spans="1:16" ht="12.75" hidden="1" customHeight="1" x14ac:dyDescent="0.25">
      <c r="A2142" s="100" t="s">
        <v>1518</v>
      </c>
      <c r="B2142" s="28" t="s">
        <v>301</v>
      </c>
      <c r="C2142" s="29" t="s">
        <v>1507</v>
      </c>
      <c r="D2142" s="100">
        <v>1</v>
      </c>
      <c r="E2142" s="88">
        <v>44719</v>
      </c>
      <c r="F2142" s="57">
        <f>VLOOKUP(C2142, Pivot!A$2:C$999, 3, FALSE)</f>
        <v>44529.666666666664</v>
      </c>
      <c r="G2142" s="30">
        <f t="shared" si="180"/>
        <v>189.33333333333576</v>
      </c>
      <c r="H2142" s="31">
        <f>VLOOKUP(C2142, Pivot!A$2:E$999, 4, FALSE)</f>
        <v>182.8</v>
      </c>
      <c r="I2142" s="31">
        <f>VLOOKUP(C2142, Pivot!A$2:E$999, 5, FALSE)</f>
        <v>86.3</v>
      </c>
      <c r="J2142" s="103">
        <v>86.26</v>
      </c>
      <c r="K2142" s="31">
        <f t="shared" si="177"/>
        <v>-3.9999999999992042E-2</v>
      </c>
      <c r="L2142" s="58">
        <f>VLOOKUP(C2142, Pivot!A$2:B$999, 2, FALSE)</f>
        <v>42000</v>
      </c>
      <c r="M2142" s="58">
        <f t="shared" si="175"/>
        <v>2022</v>
      </c>
      <c r="P2142" s="58">
        <v>2022</v>
      </c>
    </row>
    <row r="2143" spans="1:16" ht="12.75" hidden="1" customHeight="1" x14ac:dyDescent="0.25">
      <c r="A2143" s="100" t="s">
        <v>1518</v>
      </c>
      <c r="B2143" s="28" t="s">
        <v>301</v>
      </c>
      <c r="C2143" s="29" t="s">
        <v>1507</v>
      </c>
      <c r="D2143" s="100">
        <v>1</v>
      </c>
      <c r="E2143" s="88">
        <v>44719</v>
      </c>
      <c r="F2143" s="57">
        <f>VLOOKUP(C2143, Pivot!A$2:C$999, 3, FALSE)</f>
        <v>44529.666666666664</v>
      </c>
      <c r="G2143" s="30">
        <f t="shared" si="180"/>
        <v>189.33333333333576</v>
      </c>
      <c r="H2143" s="31">
        <f>VLOOKUP(C2143, Pivot!A$2:E$999, 4, FALSE)</f>
        <v>182.8</v>
      </c>
      <c r="I2143" s="31">
        <f>VLOOKUP(C2143, Pivot!A$2:E$999, 5, FALSE)</f>
        <v>86.3</v>
      </c>
      <c r="J2143" s="103">
        <v>86.63</v>
      </c>
      <c r="K2143" s="31">
        <f t="shared" si="177"/>
        <v>0</v>
      </c>
      <c r="L2143" s="58">
        <f>VLOOKUP(C2143, Pivot!A$2:B$999, 2, FALSE)</f>
        <v>42000</v>
      </c>
      <c r="M2143" s="58">
        <f t="shared" si="175"/>
        <v>2022</v>
      </c>
      <c r="P2143" s="58">
        <v>2022</v>
      </c>
    </row>
    <row r="2144" spans="1:16" ht="12.75" hidden="1" customHeight="1" x14ac:dyDescent="0.25">
      <c r="A2144" s="100" t="s">
        <v>1518</v>
      </c>
      <c r="B2144" s="28" t="s">
        <v>301</v>
      </c>
      <c r="C2144" s="29" t="s">
        <v>1507</v>
      </c>
      <c r="D2144" s="100">
        <v>3</v>
      </c>
      <c r="E2144" s="88">
        <v>44719</v>
      </c>
      <c r="F2144" s="57">
        <f>VLOOKUP(C2144, Pivot!A$2:C$999, 3, FALSE)</f>
        <v>44529.666666666664</v>
      </c>
      <c r="G2144" s="30">
        <f t="shared" si="180"/>
        <v>189.33333333333576</v>
      </c>
      <c r="H2144" s="31">
        <f>VLOOKUP(C2144, Pivot!A$2:E$999, 4, FALSE)</f>
        <v>182.8</v>
      </c>
      <c r="I2144" s="31">
        <f>VLOOKUP(C2144, Pivot!A$2:E$999, 5, FALSE)</f>
        <v>86.3</v>
      </c>
      <c r="J2144" s="103">
        <v>87.09</v>
      </c>
      <c r="K2144" s="31">
        <f t="shared" si="177"/>
        <v>0</v>
      </c>
      <c r="L2144" s="58">
        <f>VLOOKUP(C2144, Pivot!A$2:B$999, 2, FALSE)</f>
        <v>42000</v>
      </c>
      <c r="M2144" s="58">
        <f t="shared" si="175"/>
        <v>2022</v>
      </c>
      <c r="P2144" s="58">
        <v>2022</v>
      </c>
    </row>
    <row r="2145" spans="1:16" ht="12.75" hidden="1" customHeight="1" x14ac:dyDescent="0.25">
      <c r="A2145" s="100" t="s">
        <v>1518</v>
      </c>
      <c r="B2145" s="28" t="s">
        <v>301</v>
      </c>
      <c r="C2145" s="29" t="s">
        <v>1507</v>
      </c>
      <c r="D2145" s="100">
        <v>23</v>
      </c>
      <c r="E2145" s="88">
        <v>44719</v>
      </c>
      <c r="F2145" s="57">
        <f>VLOOKUP(C2145, Pivot!A$2:C$999, 3, FALSE)</f>
        <v>44529.666666666664</v>
      </c>
      <c r="G2145" s="30">
        <f t="shared" si="180"/>
        <v>189.33333333333576</v>
      </c>
      <c r="H2145" s="31">
        <f>VLOOKUP(C2145, Pivot!A$2:E$999, 4, FALSE)</f>
        <v>182.8</v>
      </c>
      <c r="I2145" s="31">
        <f>VLOOKUP(C2145, Pivot!A$2:E$999, 5, FALSE)</f>
        <v>86.3</v>
      </c>
      <c r="J2145" s="103">
        <v>87.17</v>
      </c>
      <c r="K2145" s="31">
        <f t="shared" si="177"/>
        <v>0</v>
      </c>
      <c r="L2145" s="58">
        <f>VLOOKUP(C2145, Pivot!A$2:B$999, 2, FALSE)</f>
        <v>42000</v>
      </c>
      <c r="M2145" s="58">
        <f t="shared" si="175"/>
        <v>2022</v>
      </c>
      <c r="P2145" s="58">
        <v>2022</v>
      </c>
    </row>
    <row r="2146" spans="1:16" ht="12.75" hidden="1" customHeight="1" x14ac:dyDescent="0.25">
      <c r="A2146" s="100" t="s">
        <v>1518</v>
      </c>
      <c r="B2146" s="28" t="s">
        <v>301</v>
      </c>
      <c r="C2146" s="29" t="s">
        <v>1507</v>
      </c>
      <c r="D2146" s="100">
        <v>2</v>
      </c>
      <c r="E2146" s="88">
        <v>44719</v>
      </c>
      <c r="F2146" s="57">
        <f>VLOOKUP(C2146, Pivot!A$2:C$999, 3, FALSE)</f>
        <v>44529.666666666664</v>
      </c>
      <c r="G2146" s="30">
        <f t="shared" si="180"/>
        <v>189.33333333333576</v>
      </c>
      <c r="H2146" s="31">
        <f>VLOOKUP(C2146, Pivot!A$2:E$999, 4, FALSE)</f>
        <v>182.8</v>
      </c>
      <c r="I2146" s="31">
        <f>VLOOKUP(C2146, Pivot!A$2:E$999, 5, FALSE)</f>
        <v>86.3</v>
      </c>
      <c r="J2146" s="103">
        <v>87.8</v>
      </c>
      <c r="K2146" s="31">
        <f t="shared" si="177"/>
        <v>0</v>
      </c>
      <c r="L2146" s="58">
        <f>VLOOKUP(C2146, Pivot!A$2:B$999, 2, FALSE)</f>
        <v>42000</v>
      </c>
      <c r="M2146" s="58">
        <f t="shared" si="175"/>
        <v>2022</v>
      </c>
      <c r="P2146" s="58">
        <v>2022</v>
      </c>
    </row>
    <row r="2147" spans="1:16" ht="12.75" hidden="1" customHeight="1" x14ac:dyDescent="0.25">
      <c r="A2147" s="100" t="s">
        <v>1518</v>
      </c>
      <c r="B2147" s="28" t="s">
        <v>301</v>
      </c>
      <c r="C2147" s="29" t="s">
        <v>1507</v>
      </c>
      <c r="D2147" s="100">
        <v>4</v>
      </c>
      <c r="E2147" s="88">
        <v>44719</v>
      </c>
      <c r="F2147" s="57">
        <f>VLOOKUP(C2147, Pivot!A$2:C$999, 3, FALSE)</f>
        <v>44529.666666666664</v>
      </c>
      <c r="G2147" s="30">
        <f t="shared" si="180"/>
        <v>189.33333333333576</v>
      </c>
      <c r="H2147" s="31">
        <f>VLOOKUP(C2147, Pivot!A$2:E$999, 4, FALSE)</f>
        <v>182.8</v>
      </c>
      <c r="I2147" s="31">
        <f>VLOOKUP(C2147, Pivot!A$2:E$999, 5, FALSE)</f>
        <v>86.3</v>
      </c>
      <c r="J2147" s="103">
        <v>87.88</v>
      </c>
      <c r="K2147" s="31">
        <f t="shared" si="177"/>
        <v>0</v>
      </c>
      <c r="L2147" s="58">
        <f>VLOOKUP(C2147, Pivot!A$2:B$999, 2, FALSE)</f>
        <v>42000</v>
      </c>
      <c r="M2147" s="58">
        <f t="shared" si="175"/>
        <v>2022</v>
      </c>
      <c r="P2147" s="58">
        <v>2022</v>
      </c>
    </row>
    <row r="2148" spans="1:16" ht="12.75" hidden="1" customHeight="1" x14ac:dyDescent="0.25">
      <c r="A2148" s="100" t="s">
        <v>1518</v>
      </c>
      <c r="B2148" s="28" t="s">
        <v>301</v>
      </c>
      <c r="C2148" s="29" t="s">
        <v>1507</v>
      </c>
      <c r="D2148" s="100">
        <v>13</v>
      </c>
      <c r="E2148" s="88">
        <v>44719</v>
      </c>
      <c r="F2148" s="57">
        <f>VLOOKUP(C2148, Pivot!A$2:C$999, 3, FALSE)</f>
        <v>44529.666666666664</v>
      </c>
      <c r="G2148" s="30">
        <f t="shared" si="180"/>
        <v>189.33333333333576</v>
      </c>
      <c r="H2148" s="31">
        <f>VLOOKUP(C2148, Pivot!A$2:E$999, 4, FALSE)</f>
        <v>182.8</v>
      </c>
      <c r="I2148" s="31">
        <f>VLOOKUP(C2148, Pivot!A$2:E$999, 5, FALSE)</f>
        <v>86.3</v>
      </c>
      <c r="J2148" s="103">
        <v>87.96</v>
      </c>
      <c r="K2148" s="31">
        <f t="shared" si="177"/>
        <v>0</v>
      </c>
      <c r="L2148" s="58">
        <f>VLOOKUP(C2148, Pivot!A$2:B$999, 2, FALSE)</f>
        <v>42000</v>
      </c>
      <c r="M2148" s="58">
        <f t="shared" si="175"/>
        <v>2022</v>
      </c>
      <c r="P2148" s="58">
        <v>2022</v>
      </c>
    </row>
    <row r="2149" spans="1:16" ht="12.75" hidden="1" customHeight="1" x14ac:dyDescent="0.25">
      <c r="A2149" s="100" t="s">
        <v>1518</v>
      </c>
      <c r="B2149" s="28" t="s">
        <v>301</v>
      </c>
      <c r="C2149" s="29" t="s">
        <v>1507</v>
      </c>
      <c r="D2149" s="100">
        <v>2</v>
      </c>
      <c r="E2149" s="88">
        <v>44719</v>
      </c>
      <c r="F2149" s="57">
        <f>VLOOKUP(C2149, Pivot!A$2:C$999, 3, FALSE)</f>
        <v>44529.666666666664</v>
      </c>
      <c r="G2149" s="30">
        <f t="shared" si="180"/>
        <v>189.33333333333576</v>
      </c>
      <c r="H2149" s="31">
        <f>VLOOKUP(C2149, Pivot!A$2:E$999, 4, FALSE)</f>
        <v>182.8</v>
      </c>
      <c r="I2149" s="31">
        <f>VLOOKUP(C2149, Pivot!A$2:E$999, 5, FALSE)</f>
        <v>86.3</v>
      </c>
      <c r="J2149" s="103">
        <v>88.13</v>
      </c>
      <c r="K2149" s="31">
        <f t="shared" si="177"/>
        <v>0</v>
      </c>
      <c r="L2149" s="58">
        <f>VLOOKUP(C2149, Pivot!A$2:B$999, 2, FALSE)</f>
        <v>42000</v>
      </c>
      <c r="M2149" s="58">
        <f t="shared" si="175"/>
        <v>2022</v>
      </c>
      <c r="P2149" s="58">
        <v>2022</v>
      </c>
    </row>
    <row r="2150" spans="1:16" ht="12.75" hidden="1" customHeight="1" x14ac:dyDescent="0.25">
      <c r="A2150" s="100" t="s">
        <v>1518</v>
      </c>
      <c r="B2150" s="28" t="s">
        <v>301</v>
      </c>
      <c r="C2150" s="29" t="s">
        <v>1507</v>
      </c>
      <c r="D2150" s="100">
        <v>1</v>
      </c>
      <c r="E2150" s="88">
        <v>44719</v>
      </c>
      <c r="F2150" s="57">
        <f>VLOOKUP(C2150, Pivot!A$2:C$999, 3, FALSE)</f>
        <v>44529.666666666664</v>
      </c>
      <c r="G2150" s="30">
        <f t="shared" si="180"/>
        <v>189.33333333333576</v>
      </c>
      <c r="H2150" s="31">
        <f>VLOOKUP(C2150, Pivot!A$2:E$999, 4, FALSE)</f>
        <v>182.8</v>
      </c>
      <c r="I2150" s="31">
        <f>VLOOKUP(C2150, Pivot!A$2:E$999, 5, FALSE)</f>
        <v>86.3</v>
      </c>
      <c r="J2150" s="103">
        <v>88.21</v>
      </c>
      <c r="K2150" s="31">
        <f t="shared" si="177"/>
        <v>0</v>
      </c>
      <c r="L2150" s="58">
        <f>VLOOKUP(C2150, Pivot!A$2:B$999, 2, FALSE)</f>
        <v>42000</v>
      </c>
      <c r="M2150" s="58">
        <f t="shared" si="175"/>
        <v>2022</v>
      </c>
      <c r="P2150" s="58">
        <v>2022</v>
      </c>
    </row>
    <row r="2151" spans="1:16" ht="12.75" hidden="1" customHeight="1" x14ac:dyDescent="0.25">
      <c r="A2151" s="100" t="s">
        <v>1518</v>
      </c>
      <c r="B2151" s="28" t="s">
        <v>301</v>
      </c>
      <c r="C2151" s="29" t="s">
        <v>1507</v>
      </c>
      <c r="D2151" s="100">
        <v>1</v>
      </c>
      <c r="E2151" s="88">
        <v>44719</v>
      </c>
      <c r="F2151" s="57">
        <f>VLOOKUP(C2151, Pivot!A$2:C$999, 3, FALSE)</f>
        <v>44529.666666666664</v>
      </c>
      <c r="G2151" s="30">
        <f t="shared" si="180"/>
        <v>189.33333333333576</v>
      </c>
      <c r="H2151" s="31">
        <f>VLOOKUP(C2151, Pivot!A$2:E$999, 4, FALSE)</f>
        <v>182.8</v>
      </c>
      <c r="I2151" s="31">
        <f>VLOOKUP(C2151, Pivot!A$2:E$999, 5, FALSE)</f>
        <v>86.3</v>
      </c>
      <c r="J2151" s="103">
        <v>88.63</v>
      </c>
      <c r="K2151" s="31">
        <f t="shared" si="177"/>
        <v>0</v>
      </c>
      <c r="L2151" s="58">
        <f>VLOOKUP(C2151, Pivot!A$2:B$999, 2, FALSE)</f>
        <v>42000</v>
      </c>
      <c r="M2151" s="58">
        <f t="shared" si="175"/>
        <v>2022</v>
      </c>
      <c r="P2151" s="58">
        <v>2022</v>
      </c>
    </row>
    <row r="2152" spans="1:16" ht="12.75" hidden="1" customHeight="1" x14ac:dyDescent="0.25">
      <c r="A2152" s="100" t="s">
        <v>1518</v>
      </c>
      <c r="B2152" s="28" t="s">
        <v>301</v>
      </c>
      <c r="C2152" s="29" t="s">
        <v>1507</v>
      </c>
      <c r="D2152" s="100">
        <v>2</v>
      </c>
      <c r="E2152" s="88">
        <v>44719</v>
      </c>
      <c r="F2152" s="57">
        <f>VLOOKUP(C2152, Pivot!A$2:C$999, 3, FALSE)</f>
        <v>44529.666666666664</v>
      </c>
      <c r="G2152" s="30">
        <f t="shared" si="180"/>
        <v>189.33333333333576</v>
      </c>
      <c r="H2152" s="31">
        <f>VLOOKUP(C2152, Pivot!A$2:E$999, 4, FALSE)</f>
        <v>182.8</v>
      </c>
      <c r="I2152" s="31">
        <f>VLOOKUP(C2152, Pivot!A$2:E$999, 5, FALSE)</f>
        <v>86.3</v>
      </c>
      <c r="J2152" s="103">
        <v>88.71</v>
      </c>
      <c r="K2152" s="31">
        <f t="shared" si="177"/>
        <v>0</v>
      </c>
      <c r="L2152" s="58">
        <f>VLOOKUP(C2152, Pivot!A$2:B$999, 2, FALSE)</f>
        <v>42000</v>
      </c>
      <c r="M2152" s="58">
        <f t="shared" si="175"/>
        <v>2022</v>
      </c>
      <c r="P2152" s="58">
        <v>2022</v>
      </c>
    </row>
    <row r="2153" spans="1:16" ht="12.75" hidden="1" customHeight="1" x14ac:dyDescent="0.25">
      <c r="A2153" s="100" t="s">
        <v>1518</v>
      </c>
      <c r="B2153" s="28" t="s">
        <v>301</v>
      </c>
      <c r="C2153" s="29" t="s">
        <v>1507</v>
      </c>
      <c r="D2153" s="100">
        <v>7</v>
      </c>
      <c r="E2153" s="88">
        <v>44719</v>
      </c>
      <c r="F2153" s="57">
        <f>VLOOKUP(C2153, Pivot!A$2:C$999, 3, FALSE)</f>
        <v>44529.666666666664</v>
      </c>
      <c r="G2153" s="30">
        <f t="shared" si="180"/>
        <v>189.33333333333576</v>
      </c>
      <c r="H2153" s="31">
        <f>VLOOKUP(C2153, Pivot!A$2:E$999, 4, FALSE)</f>
        <v>182.8</v>
      </c>
      <c r="I2153" s="31">
        <f>VLOOKUP(C2153, Pivot!A$2:E$999, 5, FALSE)</f>
        <v>86.3</v>
      </c>
      <c r="J2153" s="103">
        <v>88.87</v>
      </c>
      <c r="K2153" s="31">
        <f t="shared" si="177"/>
        <v>0</v>
      </c>
      <c r="L2153" s="58">
        <f>VLOOKUP(C2153, Pivot!A$2:B$999, 2, FALSE)</f>
        <v>42000</v>
      </c>
      <c r="M2153" s="58">
        <f t="shared" si="175"/>
        <v>2022</v>
      </c>
      <c r="P2153" s="58">
        <v>2022</v>
      </c>
    </row>
    <row r="2154" spans="1:16" ht="12.75" hidden="1" customHeight="1" x14ac:dyDescent="0.25">
      <c r="A2154" s="101" t="s">
        <v>1518</v>
      </c>
      <c r="B2154" s="28" t="s">
        <v>301</v>
      </c>
      <c r="C2154" s="29" t="s">
        <v>1507</v>
      </c>
      <c r="D2154" s="101">
        <v>1</v>
      </c>
      <c r="E2154" s="102">
        <v>44719</v>
      </c>
      <c r="F2154" s="57">
        <f>VLOOKUP(C2154, Pivot!A$2:C$999, 3, FALSE)</f>
        <v>44529.666666666664</v>
      </c>
      <c r="G2154" s="30">
        <f t="shared" si="180"/>
        <v>189.33333333333576</v>
      </c>
      <c r="H2154" s="31">
        <f>VLOOKUP(C2154, Pivot!A$2:E$999, 4, FALSE)</f>
        <v>182.8</v>
      </c>
      <c r="I2154" s="31">
        <f>VLOOKUP(C2154, Pivot!A$2:E$999, 5, FALSE)</f>
        <v>86.3</v>
      </c>
      <c r="J2154" s="104">
        <v>88.96</v>
      </c>
      <c r="K2154" s="31">
        <f t="shared" si="177"/>
        <v>0</v>
      </c>
      <c r="L2154" s="58">
        <f>VLOOKUP(C2154, Pivot!A$2:B$999, 2, FALSE)</f>
        <v>42000</v>
      </c>
      <c r="M2154" s="58">
        <f t="shared" si="175"/>
        <v>2022</v>
      </c>
      <c r="P2154" s="58">
        <v>2022</v>
      </c>
    </row>
    <row r="2155" spans="1:16" ht="12.75" hidden="1" customHeight="1" x14ac:dyDescent="0.25">
      <c r="A2155" s="100" t="s">
        <v>1520</v>
      </c>
      <c r="B2155" s="28" t="s">
        <v>301</v>
      </c>
      <c r="C2155" s="29" t="s">
        <v>1507</v>
      </c>
      <c r="D2155" s="100">
        <v>2</v>
      </c>
      <c r="E2155" s="88">
        <v>44720</v>
      </c>
      <c r="F2155" s="57">
        <f>VLOOKUP(C2155, Pivot!A$2:C$999, 3, FALSE)</f>
        <v>44529.666666666664</v>
      </c>
      <c r="G2155" s="30">
        <f t="shared" si="180"/>
        <v>190.33333333333576</v>
      </c>
      <c r="H2155" s="31">
        <f>VLOOKUP(C2155, Pivot!A$2:E$999, 4, FALSE)</f>
        <v>182.8</v>
      </c>
      <c r="I2155" s="31">
        <f>VLOOKUP(C2155, Pivot!A$2:E$999, 5, FALSE)</f>
        <v>86.3</v>
      </c>
      <c r="J2155" s="103">
        <v>90.63</v>
      </c>
      <c r="K2155" s="31">
        <f t="shared" si="177"/>
        <v>0</v>
      </c>
      <c r="L2155" s="58">
        <f>VLOOKUP(C2155, Pivot!A$2:B$999, 2, FALSE)</f>
        <v>42000</v>
      </c>
      <c r="M2155" s="58">
        <f t="shared" si="175"/>
        <v>2022</v>
      </c>
      <c r="P2155" s="58">
        <v>2022</v>
      </c>
    </row>
    <row r="2156" spans="1:16" ht="12.75" hidden="1" customHeight="1" x14ac:dyDescent="0.25">
      <c r="A2156" s="100" t="s">
        <v>1520</v>
      </c>
      <c r="B2156" s="28" t="s">
        <v>301</v>
      </c>
      <c r="C2156" s="29" t="s">
        <v>1507</v>
      </c>
      <c r="D2156" s="100">
        <v>1</v>
      </c>
      <c r="E2156" s="88">
        <v>44720</v>
      </c>
      <c r="F2156" s="57">
        <f>VLOOKUP(C2156, Pivot!A$2:C$999, 3, FALSE)</f>
        <v>44529.666666666664</v>
      </c>
      <c r="G2156" s="30">
        <f t="shared" si="180"/>
        <v>190.33333333333576</v>
      </c>
      <c r="H2156" s="31">
        <f>VLOOKUP(C2156, Pivot!A$2:E$999, 4, FALSE)</f>
        <v>182.8</v>
      </c>
      <c r="I2156" s="31">
        <f>VLOOKUP(C2156, Pivot!A$2:E$999, 5, FALSE)</f>
        <v>86.3</v>
      </c>
      <c r="J2156" s="103">
        <v>91.11</v>
      </c>
      <c r="K2156" s="31">
        <f t="shared" si="177"/>
        <v>0</v>
      </c>
      <c r="L2156" s="58">
        <f>VLOOKUP(C2156, Pivot!A$2:B$999, 2, FALSE)</f>
        <v>42000</v>
      </c>
      <c r="M2156" s="58">
        <f t="shared" si="175"/>
        <v>2022</v>
      </c>
      <c r="P2156" s="58">
        <v>2022</v>
      </c>
    </row>
    <row r="2157" spans="1:16" ht="12.75" hidden="1" customHeight="1" x14ac:dyDescent="0.25">
      <c r="A2157" s="100" t="s">
        <v>1520</v>
      </c>
      <c r="B2157" s="28" t="s">
        <v>301</v>
      </c>
      <c r="C2157" s="29" t="s">
        <v>1507</v>
      </c>
      <c r="D2157" s="100">
        <v>1</v>
      </c>
      <c r="E2157" s="88">
        <v>44720</v>
      </c>
      <c r="F2157" s="57">
        <f>VLOOKUP(C2157, Pivot!A$2:C$999, 3, FALSE)</f>
        <v>44529.666666666664</v>
      </c>
      <c r="G2157" s="30">
        <f t="shared" si="180"/>
        <v>190.33333333333576</v>
      </c>
      <c r="H2157" s="31">
        <f>VLOOKUP(C2157, Pivot!A$2:E$999, 4, FALSE)</f>
        <v>182.8</v>
      </c>
      <c r="I2157" s="31">
        <f>VLOOKUP(C2157, Pivot!A$2:E$999, 5, FALSE)</f>
        <v>86.3</v>
      </c>
      <c r="J2157" s="103">
        <v>91.45</v>
      </c>
      <c r="K2157" s="31">
        <f t="shared" si="177"/>
        <v>0</v>
      </c>
      <c r="L2157" s="58">
        <f>VLOOKUP(C2157, Pivot!A$2:B$999, 2, FALSE)</f>
        <v>42000</v>
      </c>
      <c r="M2157" s="58">
        <f t="shared" si="175"/>
        <v>2022</v>
      </c>
      <c r="P2157" s="58">
        <v>2022</v>
      </c>
    </row>
    <row r="2158" spans="1:16" ht="12.75" hidden="1" customHeight="1" x14ac:dyDescent="0.25">
      <c r="A2158" s="101" t="s">
        <v>1520</v>
      </c>
      <c r="B2158" s="28" t="s">
        <v>301</v>
      </c>
      <c r="C2158" s="29" t="s">
        <v>1507</v>
      </c>
      <c r="D2158" s="101">
        <v>1</v>
      </c>
      <c r="E2158" s="102">
        <v>44720</v>
      </c>
      <c r="F2158" s="57">
        <f>VLOOKUP(C2158, Pivot!A$2:C$999, 3, FALSE)</f>
        <v>44529.666666666664</v>
      </c>
      <c r="G2158" s="30">
        <f t="shared" si="180"/>
        <v>190.33333333333576</v>
      </c>
      <c r="H2158" s="31">
        <f>VLOOKUP(C2158, Pivot!A$2:E$999, 4, FALSE)</f>
        <v>182.8</v>
      </c>
      <c r="I2158" s="31">
        <f>VLOOKUP(C2158, Pivot!A$2:E$999, 5, FALSE)</f>
        <v>86.3</v>
      </c>
      <c r="J2158" s="104">
        <v>91.79</v>
      </c>
      <c r="K2158" s="31">
        <f t="shared" si="177"/>
        <v>0</v>
      </c>
      <c r="L2158" s="58">
        <f>VLOOKUP(C2158, Pivot!A$2:B$999, 2, FALSE)</f>
        <v>42000</v>
      </c>
      <c r="M2158" s="58">
        <f t="shared" si="175"/>
        <v>2022</v>
      </c>
      <c r="P2158" s="58">
        <v>2022</v>
      </c>
    </row>
    <row r="2159" spans="1:16" ht="12.75" hidden="1" customHeight="1" x14ac:dyDescent="0.25">
      <c r="A2159" s="100" t="s">
        <v>1527</v>
      </c>
      <c r="B2159" s="28" t="s">
        <v>301</v>
      </c>
      <c r="C2159" s="29" t="s">
        <v>1507</v>
      </c>
      <c r="D2159" s="100">
        <v>1</v>
      </c>
      <c r="E2159" s="88">
        <v>44721</v>
      </c>
      <c r="F2159" s="57">
        <f>VLOOKUP(C2159, Pivot!A$2:C$999, 3, FALSE)</f>
        <v>44529.666666666664</v>
      </c>
      <c r="G2159" s="30">
        <f t="shared" si="180"/>
        <v>191.33333333333576</v>
      </c>
      <c r="H2159" s="31">
        <f>VLOOKUP(C2159, Pivot!A$2:E$999, 4, FALSE)</f>
        <v>182.8</v>
      </c>
      <c r="I2159" s="31">
        <f>VLOOKUP(C2159, Pivot!A$2:E$999, 5, FALSE)</f>
        <v>86.3</v>
      </c>
      <c r="J2159" s="103">
        <v>91.87</v>
      </c>
      <c r="K2159" s="31">
        <f t="shared" si="177"/>
        <v>0</v>
      </c>
      <c r="L2159" s="58">
        <f>VLOOKUP(C2159, Pivot!A$2:B$999, 2, FALSE)</f>
        <v>42000</v>
      </c>
      <c r="M2159" s="58">
        <f t="shared" si="175"/>
        <v>2022</v>
      </c>
      <c r="P2159" s="58">
        <v>2022</v>
      </c>
    </row>
    <row r="2160" spans="1:16" ht="12.75" hidden="1" customHeight="1" x14ac:dyDescent="0.25">
      <c r="A2160" s="100" t="s">
        <v>1527</v>
      </c>
      <c r="B2160" s="28" t="s">
        <v>301</v>
      </c>
      <c r="C2160" s="29" t="s">
        <v>1507</v>
      </c>
      <c r="D2160" s="100">
        <v>1</v>
      </c>
      <c r="E2160" s="88">
        <v>44721</v>
      </c>
      <c r="F2160" s="57">
        <f>VLOOKUP(C2160, Pivot!A$2:C$999, 3, FALSE)</f>
        <v>44529.666666666664</v>
      </c>
      <c r="G2160" s="30">
        <f t="shared" si="180"/>
        <v>191.33333333333576</v>
      </c>
      <c r="H2160" s="31">
        <f>VLOOKUP(C2160, Pivot!A$2:E$999, 4, FALSE)</f>
        <v>182.8</v>
      </c>
      <c r="I2160" s="31">
        <f>VLOOKUP(C2160, Pivot!A$2:E$999, 5, FALSE)</f>
        <v>86.3</v>
      </c>
      <c r="J2160" s="103">
        <v>92.03</v>
      </c>
      <c r="K2160" s="31">
        <f t="shared" si="177"/>
        <v>0</v>
      </c>
      <c r="L2160" s="58">
        <f>VLOOKUP(C2160, Pivot!A$2:B$999, 2, FALSE)</f>
        <v>42000</v>
      </c>
      <c r="M2160" s="58">
        <f t="shared" ref="M2160:M2223" si="181">IF(ISBLANK(E2160), "", YEAR(E2160))</f>
        <v>2022</v>
      </c>
      <c r="P2160" s="58">
        <v>2022</v>
      </c>
    </row>
    <row r="2161" spans="1:16" ht="12.75" hidden="1" customHeight="1" x14ac:dyDescent="0.25">
      <c r="A2161" s="100" t="s">
        <v>1527</v>
      </c>
      <c r="B2161" s="28" t="s">
        <v>301</v>
      </c>
      <c r="C2161" s="29" t="s">
        <v>1507</v>
      </c>
      <c r="D2161" s="100">
        <v>1</v>
      </c>
      <c r="E2161" s="88">
        <v>44721</v>
      </c>
      <c r="F2161" s="57">
        <f>VLOOKUP(C2161, Pivot!A$2:C$999, 3, FALSE)</f>
        <v>44529.666666666664</v>
      </c>
      <c r="G2161" s="30">
        <f t="shared" si="180"/>
        <v>191.33333333333576</v>
      </c>
      <c r="H2161" s="31">
        <f>VLOOKUP(C2161, Pivot!A$2:E$999, 4, FALSE)</f>
        <v>182.8</v>
      </c>
      <c r="I2161" s="31">
        <f>VLOOKUP(C2161, Pivot!A$2:E$999, 5, FALSE)</f>
        <v>86.3</v>
      </c>
      <c r="J2161" s="103">
        <v>92.54</v>
      </c>
      <c r="K2161" s="31">
        <f t="shared" ref="K2161:K2224" si="182">IF(J2161&gt;H2161, J2161-H2161, IF(J2161&lt;I2161, J2161-I2161, 0))</f>
        <v>0</v>
      </c>
      <c r="L2161" s="58">
        <f>VLOOKUP(C2161, Pivot!A$2:B$999, 2, FALSE)</f>
        <v>42000</v>
      </c>
      <c r="M2161" s="58">
        <f t="shared" si="181"/>
        <v>2022</v>
      </c>
      <c r="P2161" s="58">
        <v>2022</v>
      </c>
    </row>
    <row r="2162" spans="1:16" ht="12.75" hidden="1" customHeight="1" x14ac:dyDescent="0.25">
      <c r="A2162" s="100" t="s">
        <v>1527</v>
      </c>
      <c r="B2162" s="28" t="s">
        <v>301</v>
      </c>
      <c r="C2162" s="29" t="s">
        <v>1507</v>
      </c>
      <c r="D2162" s="100">
        <v>1</v>
      </c>
      <c r="E2162" s="88">
        <v>44721</v>
      </c>
      <c r="F2162" s="57">
        <f>VLOOKUP(C2162, Pivot!A$2:C$999, 3, FALSE)</f>
        <v>44529.666666666664</v>
      </c>
      <c r="G2162" s="30">
        <f t="shared" si="180"/>
        <v>191.33333333333576</v>
      </c>
      <c r="H2162" s="31">
        <f>VLOOKUP(C2162, Pivot!A$2:E$999, 4, FALSE)</f>
        <v>182.8</v>
      </c>
      <c r="I2162" s="31">
        <f>VLOOKUP(C2162, Pivot!A$2:E$999, 5, FALSE)</f>
        <v>86.3</v>
      </c>
      <c r="J2162" s="103">
        <v>92.71</v>
      </c>
      <c r="K2162" s="31">
        <f t="shared" si="182"/>
        <v>0</v>
      </c>
      <c r="L2162" s="58">
        <f>VLOOKUP(C2162, Pivot!A$2:B$999, 2, FALSE)</f>
        <v>42000</v>
      </c>
      <c r="M2162" s="58">
        <f t="shared" si="181"/>
        <v>2022</v>
      </c>
      <c r="P2162" s="58">
        <v>2022</v>
      </c>
    </row>
    <row r="2163" spans="1:16" ht="12.75" hidden="1" customHeight="1" x14ac:dyDescent="0.25">
      <c r="A2163" s="100" t="s">
        <v>1527</v>
      </c>
      <c r="B2163" s="28" t="s">
        <v>301</v>
      </c>
      <c r="C2163" s="29" t="s">
        <v>1507</v>
      </c>
      <c r="D2163" s="100">
        <v>4</v>
      </c>
      <c r="E2163" s="88">
        <v>44721</v>
      </c>
      <c r="F2163" s="57">
        <f>VLOOKUP(C2163, Pivot!A$2:C$999, 3, FALSE)</f>
        <v>44529.666666666664</v>
      </c>
      <c r="G2163" s="30">
        <f t="shared" si="180"/>
        <v>191.33333333333576</v>
      </c>
      <c r="H2163" s="31">
        <f>VLOOKUP(C2163, Pivot!A$2:E$999, 4, FALSE)</f>
        <v>182.8</v>
      </c>
      <c r="I2163" s="31">
        <f>VLOOKUP(C2163, Pivot!A$2:E$999, 5, FALSE)</f>
        <v>86.3</v>
      </c>
      <c r="J2163" s="103">
        <v>93.04</v>
      </c>
      <c r="K2163" s="31">
        <f t="shared" si="182"/>
        <v>0</v>
      </c>
      <c r="L2163" s="58">
        <f>VLOOKUP(C2163, Pivot!A$2:B$999, 2, FALSE)</f>
        <v>42000</v>
      </c>
      <c r="M2163" s="58">
        <f t="shared" si="181"/>
        <v>2022</v>
      </c>
      <c r="P2163" s="58">
        <v>2022</v>
      </c>
    </row>
    <row r="2164" spans="1:16" ht="12.75" hidden="1" customHeight="1" x14ac:dyDescent="0.25">
      <c r="A2164" s="100" t="s">
        <v>1527</v>
      </c>
      <c r="B2164" s="28" t="s">
        <v>301</v>
      </c>
      <c r="C2164" s="29" t="s">
        <v>1507</v>
      </c>
      <c r="D2164" s="100">
        <v>1</v>
      </c>
      <c r="E2164" s="88">
        <v>44721</v>
      </c>
      <c r="F2164" s="57">
        <f>VLOOKUP(C2164, Pivot!A$2:C$999, 3, FALSE)</f>
        <v>44529.666666666664</v>
      </c>
      <c r="G2164" s="30">
        <f t="shared" si="180"/>
        <v>191.33333333333576</v>
      </c>
      <c r="H2164" s="31">
        <f>VLOOKUP(C2164, Pivot!A$2:E$999, 4, FALSE)</f>
        <v>182.8</v>
      </c>
      <c r="I2164" s="31">
        <f>VLOOKUP(C2164, Pivot!A$2:E$999, 5, FALSE)</f>
        <v>86.3</v>
      </c>
      <c r="J2164" s="103">
        <v>93.12</v>
      </c>
      <c r="K2164" s="31">
        <f t="shared" si="182"/>
        <v>0</v>
      </c>
      <c r="L2164" s="58">
        <f>VLOOKUP(C2164, Pivot!A$2:B$999, 2, FALSE)</f>
        <v>42000</v>
      </c>
      <c r="M2164" s="58">
        <f t="shared" si="181"/>
        <v>2022</v>
      </c>
      <c r="P2164" s="58">
        <v>2022</v>
      </c>
    </row>
    <row r="2165" spans="1:16" ht="12.75" hidden="1" customHeight="1" x14ac:dyDescent="0.25">
      <c r="A2165" s="100" t="s">
        <v>1528</v>
      </c>
      <c r="B2165" s="28" t="s">
        <v>301</v>
      </c>
      <c r="C2165" s="29" t="s">
        <v>1507</v>
      </c>
      <c r="D2165" s="100">
        <v>1</v>
      </c>
      <c r="E2165" s="88">
        <v>44722</v>
      </c>
      <c r="F2165" s="57">
        <f>VLOOKUP(C2165, Pivot!A$2:C$999, 3, FALSE)</f>
        <v>44529.666666666664</v>
      </c>
      <c r="G2165" s="30">
        <f t="shared" si="180"/>
        <v>192.33333333333576</v>
      </c>
      <c r="H2165" s="31">
        <f>VLOOKUP(C2165, Pivot!A$2:E$999, 4, FALSE)</f>
        <v>182.8</v>
      </c>
      <c r="I2165" s="31">
        <f>VLOOKUP(C2165, Pivot!A$2:E$999, 5, FALSE)</f>
        <v>86.3</v>
      </c>
      <c r="J2165" s="103">
        <v>93.51</v>
      </c>
      <c r="K2165" s="31">
        <f t="shared" si="182"/>
        <v>0</v>
      </c>
      <c r="L2165" s="58">
        <f>VLOOKUP(C2165, Pivot!A$2:B$999, 2, FALSE)</f>
        <v>42000</v>
      </c>
      <c r="M2165" s="58">
        <f t="shared" si="181"/>
        <v>2022</v>
      </c>
      <c r="P2165" s="58">
        <v>2022</v>
      </c>
    </row>
    <row r="2166" spans="1:16" ht="12.75" hidden="1" customHeight="1" x14ac:dyDescent="0.25">
      <c r="A2166" s="100" t="s">
        <v>1528</v>
      </c>
      <c r="B2166" s="28" t="s">
        <v>301</v>
      </c>
      <c r="C2166" s="29" t="s">
        <v>1507</v>
      </c>
      <c r="D2166" s="100">
        <v>1</v>
      </c>
      <c r="E2166" s="88">
        <v>44722</v>
      </c>
      <c r="F2166" s="57">
        <f>VLOOKUP(C2166, Pivot!A$2:C$999, 3, FALSE)</f>
        <v>44529.666666666664</v>
      </c>
      <c r="G2166" s="30">
        <f t="shared" si="180"/>
        <v>192.33333333333576</v>
      </c>
      <c r="H2166" s="31">
        <f>VLOOKUP(C2166, Pivot!A$2:E$999, 4, FALSE)</f>
        <v>182.8</v>
      </c>
      <c r="I2166" s="31">
        <f>VLOOKUP(C2166, Pivot!A$2:E$999, 5, FALSE)</f>
        <v>86.3</v>
      </c>
      <c r="J2166" s="103">
        <v>94.62</v>
      </c>
      <c r="K2166" s="31">
        <f t="shared" si="182"/>
        <v>0</v>
      </c>
      <c r="L2166" s="58">
        <f>VLOOKUP(C2166, Pivot!A$2:B$999, 2, FALSE)</f>
        <v>42000</v>
      </c>
      <c r="M2166" s="58">
        <f t="shared" si="181"/>
        <v>2022</v>
      </c>
      <c r="P2166" s="58">
        <v>2022</v>
      </c>
    </row>
    <row r="2167" spans="1:16" ht="12.75" hidden="1" customHeight="1" x14ac:dyDescent="0.25">
      <c r="A2167" s="100" t="s">
        <v>1523</v>
      </c>
      <c r="B2167" s="28" t="s">
        <v>301</v>
      </c>
      <c r="C2167" s="29" t="s">
        <v>1507</v>
      </c>
      <c r="D2167" s="100">
        <v>1</v>
      </c>
      <c r="E2167" s="88">
        <v>44722</v>
      </c>
      <c r="F2167" s="57">
        <f>VLOOKUP(C2167, Pivot!A$2:C$999, 3, FALSE)</f>
        <v>44529.666666666664</v>
      </c>
      <c r="G2167" s="30">
        <f t="shared" si="180"/>
        <v>192.33333333333576</v>
      </c>
      <c r="H2167" s="31">
        <f>VLOOKUP(C2167, Pivot!A$2:E$999, 4, FALSE)</f>
        <v>182.8</v>
      </c>
      <c r="I2167" s="31">
        <f>VLOOKUP(C2167, Pivot!A$2:E$999, 5, FALSE)</f>
        <v>86.3</v>
      </c>
      <c r="J2167" s="103">
        <v>89.36</v>
      </c>
      <c r="K2167" s="31">
        <f t="shared" si="182"/>
        <v>0</v>
      </c>
      <c r="L2167" s="58">
        <f>VLOOKUP(C2167, Pivot!A$2:B$999, 2, FALSE)</f>
        <v>42000</v>
      </c>
      <c r="M2167" s="58">
        <f t="shared" si="181"/>
        <v>2022</v>
      </c>
      <c r="P2167" s="58">
        <v>2022</v>
      </c>
    </row>
    <row r="2168" spans="1:16" ht="12.75" hidden="1" customHeight="1" x14ac:dyDescent="0.25">
      <c r="A2168" s="100" t="s">
        <v>1523</v>
      </c>
      <c r="B2168" s="28" t="s">
        <v>301</v>
      </c>
      <c r="C2168" s="29" t="s">
        <v>1507</v>
      </c>
      <c r="D2168" s="100">
        <v>2</v>
      </c>
      <c r="E2168" s="88">
        <v>44722</v>
      </c>
      <c r="F2168" s="57">
        <f>VLOOKUP(C2168, Pivot!A$2:C$999, 3, FALSE)</f>
        <v>44529.666666666664</v>
      </c>
      <c r="G2168" s="30">
        <f t="shared" si="180"/>
        <v>192.33333333333576</v>
      </c>
      <c r="H2168" s="31">
        <f>VLOOKUP(C2168, Pivot!A$2:E$999, 4, FALSE)</f>
        <v>182.8</v>
      </c>
      <c r="I2168" s="31">
        <f>VLOOKUP(C2168, Pivot!A$2:E$999, 5, FALSE)</f>
        <v>86.3</v>
      </c>
      <c r="J2168" s="103">
        <v>89.36</v>
      </c>
      <c r="K2168" s="31">
        <f t="shared" si="182"/>
        <v>0</v>
      </c>
      <c r="L2168" s="58">
        <f>VLOOKUP(C2168, Pivot!A$2:B$999, 2, FALSE)</f>
        <v>42000</v>
      </c>
      <c r="M2168" s="58">
        <f t="shared" si="181"/>
        <v>2022</v>
      </c>
      <c r="P2168" s="58">
        <v>2022</v>
      </c>
    </row>
    <row r="2169" spans="1:16" ht="12.75" hidden="1" customHeight="1" x14ac:dyDescent="0.25">
      <c r="A2169" s="100" t="s">
        <v>1523</v>
      </c>
      <c r="B2169" s="28" t="s">
        <v>301</v>
      </c>
      <c r="C2169" s="29" t="s">
        <v>1507</v>
      </c>
      <c r="D2169" s="100">
        <v>3</v>
      </c>
      <c r="E2169" s="88">
        <v>44722</v>
      </c>
      <c r="F2169" s="57">
        <f>VLOOKUP(C2169, Pivot!A$2:C$999, 3, FALSE)</f>
        <v>44529.666666666664</v>
      </c>
      <c r="G2169" s="30">
        <f t="shared" si="180"/>
        <v>192.33333333333576</v>
      </c>
      <c r="H2169" s="31">
        <f>VLOOKUP(C2169, Pivot!A$2:E$999, 4, FALSE)</f>
        <v>182.8</v>
      </c>
      <c r="I2169" s="31">
        <f>VLOOKUP(C2169, Pivot!A$2:E$999, 5, FALSE)</f>
        <v>86.3</v>
      </c>
      <c r="J2169" s="103">
        <v>89.52</v>
      </c>
      <c r="K2169" s="31">
        <f t="shared" si="182"/>
        <v>0</v>
      </c>
      <c r="L2169" s="58">
        <f>VLOOKUP(C2169, Pivot!A$2:B$999, 2, FALSE)</f>
        <v>42000</v>
      </c>
      <c r="M2169" s="58">
        <f t="shared" si="181"/>
        <v>2022</v>
      </c>
      <c r="P2169" s="58">
        <v>2022</v>
      </c>
    </row>
    <row r="2170" spans="1:16" ht="12.75" hidden="1" customHeight="1" x14ac:dyDescent="0.25">
      <c r="A2170" s="100" t="s">
        <v>1523</v>
      </c>
      <c r="B2170" s="28" t="s">
        <v>301</v>
      </c>
      <c r="C2170" s="29" t="s">
        <v>1507</v>
      </c>
      <c r="D2170" s="100">
        <v>2</v>
      </c>
      <c r="E2170" s="88">
        <v>44722</v>
      </c>
      <c r="F2170" s="57">
        <f>VLOOKUP(C2170, Pivot!A$2:C$999, 3, FALSE)</f>
        <v>44529.666666666664</v>
      </c>
      <c r="G2170" s="30">
        <f t="shared" si="180"/>
        <v>192.33333333333576</v>
      </c>
      <c r="H2170" s="31">
        <f>VLOOKUP(C2170, Pivot!A$2:E$999, 4, FALSE)</f>
        <v>182.8</v>
      </c>
      <c r="I2170" s="31">
        <f>VLOOKUP(C2170, Pivot!A$2:E$999, 5, FALSE)</f>
        <v>86.3</v>
      </c>
      <c r="J2170" s="103">
        <v>89.6</v>
      </c>
      <c r="K2170" s="31">
        <f t="shared" si="182"/>
        <v>0</v>
      </c>
      <c r="L2170" s="58">
        <f>VLOOKUP(C2170, Pivot!A$2:B$999, 2, FALSE)</f>
        <v>42000</v>
      </c>
      <c r="M2170" s="58">
        <f t="shared" si="181"/>
        <v>2022</v>
      </c>
      <c r="P2170" s="58">
        <v>2022</v>
      </c>
    </row>
    <row r="2171" spans="1:16" ht="12.75" hidden="1" customHeight="1" x14ac:dyDescent="0.25">
      <c r="A2171" s="100" t="s">
        <v>1523</v>
      </c>
      <c r="B2171" s="28" t="s">
        <v>301</v>
      </c>
      <c r="C2171" s="29" t="s">
        <v>1507</v>
      </c>
      <c r="D2171" s="100">
        <v>3</v>
      </c>
      <c r="E2171" s="88">
        <v>44722</v>
      </c>
      <c r="F2171" s="57">
        <f>VLOOKUP(C2171, Pivot!A$2:C$999, 3, FALSE)</f>
        <v>44529.666666666664</v>
      </c>
      <c r="G2171" s="30">
        <f t="shared" si="180"/>
        <v>192.33333333333576</v>
      </c>
      <c r="H2171" s="31">
        <f>VLOOKUP(C2171, Pivot!A$2:E$999, 4, FALSE)</f>
        <v>182.8</v>
      </c>
      <c r="I2171" s="31">
        <f>VLOOKUP(C2171, Pivot!A$2:E$999, 5, FALSE)</f>
        <v>86.3</v>
      </c>
      <c r="J2171" s="103">
        <v>89.68</v>
      </c>
      <c r="K2171" s="31">
        <f t="shared" si="182"/>
        <v>0</v>
      </c>
      <c r="L2171" s="58">
        <f>VLOOKUP(C2171, Pivot!A$2:B$999, 2, FALSE)</f>
        <v>42000</v>
      </c>
      <c r="M2171" s="58">
        <f t="shared" si="181"/>
        <v>2022</v>
      </c>
      <c r="P2171" s="58">
        <v>2022</v>
      </c>
    </row>
    <row r="2172" spans="1:16" ht="12.75" hidden="1" customHeight="1" x14ac:dyDescent="0.25">
      <c r="A2172" s="100" t="s">
        <v>1523</v>
      </c>
      <c r="B2172" s="28" t="s">
        <v>301</v>
      </c>
      <c r="C2172" s="29" t="s">
        <v>1507</v>
      </c>
      <c r="D2172" s="100">
        <v>9</v>
      </c>
      <c r="E2172" s="88">
        <v>44722</v>
      </c>
      <c r="F2172" s="57">
        <f>VLOOKUP(C2172, Pivot!A$2:C$999, 3, FALSE)</f>
        <v>44529.666666666664</v>
      </c>
      <c r="G2172" s="30">
        <f t="shared" si="180"/>
        <v>192.33333333333576</v>
      </c>
      <c r="H2172" s="31">
        <f>VLOOKUP(C2172, Pivot!A$2:E$999, 4, FALSE)</f>
        <v>182.8</v>
      </c>
      <c r="I2172" s="31">
        <f>VLOOKUP(C2172, Pivot!A$2:E$999, 5, FALSE)</f>
        <v>86.3</v>
      </c>
      <c r="J2172" s="103">
        <v>89.76</v>
      </c>
      <c r="K2172" s="31">
        <f t="shared" si="182"/>
        <v>0</v>
      </c>
      <c r="L2172" s="58">
        <f>VLOOKUP(C2172, Pivot!A$2:B$999, 2, FALSE)</f>
        <v>42000</v>
      </c>
      <c r="M2172" s="58">
        <f t="shared" si="181"/>
        <v>2022</v>
      </c>
      <c r="P2172" s="58">
        <v>2022</v>
      </c>
    </row>
    <row r="2173" spans="1:16" ht="12.75" hidden="1" customHeight="1" x14ac:dyDescent="0.25">
      <c r="A2173" s="100" t="s">
        <v>1523</v>
      </c>
      <c r="B2173" s="28" t="s">
        <v>301</v>
      </c>
      <c r="C2173" s="29" t="s">
        <v>1507</v>
      </c>
      <c r="D2173" s="100">
        <v>3</v>
      </c>
      <c r="E2173" s="88">
        <v>44722</v>
      </c>
      <c r="F2173" s="57">
        <f>VLOOKUP(C2173, Pivot!A$2:C$999, 3, FALSE)</f>
        <v>44529.666666666664</v>
      </c>
      <c r="G2173" s="30">
        <f t="shared" si="180"/>
        <v>192.33333333333576</v>
      </c>
      <c r="H2173" s="31">
        <f>VLOOKUP(C2173, Pivot!A$2:E$999, 4, FALSE)</f>
        <v>182.8</v>
      </c>
      <c r="I2173" s="31">
        <f>VLOOKUP(C2173, Pivot!A$2:E$999, 5, FALSE)</f>
        <v>86.3</v>
      </c>
      <c r="J2173" s="103">
        <v>89.84</v>
      </c>
      <c r="K2173" s="31">
        <f t="shared" si="182"/>
        <v>0</v>
      </c>
      <c r="L2173" s="58">
        <f>VLOOKUP(C2173, Pivot!A$2:B$999, 2, FALSE)</f>
        <v>42000</v>
      </c>
      <c r="M2173" s="58">
        <f t="shared" si="181"/>
        <v>2022</v>
      </c>
      <c r="P2173" s="58">
        <v>2022</v>
      </c>
    </row>
    <row r="2174" spans="1:16" ht="12.75" hidden="1" customHeight="1" x14ac:dyDescent="0.25">
      <c r="A2174" s="100" t="s">
        <v>1524</v>
      </c>
      <c r="B2174" s="28" t="s">
        <v>301</v>
      </c>
      <c r="C2174" s="29" t="s">
        <v>1507</v>
      </c>
      <c r="D2174" s="100">
        <v>3</v>
      </c>
      <c r="E2174" s="88">
        <v>44723</v>
      </c>
      <c r="F2174" s="57">
        <f>VLOOKUP(C2174, Pivot!A$2:C$999, 3, FALSE)</f>
        <v>44529.666666666664</v>
      </c>
      <c r="G2174" s="30">
        <f t="shared" si="180"/>
        <v>193.33333333333576</v>
      </c>
      <c r="H2174" s="31">
        <f>VLOOKUP(C2174, Pivot!A$2:E$999, 4, FALSE)</f>
        <v>182.8</v>
      </c>
      <c r="I2174" s="31">
        <f>VLOOKUP(C2174, Pivot!A$2:E$999, 5, FALSE)</f>
        <v>86.3</v>
      </c>
      <c r="J2174" s="103">
        <v>95.16</v>
      </c>
      <c r="K2174" s="31">
        <f t="shared" si="182"/>
        <v>0</v>
      </c>
      <c r="L2174" s="58">
        <f>VLOOKUP(C2174, Pivot!A$2:B$999, 2, FALSE)</f>
        <v>42000</v>
      </c>
      <c r="M2174" s="58">
        <f t="shared" si="181"/>
        <v>2022</v>
      </c>
      <c r="P2174" s="58">
        <v>2022</v>
      </c>
    </row>
    <row r="2175" spans="1:16" ht="12.75" hidden="1" customHeight="1" x14ac:dyDescent="0.25">
      <c r="A2175" s="100" t="s">
        <v>1529</v>
      </c>
      <c r="B2175" s="28" t="s">
        <v>301</v>
      </c>
      <c r="C2175" s="29" t="s">
        <v>1507</v>
      </c>
      <c r="D2175" s="100">
        <v>1</v>
      </c>
      <c r="E2175" s="88">
        <v>44728</v>
      </c>
      <c r="F2175" s="57">
        <f>VLOOKUP(C2175, Pivot!A$2:C$999, 3, FALSE)</f>
        <v>44529.666666666664</v>
      </c>
      <c r="G2175" s="30">
        <f t="shared" si="180"/>
        <v>198.33333333333576</v>
      </c>
      <c r="H2175" s="31">
        <f>VLOOKUP(C2175, Pivot!A$2:E$999, 4, FALSE)</f>
        <v>182.8</v>
      </c>
      <c r="I2175" s="31">
        <f>VLOOKUP(C2175, Pivot!A$2:E$999, 5, FALSE)</f>
        <v>86.3</v>
      </c>
      <c r="J2175" s="103">
        <v>154.53</v>
      </c>
      <c r="K2175" s="31">
        <f t="shared" si="182"/>
        <v>0</v>
      </c>
      <c r="L2175" s="58">
        <f>VLOOKUP(C2175, Pivot!A$2:B$999, 2, FALSE)</f>
        <v>42000</v>
      </c>
      <c r="M2175" s="58">
        <f t="shared" si="181"/>
        <v>2022</v>
      </c>
      <c r="P2175" s="58">
        <v>2022</v>
      </c>
    </row>
    <row r="2176" spans="1:16" ht="12.75" hidden="1" customHeight="1" x14ac:dyDescent="0.25">
      <c r="A2176" s="100" t="s">
        <v>1529</v>
      </c>
      <c r="B2176" s="28" t="s">
        <v>301</v>
      </c>
      <c r="C2176" s="29" t="s">
        <v>1507</v>
      </c>
      <c r="D2176" s="100">
        <v>1</v>
      </c>
      <c r="E2176" s="88">
        <v>44728</v>
      </c>
      <c r="F2176" s="57">
        <f>VLOOKUP(C2176, Pivot!A$2:C$999, 3, FALSE)</f>
        <v>44529.666666666664</v>
      </c>
      <c r="G2176" s="30">
        <f t="shared" si="180"/>
        <v>198.33333333333576</v>
      </c>
      <c r="H2176" s="31">
        <f>VLOOKUP(C2176, Pivot!A$2:E$999, 4, FALSE)</f>
        <v>182.8</v>
      </c>
      <c r="I2176" s="31">
        <f>VLOOKUP(C2176, Pivot!A$2:E$999, 5, FALSE)</f>
        <v>86.3</v>
      </c>
      <c r="J2176" s="103">
        <v>153.80000000000001</v>
      </c>
      <c r="K2176" s="31">
        <f t="shared" si="182"/>
        <v>0</v>
      </c>
      <c r="L2176" s="58">
        <f>VLOOKUP(C2176, Pivot!A$2:B$999, 2, FALSE)</f>
        <v>42000</v>
      </c>
      <c r="M2176" s="58">
        <f t="shared" si="181"/>
        <v>2022</v>
      </c>
      <c r="P2176" s="58">
        <v>2022</v>
      </c>
    </row>
    <row r="2177" spans="1:16" ht="12.75" hidden="1" customHeight="1" x14ac:dyDescent="0.25">
      <c r="A2177" s="100" t="s">
        <v>1529</v>
      </c>
      <c r="B2177" s="28" t="s">
        <v>301</v>
      </c>
      <c r="C2177" s="29" t="s">
        <v>1507</v>
      </c>
      <c r="D2177" s="100">
        <v>2</v>
      </c>
      <c r="E2177" s="88">
        <v>44728</v>
      </c>
      <c r="F2177" s="57">
        <f>VLOOKUP(C2177, Pivot!A$2:C$999, 3, FALSE)</f>
        <v>44529.666666666664</v>
      </c>
      <c r="G2177" s="30">
        <f t="shared" ref="G2177:G2193" si="183">IFERROR(E2177-F2177, "")</f>
        <v>198.33333333333576</v>
      </c>
      <c r="H2177" s="31">
        <f>VLOOKUP(C2177, Pivot!A$2:E$999, 4, FALSE)</f>
        <v>182.8</v>
      </c>
      <c r="I2177" s="31">
        <f>VLOOKUP(C2177, Pivot!A$2:E$999, 5, FALSE)</f>
        <v>86.3</v>
      </c>
      <c r="J2177" s="103">
        <v>153.47999999999999</v>
      </c>
      <c r="K2177" s="31">
        <f t="shared" si="182"/>
        <v>0</v>
      </c>
      <c r="L2177" s="58">
        <f>VLOOKUP(C2177, Pivot!A$2:B$999, 2, FALSE)</f>
        <v>42000</v>
      </c>
      <c r="M2177" s="58">
        <f t="shared" si="181"/>
        <v>2022</v>
      </c>
      <c r="P2177" s="58">
        <v>2022</v>
      </c>
    </row>
    <row r="2178" spans="1:16" ht="12.75" hidden="1" customHeight="1" x14ac:dyDescent="0.25">
      <c r="A2178" s="101" t="s">
        <v>1529</v>
      </c>
      <c r="B2178" s="28" t="s">
        <v>301</v>
      </c>
      <c r="C2178" s="29" t="s">
        <v>1507</v>
      </c>
      <c r="D2178" s="101">
        <v>1</v>
      </c>
      <c r="E2178" s="102">
        <v>44728</v>
      </c>
      <c r="F2178" s="57">
        <f>VLOOKUP(C2178, Pivot!A$2:C$999, 3, FALSE)</f>
        <v>44529.666666666664</v>
      </c>
      <c r="G2178" s="30">
        <f t="shared" si="183"/>
        <v>198.33333333333576</v>
      </c>
      <c r="H2178" s="31">
        <f>VLOOKUP(C2178, Pivot!A$2:E$999, 4, FALSE)</f>
        <v>182.8</v>
      </c>
      <c r="I2178" s="31">
        <f>VLOOKUP(C2178, Pivot!A$2:E$999, 5, FALSE)</f>
        <v>86.3</v>
      </c>
      <c r="J2178" s="104">
        <v>152.81</v>
      </c>
      <c r="K2178" s="31">
        <f t="shared" si="182"/>
        <v>0</v>
      </c>
      <c r="L2178" s="58">
        <f>VLOOKUP(C2178, Pivot!A$2:B$999, 2, FALSE)</f>
        <v>42000</v>
      </c>
      <c r="M2178" s="58">
        <f t="shared" si="181"/>
        <v>2022</v>
      </c>
      <c r="P2178" s="58">
        <v>2022</v>
      </c>
    </row>
    <row r="2179" spans="1:16" ht="12.75" hidden="1" customHeight="1" x14ac:dyDescent="0.25">
      <c r="A2179" s="100" t="s">
        <v>1525</v>
      </c>
      <c r="B2179" s="28" t="s">
        <v>301</v>
      </c>
      <c r="C2179" s="29" t="s">
        <v>1507</v>
      </c>
      <c r="D2179" s="100">
        <v>2</v>
      </c>
      <c r="E2179" s="88">
        <v>44760</v>
      </c>
      <c r="F2179" s="57">
        <f>VLOOKUP(C2179, Pivot!A$2:C$999, 3, FALSE)</f>
        <v>44529.666666666664</v>
      </c>
      <c r="G2179" s="30">
        <f t="shared" si="183"/>
        <v>230.33333333333576</v>
      </c>
      <c r="H2179" s="31">
        <f>VLOOKUP(C2179, Pivot!A$2:E$999, 4, FALSE)</f>
        <v>182.8</v>
      </c>
      <c r="I2179" s="31">
        <f>VLOOKUP(C2179, Pivot!A$2:E$999, 5, FALSE)</f>
        <v>86.3</v>
      </c>
      <c r="J2179" s="103">
        <v>159.61000000000001</v>
      </c>
      <c r="K2179" s="31">
        <f t="shared" si="182"/>
        <v>0</v>
      </c>
      <c r="L2179" s="58">
        <f>VLOOKUP(C2179, Pivot!A$2:B$999, 2, FALSE)</f>
        <v>42000</v>
      </c>
      <c r="M2179" s="58">
        <f t="shared" si="181"/>
        <v>2022</v>
      </c>
      <c r="P2179" s="58">
        <v>2022</v>
      </c>
    </row>
    <row r="2180" spans="1:16" ht="12.75" hidden="1" customHeight="1" x14ac:dyDescent="0.25">
      <c r="A2180" s="100" t="s">
        <v>1525</v>
      </c>
      <c r="B2180" s="28" t="s">
        <v>301</v>
      </c>
      <c r="C2180" s="29" t="s">
        <v>1507</v>
      </c>
      <c r="D2180" s="100">
        <v>1</v>
      </c>
      <c r="E2180" s="88">
        <v>44760</v>
      </c>
      <c r="F2180" s="57">
        <f>VLOOKUP(C2180, Pivot!A$2:C$999, 3, FALSE)</f>
        <v>44529.666666666664</v>
      </c>
      <c r="G2180" s="30">
        <f t="shared" si="183"/>
        <v>230.33333333333576</v>
      </c>
      <c r="H2180" s="31">
        <f>VLOOKUP(C2180, Pivot!A$2:E$999, 4, FALSE)</f>
        <v>182.8</v>
      </c>
      <c r="I2180" s="31">
        <f>VLOOKUP(C2180, Pivot!A$2:E$999, 5, FALSE)</f>
        <v>86.3</v>
      </c>
      <c r="J2180" s="103">
        <v>159.4</v>
      </c>
      <c r="K2180" s="31">
        <f t="shared" si="182"/>
        <v>0</v>
      </c>
      <c r="L2180" s="58">
        <f>VLOOKUP(C2180, Pivot!A$2:B$999, 2, FALSE)</f>
        <v>42000</v>
      </c>
      <c r="M2180" s="58">
        <f t="shared" si="181"/>
        <v>2022</v>
      </c>
      <c r="P2180" s="58">
        <v>2022</v>
      </c>
    </row>
    <row r="2181" spans="1:16" ht="12.75" hidden="1" customHeight="1" x14ac:dyDescent="0.25">
      <c r="A2181" s="100" t="s">
        <v>1530</v>
      </c>
      <c r="B2181" s="28" t="s">
        <v>301</v>
      </c>
      <c r="C2181" s="29" t="s">
        <v>1507</v>
      </c>
      <c r="D2181" s="100">
        <v>1</v>
      </c>
      <c r="E2181" s="88">
        <v>44761</v>
      </c>
      <c r="F2181" s="57">
        <f>VLOOKUP(C2181, Pivot!A$2:C$999, 3, FALSE)</f>
        <v>44529.666666666664</v>
      </c>
      <c r="G2181" s="30">
        <f t="shared" si="183"/>
        <v>231.33333333333576</v>
      </c>
      <c r="H2181" s="31">
        <f>VLOOKUP(C2181, Pivot!A$2:E$999, 4, FALSE)</f>
        <v>182.8</v>
      </c>
      <c r="I2181" s="31">
        <f>VLOOKUP(C2181, Pivot!A$2:E$999, 5, FALSE)</f>
        <v>86.3</v>
      </c>
      <c r="J2181" s="103">
        <v>161.35</v>
      </c>
      <c r="K2181" s="31">
        <f t="shared" si="182"/>
        <v>0</v>
      </c>
      <c r="L2181" s="58">
        <f>VLOOKUP(C2181, Pivot!A$2:B$999, 2, FALSE)</f>
        <v>42000</v>
      </c>
      <c r="M2181" s="58">
        <f t="shared" si="181"/>
        <v>2022</v>
      </c>
      <c r="P2181" s="58">
        <v>2022</v>
      </c>
    </row>
    <row r="2182" spans="1:16" ht="12.75" hidden="1" customHeight="1" x14ac:dyDescent="0.25">
      <c r="A2182" s="100" t="s">
        <v>1530</v>
      </c>
      <c r="B2182" s="28" t="s">
        <v>301</v>
      </c>
      <c r="C2182" s="29" t="s">
        <v>1507</v>
      </c>
      <c r="D2182" s="100">
        <v>1</v>
      </c>
      <c r="E2182" s="88">
        <v>44761</v>
      </c>
      <c r="F2182" s="57">
        <f>VLOOKUP(C2182, Pivot!A$2:C$999, 3, FALSE)</f>
        <v>44529.666666666664</v>
      </c>
      <c r="G2182" s="30">
        <f t="shared" si="183"/>
        <v>231.33333333333576</v>
      </c>
      <c r="H2182" s="31">
        <f>VLOOKUP(C2182, Pivot!A$2:E$999, 4, FALSE)</f>
        <v>182.8</v>
      </c>
      <c r="I2182" s="31">
        <f>VLOOKUP(C2182, Pivot!A$2:E$999, 5, FALSE)</f>
        <v>86.3</v>
      </c>
      <c r="J2182" s="103">
        <v>160.69999999999999</v>
      </c>
      <c r="K2182" s="31">
        <f t="shared" si="182"/>
        <v>0</v>
      </c>
      <c r="L2182" s="58">
        <f>VLOOKUP(C2182, Pivot!A$2:B$999, 2, FALSE)</f>
        <v>42000</v>
      </c>
      <c r="M2182" s="58">
        <f t="shared" si="181"/>
        <v>2022</v>
      </c>
      <c r="P2182" s="58">
        <v>2022</v>
      </c>
    </row>
    <row r="2183" spans="1:16" ht="12.75" hidden="1" customHeight="1" x14ac:dyDescent="0.25">
      <c r="A2183" s="100" t="s">
        <v>1530</v>
      </c>
      <c r="B2183" s="28" t="s">
        <v>301</v>
      </c>
      <c r="C2183" s="29" t="s">
        <v>1507</v>
      </c>
      <c r="D2183" s="100">
        <v>1</v>
      </c>
      <c r="E2183" s="88">
        <v>44761</v>
      </c>
      <c r="F2183" s="57">
        <f>VLOOKUP(C2183, Pivot!A$2:C$999, 3, FALSE)</f>
        <v>44529.666666666664</v>
      </c>
      <c r="G2183" s="30">
        <f t="shared" si="183"/>
        <v>231.33333333333576</v>
      </c>
      <c r="H2183" s="31">
        <f>VLOOKUP(C2183, Pivot!A$2:E$999, 4, FALSE)</f>
        <v>182.8</v>
      </c>
      <c r="I2183" s="31">
        <f>VLOOKUP(C2183, Pivot!A$2:E$999, 5, FALSE)</f>
        <v>86.3</v>
      </c>
      <c r="J2183" s="103">
        <v>160.13999999999999</v>
      </c>
      <c r="K2183" s="31">
        <f t="shared" si="182"/>
        <v>0</v>
      </c>
      <c r="L2183" s="58">
        <f>VLOOKUP(C2183, Pivot!A$2:B$999, 2, FALSE)</f>
        <v>42000</v>
      </c>
      <c r="M2183" s="58">
        <f t="shared" si="181"/>
        <v>2022</v>
      </c>
      <c r="P2183" s="58">
        <v>2022</v>
      </c>
    </row>
    <row r="2184" spans="1:16" ht="12.75" hidden="1" customHeight="1" x14ac:dyDescent="0.25">
      <c r="A2184" s="100" t="s">
        <v>1531</v>
      </c>
      <c r="B2184" s="28" t="s">
        <v>301</v>
      </c>
      <c r="C2184" s="29" t="s">
        <v>1507</v>
      </c>
      <c r="D2184" s="100">
        <v>1</v>
      </c>
      <c r="E2184" s="88">
        <v>44762</v>
      </c>
      <c r="F2184" s="57">
        <f>VLOOKUP(C2184, Pivot!A$2:C$999, 3, FALSE)</f>
        <v>44529.666666666664</v>
      </c>
      <c r="G2184" s="30">
        <f t="shared" si="183"/>
        <v>232.33333333333576</v>
      </c>
      <c r="H2184" s="31">
        <f>VLOOKUP(C2184, Pivot!A$2:E$999, 4, FALSE)</f>
        <v>182.8</v>
      </c>
      <c r="I2184" s="31">
        <f>VLOOKUP(C2184, Pivot!A$2:E$999, 5, FALSE)</f>
        <v>86.3</v>
      </c>
      <c r="J2184" s="103">
        <v>162.52000000000001</v>
      </c>
      <c r="K2184" s="31">
        <f t="shared" si="182"/>
        <v>0</v>
      </c>
      <c r="L2184" s="58">
        <f>VLOOKUP(C2184, Pivot!A$2:B$999, 2, FALSE)</f>
        <v>42000</v>
      </c>
      <c r="M2184" s="58">
        <f t="shared" si="181"/>
        <v>2022</v>
      </c>
      <c r="P2184" s="58">
        <v>2022</v>
      </c>
    </row>
    <row r="2185" spans="1:16" ht="12.75" hidden="1" customHeight="1" x14ac:dyDescent="0.25">
      <c r="A2185" s="100" t="s">
        <v>1532</v>
      </c>
      <c r="B2185" s="28" t="s">
        <v>301</v>
      </c>
      <c r="C2185" s="29" t="s">
        <v>1507</v>
      </c>
      <c r="D2185" s="100">
        <v>1</v>
      </c>
      <c r="E2185" s="88">
        <v>44764</v>
      </c>
      <c r="F2185" s="57">
        <f>VLOOKUP(C2185, Pivot!A$2:C$999, 3, FALSE)</f>
        <v>44529.666666666664</v>
      </c>
      <c r="G2185" s="30">
        <f t="shared" si="183"/>
        <v>234.33333333333576</v>
      </c>
      <c r="H2185" s="31">
        <f>VLOOKUP(C2185, Pivot!A$2:E$999, 4, FALSE)</f>
        <v>182.8</v>
      </c>
      <c r="I2185" s="31">
        <f>VLOOKUP(C2185, Pivot!A$2:E$999, 5, FALSE)</f>
        <v>86.3</v>
      </c>
      <c r="J2185" s="103">
        <v>178.17</v>
      </c>
      <c r="K2185" s="31">
        <f t="shared" si="182"/>
        <v>0</v>
      </c>
      <c r="L2185" s="58">
        <f>VLOOKUP(C2185, Pivot!A$2:B$999, 2, FALSE)</f>
        <v>42000</v>
      </c>
      <c r="M2185" s="58">
        <f t="shared" si="181"/>
        <v>2022</v>
      </c>
      <c r="P2185" s="58">
        <v>2022</v>
      </c>
    </row>
    <row r="2186" spans="1:16" ht="12.75" hidden="1" customHeight="1" x14ac:dyDescent="0.25">
      <c r="A2186" s="100" t="s">
        <v>1521</v>
      </c>
      <c r="B2186" s="28" t="s">
        <v>301</v>
      </c>
      <c r="C2186" s="29" t="s">
        <v>1507</v>
      </c>
      <c r="D2186" s="100">
        <v>1</v>
      </c>
      <c r="E2186" s="88">
        <v>44766</v>
      </c>
      <c r="F2186" s="57">
        <f>VLOOKUP(C2186, Pivot!A$2:C$999, 3, FALSE)</f>
        <v>44529.666666666664</v>
      </c>
      <c r="G2186" s="30">
        <f t="shared" si="183"/>
        <v>236.33333333333576</v>
      </c>
      <c r="H2186" s="31">
        <f>VLOOKUP(C2186, Pivot!A$2:E$999, 4, FALSE)</f>
        <v>182.8</v>
      </c>
      <c r="I2186" s="31">
        <f>VLOOKUP(C2186, Pivot!A$2:E$999, 5, FALSE)</f>
        <v>86.3</v>
      </c>
      <c r="J2186" s="103">
        <v>182.63</v>
      </c>
      <c r="K2186" s="31">
        <f t="shared" si="182"/>
        <v>0</v>
      </c>
      <c r="L2186" s="58">
        <f>VLOOKUP(C2186, Pivot!A$2:B$999, 2, FALSE)</f>
        <v>42000</v>
      </c>
      <c r="M2186" s="58">
        <f t="shared" si="181"/>
        <v>2022</v>
      </c>
      <c r="P2186" s="58">
        <v>2022</v>
      </c>
    </row>
    <row r="2187" spans="1:16" ht="12.75" hidden="1" customHeight="1" x14ac:dyDescent="0.25">
      <c r="A2187" s="100" t="s">
        <v>1533</v>
      </c>
      <c r="B2187" s="28" t="s">
        <v>301</v>
      </c>
      <c r="C2187" s="29" t="s">
        <v>1507</v>
      </c>
      <c r="D2187" s="100">
        <v>1</v>
      </c>
      <c r="E2187" s="88">
        <v>44767</v>
      </c>
      <c r="F2187" s="57">
        <f>VLOOKUP(C2187, Pivot!A$2:C$999, 3, FALSE)</f>
        <v>44529.666666666664</v>
      </c>
      <c r="G2187" s="30">
        <f t="shared" si="183"/>
        <v>237.33333333333576</v>
      </c>
      <c r="H2187" s="31">
        <f>VLOOKUP(C2187, Pivot!A$2:E$999, 4, FALSE)</f>
        <v>182.8</v>
      </c>
      <c r="I2187" s="31">
        <f>VLOOKUP(C2187, Pivot!A$2:E$999, 5, FALSE)</f>
        <v>86.3</v>
      </c>
      <c r="J2187" s="103">
        <v>182.9</v>
      </c>
      <c r="K2187" s="31">
        <f t="shared" si="182"/>
        <v>9.9999999999994316E-2</v>
      </c>
      <c r="L2187" s="58">
        <f>VLOOKUP(C2187, Pivot!A$2:B$999, 2, FALSE)</f>
        <v>42000</v>
      </c>
      <c r="M2187" s="58">
        <f t="shared" si="181"/>
        <v>2022</v>
      </c>
      <c r="P2187" s="58">
        <v>2022</v>
      </c>
    </row>
    <row r="2188" spans="1:16" ht="12.75" hidden="1" customHeight="1" x14ac:dyDescent="0.25">
      <c r="A2188" s="101" t="s">
        <v>1533</v>
      </c>
      <c r="B2188" s="28" t="s">
        <v>301</v>
      </c>
      <c r="C2188" s="29" t="s">
        <v>1507</v>
      </c>
      <c r="D2188" s="101">
        <v>1</v>
      </c>
      <c r="E2188" s="102">
        <v>44767</v>
      </c>
      <c r="F2188" s="57">
        <f>VLOOKUP(C2188, Pivot!A$2:C$999, 3, FALSE)</f>
        <v>44529.666666666664</v>
      </c>
      <c r="G2188" s="30">
        <f t="shared" si="183"/>
        <v>237.33333333333576</v>
      </c>
      <c r="H2188" s="31">
        <f>VLOOKUP(C2188, Pivot!A$2:E$999, 4, FALSE)</f>
        <v>182.8</v>
      </c>
      <c r="I2188" s="31">
        <f>VLOOKUP(C2188, Pivot!A$2:E$999, 5, FALSE)</f>
        <v>86.3</v>
      </c>
      <c r="J2188" s="104">
        <v>182.7</v>
      </c>
      <c r="K2188" s="31">
        <f t="shared" si="182"/>
        <v>0</v>
      </c>
      <c r="L2188" s="58">
        <f>VLOOKUP(C2188, Pivot!A$2:B$999, 2, FALSE)</f>
        <v>42000</v>
      </c>
      <c r="M2188" s="58">
        <f t="shared" si="181"/>
        <v>2022</v>
      </c>
      <c r="P2188" s="58">
        <v>2022</v>
      </c>
    </row>
    <row r="2189" spans="1:16" ht="12.75" hidden="1" customHeight="1" x14ac:dyDescent="0.25">
      <c r="A2189" s="100" t="s">
        <v>1526</v>
      </c>
      <c r="B2189" s="28" t="s">
        <v>301</v>
      </c>
      <c r="C2189" s="29" t="s">
        <v>1507</v>
      </c>
      <c r="D2189" s="100">
        <v>1</v>
      </c>
      <c r="E2189" s="88">
        <v>44768</v>
      </c>
      <c r="F2189" s="57">
        <f>VLOOKUP(C2189, Pivot!A$2:C$999, 3, FALSE)</f>
        <v>44529.666666666664</v>
      </c>
      <c r="G2189" s="30">
        <f t="shared" si="183"/>
        <v>238.33333333333576</v>
      </c>
      <c r="H2189" s="31">
        <f>VLOOKUP(C2189, Pivot!A$2:E$999, 4, FALSE)</f>
        <v>182.8</v>
      </c>
      <c r="I2189" s="31">
        <f>VLOOKUP(C2189, Pivot!A$2:E$999, 5, FALSE)</f>
        <v>86.3</v>
      </c>
      <c r="J2189" s="103">
        <v>187.48</v>
      </c>
      <c r="K2189" s="31">
        <f t="shared" si="182"/>
        <v>4.6799999999999784</v>
      </c>
      <c r="L2189" s="58">
        <f>VLOOKUP(C2189, Pivot!A$2:B$999, 2, FALSE)</f>
        <v>42000</v>
      </c>
      <c r="M2189" s="58">
        <f t="shared" si="181"/>
        <v>2022</v>
      </c>
      <c r="P2189" s="58">
        <v>2022</v>
      </c>
    </row>
    <row r="2190" spans="1:16" ht="12.75" hidden="1" customHeight="1" x14ac:dyDescent="0.25">
      <c r="A2190" s="100" t="s">
        <v>1526</v>
      </c>
      <c r="B2190" s="28" t="s">
        <v>301</v>
      </c>
      <c r="C2190" s="29" t="s">
        <v>1507</v>
      </c>
      <c r="D2190" s="100">
        <v>1</v>
      </c>
      <c r="E2190" s="88">
        <v>44768</v>
      </c>
      <c r="F2190" s="57">
        <f>VLOOKUP(C2190, Pivot!A$2:C$999, 3, FALSE)</f>
        <v>44529.666666666664</v>
      </c>
      <c r="G2190" s="30">
        <f t="shared" si="183"/>
        <v>238.33333333333576</v>
      </c>
      <c r="H2190" s="31">
        <f>VLOOKUP(C2190, Pivot!A$2:E$999, 4, FALSE)</f>
        <v>182.8</v>
      </c>
      <c r="I2190" s="31">
        <f>VLOOKUP(C2190, Pivot!A$2:E$999, 5, FALSE)</f>
        <v>86.3</v>
      </c>
      <c r="J2190" s="103">
        <v>187.27</v>
      </c>
      <c r="K2190" s="31">
        <f t="shared" si="182"/>
        <v>4.4699999999999989</v>
      </c>
      <c r="L2190" s="58">
        <f>VLOOKUP(C2190, Pivot!A$2:B$999, 2, FALSE)</f>
        <v>42000</v>
      </c>
      <c r="M2190" s="58">
        <f t="shared" si="181"/>
        <v>2022</v>
      </c>
      <c r="P2190" s="58">
        <v>2022</v>
      </c>
    </row>
    <row r="2191" spans="1:16" ht="12.75" hidden="1" customHeight="1" x14ac:dyDescent="0.25">
      <c r="A2191" s="100" t="s">
        <v>1526</v>
      </c>
      <c r="B2191" s="28" t="s">
        <v>301</v>
      </c>
      <c r="C2191" s="29" t="s">
        <v>1507</v>
      </c>
      <c r="D2191" s="100">
        <v>2</v>
      </c>
      <c r="E2191" s="88">
        <v>44768</v>
      </c>
      <c r="F2191" s="57">
        <f>VLOOKUP(C2191, Pivot!A$2:C$999, 3, FALSE)</f>
        <v>44529.666666666664</v>
      </c>
      <c r="G2191" s="30">
        <f t="shared" si="183"/>
        <v>238.33333333333576</v>
      </c>
      <c r="H2191" s="31">
        <f>VLOOKUP(C2191, Pivot!A$2:E$999, 4, FALSE)</f>
        <v>182.8</v>
      </c>
      <c r="I2191" s="31">
        <f>VLOOKUP(C2191, Pivot!A$2:E$999, 5, FALSE)</f>
        <v>86.3</v>
      </c>
      <c r="J2191" s="103">
        <v>186.51</v>
      </c>
      <c r="K2191" s="31">
        <f t="shared" si="182"/>
        <v>3.7099999999999795</v>
      </c>
      <c r="L2191" s="58">
        <f>VLOOKUP(C2191, Pivot!A$2:B$999, 2, FALSE)</f>
        <v>42000</v>
      </c>
      <c r="M2191" s="58">
        <f t="shared" si="181"/>
        <v>2022</v>
      </c>
      <c r="P2191" s="58">
        <v>2022</v>
      </c>
    </row>
    <row r="2192" spans="1:16" ht="12.75" hidden="1" customHeight="1" x14ac:dyDescent="0.25">
      <c r="A2192" s="100" t="s">
        <v>1526</v>
      </c>
      <c r="B2192" s="28" t="s">
        <v>301</v>
      </c>
      <c r="C2192" s="29" t="s">
        <v>1507</v>
      </c>
      <c r="D2192" s="100">
        <v>1</v>
      </c>
      <c r="E2192" s="88">
        <v>44768</v>
      </c>
      <c r="F2192" s="57">
        <f>VLOOKUP(C2192, Pivot!A$2:C$999, 3, FALSE)</f>
        <v>44529.666666666664</v>
      </c>
      <c r="G2192" s="30">
        <f t="shared" si="183"/>
        <v>238.33333333333576</v>
      </c>
      <c r="H2192" s="31">
        <f>VLOOKUP(C2192, Pivot!A$2:E$999, 4, FALSE)</f>
        <v>182.8</v>
      </c>
      <c r="I2192" s="31">
        <f>VLOOKUP(C2192, Pivot!A$2:E$999, 5, FALSE)</f>
        <v>86.3</v>
      </c>
      <c r="J2192" s="103">
        <v>186.13</v>
      </c>
      <c r="K2192" s="31">
        <f t="shared" si="182"/>
        <v>3.3299999999999841</v>
      </c>
      <c r="L2192" s="58">
        <f>VLOOKUP(C2192, Pivot!A$2:B$999, 2, FALSE)</f>
        <v>42000</v>
      </c>
      <c r="M2192" s="58">
        <f t="shared" si="181"/>
        <v>2022</v>
      </c>
      <c r="P2192" s="58">
        <v>2022</v>
      </c>
    </row>
    <row r="2193" spans="1:16" ht="12.75" hidden="1" customHeight="1" x14ac:dyDescent="0.25">
      <c r="A2193" s="100" t="s">
        <v>1526</v>
      </c>
      <c r="B2193" s="28" t="s">
        <v>301</v>
      </c>
      <c r="C2193" s="29" t="s">
        <v>1507</v>
      </c>
      <c r="D2193" s="100">
        <v>1</v>
      </c>
      <c r="E2193" s="88">
        <v>44768</v>
      </c>
      <c r="F2193" s="57">
        <f>VLOOKUP(C2193, Pivot!A$2:C$999, 3, FALSE)</f>
        <v>44529.666666666664</v>
      </c>
      <c r="G2193" s="30">
        <f t="shared" si="183"/>
        <v>238.33333333333576</v>
      </c>
      <c r="H2193" s="31">
        <f>VLOOKUP(C2193, Pivot!A$2:E$999, 4, FALSE)</f>
        <v>182.8</v>
      </c>
      <c r="I2193" s="31">
        <f>VLOOKUP(C2193, Pivot!A$2:E$999, 5, FALSE)</f>
        <v>86.3</v>
      </c>
      <c r="J2193" s="103">
        <v>186.06</v>
      </c>
      <c r="K2193" s="31">
        <f t="shared" si="182"/>
        <v>3.2599999999999909</v>
      </c>
      <c r="L2193" s="58">
        <f>VLOOKUP(C2193, Pivot!A$2:B$999, 2, FALSE)</f>
        <v>42000</v>
      </c>
      <c r="M2193" s="58">
        <f t="shared" si="181"/>
        <v>2022</v>
      </c>
      <c r="P2193" s="58">
        <v>2022</v>
      </c>
    </row>
    <row r="2194" spans="1:16" ht="12.75" hidden="1" customHeight="1" x14ac:dyDescent="0.25">
      <c r="A2194" s="100" t="s">
        <v>1519</v>
      </c>
      <c r="B2194" s="28" t="s">
        <v>301</v>
      </c>
      <c r="C2194" s="29" t="s">
        <v>1505</v>
      </c>
      <c r="D2194" s="100">
        <v>1</v>
      </c>
      <c r="E2194" s="88">
        <v>44717</v>
      </c>
      <c r="F2194" s="57">
        <f>VLOOKUP(C2194, Pivot!A$2:C$999, 3, FALSE)</f>
        <v>44523</v>
      </c>
      <c r="G2194" s="30">
        <f t="shared" ref="G2194:G2257" si="184">IFERROR(E2194-F2194, "")</f>
        <v>194</v>
      </c>
      <c r="H2194" s="31">
        <f>VLOOKUP(C2194, Pivot!A$2:E$999, 4, FALSE)</f>
        <v>191.1</v>
      </c>
      <c r="I2194" s="31">
        <f>VLOOKUP(C2194, Pivot!A$2:E$999, 5, FALSE)</f>
        <v>95.7</v>
      </c>
      <c r="J2194" s="103">
        <v>68.28</v>
      </c>
      <c r="K2194" s="31">
        <f t="shared" si="182"/>
        <v>-27.42</v>
      </c>
      <c r="L2194" s="58">
        <f>VLOOKUP(C2194, Pivot!A$2:B$999, 2, FALSE)</f>
        <v>30872</v>
      </c>
      <c r="M2194" s="58">
        <f t="shared" si="181"/>
        <v>2022</v>
      </c>
      <c r="P2194" s="58">
        <v>2022</v>
      </c>
    </row>
    <row r="2195" spans="1:16" ht="12.75" hidden="1" customHeight="1" x14ac:dyDescent="0.25">
      <c r="A2195" s="100" t="s">
        <v>1522</v>
      </c>
      <c r="B2195" s="28" t="s">
        <v>301</v>
      </c>
      <c r="C2195" s="29" t="s">
        <v>1505</v>
      </c>
      <c r="D2195" s="100">
        <v>1</v>
      </c>
      <c r="E2195" s="88">
        <v>44718</v>
      </c>
      <c r="F2195" s="57">
        <f>VLOOKUP(C2195, Pivot!A$2:C$999, 3, FALSE)</f>
        <v>44523</v>
      </c>
      <c r="G2195" s="30">
        <f t="shared" si="184"/>
        <v>195</v>
      </c>
      <c r="H2195" s="31">
        <f>VLOOKUP(C2195, Pivot!A$2:E$999, 4, FALSE)</f>
        <v>191.1</v>
      </c>
      <c r="I2195" s="31">
        <f>VLOOKUP(C2195, Pivot!A$2:E$999, 5, FALSE)</f>
        <v>95.7</v>
      </c>
      <c r="J2195" s="103">
        <v>85.78</v>
      </c>
      <c r="K2195" s="31">
        <f t="shared" si="182"/>
        <v>-9.9200000000000017</v>
      </c>
      <c r="L2195" s="58">
        <f>VLOOKUP(C2195, Pivot!A$2:B$999, 2, FALSE)</f>
        <v>30872</v>
      </c>
      <c r="M2195" s="58">
        <f t="shared" si="181"/>
        <v>2022</v>
      </c>
      <c r="P2195" s="58">
        <v>2022</v>
      </c>
    </row>
    <row r="2196" spans="1:16" ht="12.75" hidden="1" customHeight="1" x14ac:dyDescent="0.25">
      <c r="A2196" s="100" t="s">
        <v>1522</v>
      </c>
      <c r="B2196" s="28" t="s">
        <v>301</v>
      </c>
      <c r="C2196" s="29" t="s">
        <v>1505</v>
      </c>
      <c r="D2196" s="100">
        <v>1</v>
      </c>
      <c r="E2196" s="88">
        <v>44718</v>
      </c>
      <c r="F2196" s="57">
        <f>VLOOKUP(C2196, Pivot!A$2:C$999, 3, FALSE)</f>
        <v>44523</v>
      </c>
      <c r="G2196" s="30">
        <f t="shared" si="184"/>
        <v>195</v>
      </c>
      <c r="H2196" s="31">
        <f>VLOOKUP(C2196, Pivot!A$2:E$999, 4, FALSE)</f>
        <v>191.1</v>
      </c>
      <c r="I2196" s="31">
        <f>VLOOKUP(C2196, Pivot!A$2:E$999, 5, FALSE)</f>
        <v>95.7</v>
      </c>
      <c r="J2196" s="103">
        <v>85.78</v>
      </c>
      <c r="K2196" s="31">
        <f t="shared" si="182"/>
        <v>-9.9200000000000017</v>
      </c>
      <c r="L2196" s="58">
        <f>VLOOKUP(C2196, Pivot!A$2:B$999, 2, FALSE)</f>
        <v>30872</v>
      </c>
      <c r="M2196" s="58">
        <f t="shared" si="181"/>
        <v>2022</v>
      </c>
      <c r="P2196" s="58">
        <v>2022</v>
      </c>
    </row>
    <row r="2197" spans="1:16" ht="12.75" hidden="1" customHeight="1" x14ac:dyDescent="0.25">
      <c r="A2197" s="100" t="s">
        <v>1522</v>
      </c>
      <c r="B2197" s="28" t="s">
        <v>301</v>
      </c>
      <c r="C2197" s="29" t="s">
        <v>1505</v>
      </c>
      <c r="D2197" s="100">
        <v>1</v>
      </c>
      <c r="E2197" s="88">
        <v>44718</v>
      </c>
      <c r="F2197" s="57">
        <f>VLOOKUP(C2197, Pivot!A$2:C$999, 3, FALSE)</f>
        <v>44523</v>
      </c>
      <c r="G2197" s="30">
        <f t="shared" si="184"/>
        <v>195</v>
      </c>
      <c r="H2197" s="31">
        <f>VLOOKUP(C2197, Pivot!A$2:E$999, 4, FALSE)</f>
        <v>191.1</v>
      </c>
      <c r="I2197" s="31">
        <f>VLOOKUP(C2197, Pivot!A$2:E$999, 5, FALSE)</f>
        <v>95.7</v>
      </c>
      <c r="J2197" s="103">
        <v>85.34</v>
      </c>
      <c r="K2197" s="31">
        <f t="shared" si="182"/>
        <v>-10.36</v>
      </c>
      <c r="L2197" s="58">
        <f>VLOOKUP(C2197, Pivot!A$2:B$999, 2, FALSE)</f>
        <v>30872</v>
      </c>
      <c r="M2197" s="58">
        <f t="shared" si="181"/>
        <v>2022</v>
      </c>
      <c r="P2197" s="58">
        <v>2022</v>
      </c>
    </row>
    <row r="2198" spans="1:16" ht="12.75" hidden="1" customHeight="1" x14ac:dyDescent="0.25">
      <c r="A2198" s="100" t="s">
        <v>1522</v>
      </c>
      <c r="B2198" s="28" t="s">
        <v>301</v>
      </c>
      <c r="C2198" s="29" t="s">
        <v>1505</v>
      </c>
      <c r="D2198" s="100">
        <v>2</v>
      </c>
      <c r="E2198" s="88">
        <v>44718</v>
      </c>
      <c r="F2198" s="57">
        <f>VLOOKUP(C2198, Pivot!A$2:C$999, 3, FALSE)</f>
        <v>44523</v>
      </c>
      <c r="G2198" s="30">
        <f t="shared" si="184"/>
        <v>195</v>
      </c>
      <c r="H2198" s="31">
        <f>VLOOKUP(C2198, Pivot!A$2:E$999, 4, FALSE)</f>
        <v>191.1</v>
      </c>
      <c r="I2198" s="31">
        <f>VLOOKUP(C2198, Pivot!A$2:E$999, 5, FALSE)</f>
        <v>95.7</v>
      </c>
      <c r="J2198" s="103">
        <v>84.83</v>
      </c>
      <c r="K2198" s="31">
        <f t="shared" si="182"/>
        <v>-10.870000000000005</v>
      </c>
      <c r="L2198" s="58">
        <f>VLOOKUP(C2198, Pivot!A$2:B$999, 2, FALSE)</f>
        <v>30872</v>
      </c>
      <c r="M2198" s="58">
        <f t="shared" si="181"/>
        <v>2022</v>
      </c>
      <c r="P2198" s="58">
        <v>2022</v>
      </c>
    </row>
    <row r="2199" spans="1:16" ht="12.75" hidden="1" customHeight="1" x14ac:dyDescent="0.25">
      <c r="A2199" s="100" t="s">
        <v>1522</v>
      </c>
      <c r="B2199" s="28" t="s">
        <v>301</v>
      </c>
      <c r="C2199" s="29" t="s">
        <v>1505</v>
      </c>
      <c r="D2199" s="100">
        <v>2</v>
      </c>
      <c r="E2199" s="88">
        <v>44718</v>
      </c>
      <c r="F2199" s="57">
        <f>VLOOKUP(C2199, Pivot!A$2:C$999, 3, FALSE)</f>
        <v>44523</v>
      </c>
      <c r="G2199" s="30">
        <f t="shared" si="184"/>
        <v>195</v>
      </c>
      <c r="H2199" s="31">
        <f>VLOOKUP(C2199, Pivot!A$2:E$999, 4, FALSE)</f>
        <v>191.1</v>
      </c>
      <c r="I2199" s="31">
        <f>VLOOKUP(C2199, Pivot!A$2:E$999, 5, FALSE)</f>
        <v>95.7</v>
      </c>
      <c r="J2199" s="103">
        <v>84.71</v>
      </c>
      <c r="K2199" s="31">
        <f t="shared" si="182"/>
        <v>-10.990000000000009</v>
      </c>
      <c r="L2199" s="58">
        <f>VLOOKUP(C2199, Pivot!A$2:B$999, 2, FALSE)</f>
        <v>30872</v>
      </c>
      <c r="M2199" s="58">
        <f t="shared" si="181"/>
        <v>2022</v>
      </c>
      <c r="P2199" s="58">
        <v>2022</v>
      </c>
    </row>
    <row r="2200" spans="1:16" ht="12.75" hidden="1" customHeight="1" x14ac:dyDescent="0.25">
      <c r="A2200" s="100" t="s">
        <v>1522</v>
      </c>
      <c r="B2200" s="28" t="s">
        <v>301</v>
      </c>
      <c r="C2200" s="29" t="s">
        <v>1505</v>
      </c>
      <c r="D2200" s="100">
        <v>1</v>
      </c>
      <c r="E2200" s="88">
        <v>44718</v>
      </c>
      <c r="F2200" s="57">
        <f>VLOOKUP(C2200, Pivot!A$2:C$999, 3, FALSE)</f>
        <v>44523</v>
      </c>
      <c r="G2200" s="30">
        <f t="shared" si="184"/>
        <v>195</v>
      </c>
      <c r="H2200" s="31">
        <f>VLOOKUP(C2200, Pivot!A$2:E$999, 4, FALSE)</f>
        <v>191.1</v>
      </c>
      <c r="I2200" s="31">
        <f>VLOOKUP(C2200, Pivot!A$2:E$999, 5, FALSE)</f>
        <v>95.7</v>
      </c>
      <c r="J2200" s="103">
        <v>84.53</v>
      </c>
      <c r="K2200" s="31">
        <f t="shared" si="182"/>
        <v>-11.170000000000002</v>
      </c>
      <c r="L2200" s="58">
        <f>VLOOKUP(C2200, Pivot!A$2:B$999, 2, FALSE)</f>
        <v>30872</v>
      </c>
      <c r="M2200" s="58">
        <f t="shared" si="181"/>
        <v>2022</v>
      </c>
      <c r="P2200" s="58">
        <v>2022</v>
      </c>
    </row>
    <row r="2201" spans="1:16" ht="12.75" hidden="1" customHeight="1" x14ac:dyDescent="0.25">
      <c r="A2201" s="100" t="s">
        <v>1522</v>
      </c>
      <c r="B2201" s="28" t="s">
        <v>301</v>
      </c>
      <c r="C2201" s="29" t="s">
        <v>1505</v>
      </c>
      <c r="D2201" s="100">
        <v>2</v>
      </c>
      <c r="E2201" s="88">
        <v>44718</v>
      </c>
      <c r="F2201" s="57">
        <f>VLOOKUP(C2201, Pivot!A$2:C$999, 3, FALSE)</f>
        <v>44523</v>
      </c>
      <c r="G2201" s="30">
        <f t="shared" si="184"/>
        <v>195</v>
      </c>
      <c r="H2201" s="31">
        <f>VLOOKUP(C2201, Pivot!A$2:E$999, 4, FALSE)</f>
        <v>191.1</v>
      </c>
      <c r="I2201" s="31">
        <f>VLOOKUP(C2201, Pivot!A$2:E$999, 5, FALSE)</f>
        <v>95.7</v>
      </c>
      <c r="J2201" s="103">
        <v>84.27</v>
      </c>
      <c r="K2201" s="31">
        <f t="shared" si="182"/>
        <v>-11.430000000000007</v>
      </c>
      <c r="L2201" s="58">
        <f>VLOOKUP(C2201, Pivot!A$2:B$999, 2, FALSE)</f>
        <v>30872</v>
      </c>
      <c r="M2201" s="58">
        <f t="shared" si="181"/>
        <v>2022</v>
      </c>
      <c r="P2201" s="58">
        <v>2022</v>
      </c>
    </row>
    <row r="2202" spans="1:16" ht="12.75" hidden="1" customHeight="1" x14ac:dyDescent="0.25">
      <c r="A2202" s="100" t="s">
        <v>1522</v>
      </c>
      <c r="B2202" s="28" t="s">
        <v>301</v>
      </c>
      <c r="C2202" s="29" t="s">
        <v>1505</v>
      </c>
      <c r="D2202" s="100">
        <v>1</v>
      </c>
      <c r="E2202" s="88">
        <v>44718</v>
      </c>
      <c r="F2202" s="57">
        <f>VLOOKUP(C2202, Pivot!A$2:C$999, 3, FALSE)</f>
        <v>44523</v>
      </c>
      <c r="G2202" s="30">
        <f t="shared" si="184"/>
        <v>195</v>
      </c>
      <c r="H2202" s="31">
        <f>VLOOKUP(C2202, Pivot!A$2:E$999, 4, FALSE)</f>
        <v>191.1</v>
      </c>
      <c r="I2202" s="31">
        <f>VLOOKUP(C2202, Pivot!A$2:E$999, 5, FALSE)</f>
        <v>95.7</v>
      </c>
      <c r="J2202" s="103">
        <v>84.15</v>
      </c>
      <c r="K2202" s="31">
        <f t="shared" si="182"/>
        <v>-11.549999999999997</v>
      </c>
      <c r="L2202" s="58">
        <f>VLOOKUP(C2202, Pivot!A$2:B$999, 2, FALSE)</f>
        <v>30872</v>
      </c>
      <c r="M2202" s="58">
        <f t="shared" si="181"/>
        <v>2022</v>
      </c>
      <c r="P2202" s="58">
        <v>2022</v>
      </c>
    </row>
    <row r="2203" spans="1:16" ht="12.75" hidden="1" customHeight="1" x14ac:dyDescent="0.25">
      <c r="A2203" s="100" t="s">
        <v>1522</v>
      </c>
      <c r="B2203" s="28" t="s">
        <v>301</v>
      </c>
      <c r="C2203" s="29" t="s">
        <v>1505</v>
      </c>
      <c r="D2203" s="100">
        <v>1</v>
      </c>
      <c r="E2203" s="88">
        <v>44718</v>
      </c>
      <c r="F2203" s="57">
        <f>VLOOKUP(C2203, Pivot!A$2:C$999, 3, FALSE)</f>
        <v>44523</v>
      </c>
      <c r="G2203" s="30">
        <f t="shared" si="184"/>
        <v>195</v>
      </c>
      <c r="H2203" s="31">
        <f>VLOOKUP(C2203, Pivot!A$2:E$999, 4, FALSE)</f>
        <v>191.1</v>
      </c>
      <c r="I2203" s="31">
        <f>VLOOKUP(C2203, Pivot!A$2:E$999, 5, FALSE)</f>
        <v>95.7</v>
      </c>
      <c r="J2203" s="103">
        <v>84.09</v>
      </c>
      <c r="K2203" s="31">
        <f t="shared" si="182"/>
        <v>-11.61</v>
      </c>
      <c r="L2203" s="58">
        <f>VLOOKUP(C2203, Pivot!A$2:B$999, 2, FALSE)</f>
        <v>30872</v>
      </c>
      <c r="M2203" s="58">
        <f t="shared" si="181"/>
        <v>2022</v>
      </c>
      <c r="P2203" s="58">
        <v>2022</v>
      </c>
    </row>
    <row r="2204" spans="1:16" ht="12.75" hidden="1" customHeight="1" x14ac:dyDescent="0.25">
      <c r="A2204" s="100" t="s">
        <v>1522</v>
      </c>
      <c r="B2204" s="28" t="s">
        <v>301</v>
      </c>
      <c r="C2204" s="29" t="s">
        <v>1505</v>
      </c>
      <c r="D2204" s="100">
        <v>1</v>
      </c>
      <c r="E2204" s="88">
        <v>44718</v>
      </c>
      <c r="F2204" s="57">
        <f>VLOOKUP(C2204, Pivot!A$2:C$999, 3, FALSE)</f>
        <v>44523</v>
      </c>
      <c r="G2204" s="30">
        <f t="shared" si="184"/>
        <v>195</v>
      </c>
      <c r="H2204" s="31">
        <f>VLOOKUP(C2204, Pivot!A$2:E$999, 4, FALSE)</f>
        <v>191.1</v>
      </c>
      <c r="I2204" s="31">
        <f>VLOOKUP(C2204, Pivot!A$2:E$999, 5, FALSE)</f>
        <v>95.7</v>
      </c>
      <c r="J2204" s="103">
        <v>84.02</v>
      </c>
      <c r="K2204" s="31">
        <f t="shared" si="182"/>
        <v>-11.680000000000007</v>
      </c>
      <c r="L2204" s="58">
        <f>VLOOKUP(C2204, Pivot!A$2:B$999, 2, FALSE)</f>
        <v>30872</v>
      </c>
      <c r="M2204" s="58">
        <f t="shared" si="181"/>
        <v>2022</v>
      </c>
      <c r="P2204" s="58">
        <v>2022</v>
      </c>
    </row>
    <row r="2205" spans="1:16" ht="12.75" hidden="1" customHeight="1" x14ac:dyDescent="0.25">
      <c r="A2205" s="100" t="s">
        <v>1522</v>
      </c>
      <c r="B2205" s="28" t="s">
        <v>301</v>
      </c>
      <c r="C2205" s="29" t="s">
        <v>1505</v>
      </c>
      <c r="D2205" s="100">
        <v>1</v>
      </c>
      <c r="E2205" s="88">
        <v>44718</v>
      </c>
      <c r="F2205" s="57">
        <f>VLOOKUP(C2205, Pivot!A$2:C$999, 3, FALSE)</f>
        <v>44523</v>
      </c>
      <c r="G2205" s="30">
        <f t="shared" si="184"/>
        <v>195</v>
      </c>
      <c r="H2205" s="31">
        <f>VLOOKUP(C2205, Pivot!A$2:E$999, 4, FALSE)</f>
        <v>191.1</v>
      </c>
      <c r="I2205" s="31">
        <f>VLOOKUP(C2205, Pivot!A$2:E$999, 5, FALSE)</f>
        <v>95.7</v>
      </c>
      <c r="J2205" s="103">
        <v>83.27</v>
      </c>
      <c r="K2205" s="31">
        <f t="shared" si="182"/>
        <v>-12.430000000000007</v>
      </c>
      <c r="L2205" s="58">
        <f>VLOOKUP(C2205, Pivot!A$2:B$999, 2, FALSE)</f>
        <v>30872</v>
      </c>
      <c r="M2205" s="58">
        <f t="shared" si="181"/>
        <v>2022</v>
      </c>
      <c r="P2205" s="58">
        <v>2022</v>
      </c>
    </row>
    <row r="2206" spans="1:16" ht="12.75" hidden="1" customHeight="1" x14ac:dyDescent="0.25">
      <c r="A2206" s="100" t="s">
        <v>1522</v>
      </c>
      <c r="B2206" s="28" t="s">
        <v>301</v>
      </c>
      <c r="C2206" s="29" t="s">
        <v>1505</v>
      </c>
      <c r="D2206" s="100">
        <v>2</v>
      </c>
      <c r="E2206" s="88">
        <v>44718</v>
      </c>
      <c r="F2206" s="57">
        <f>VLOOKUP(C2206, Pivot!A$2:C$999, 3, FALSE)</f>
        <v>44523</v>
      </c>
      <c r="G2206" s="30">
        <f t="shared" si="184"/>
        <v>195</v>
      </c>
      <c r="H2206" s="31">
        <f>VLOOKUP(C2206, Pivot!A$2:E$999, 4, FALSE)</f>
        <v>191.1</v>
      </c>
      <c r="I2206" s="31">
        <f>VLOOKUP(C2206, Pivot!A$2:E$999, 5, FALSE)</f>
        <v>95.7</v>
      </c>
      <c r="J2206" s="103">
        <v>83.21</v>
      </c>
      <c r="K2206" s="31">
        <f t="shared" si="182"/>
        <v>-12.490000000000009</v>
      </c>
      <c r="L2206" s="58">
        <f>VLOOKUP(C2206, Pivot!A$2:B$999, 2, FALSE)</f>
        <v>30872</v>
      </c>
      <c r="M2206" s="58">
        <f t="shared" si="181"/>
        <v>2022</v>
      </c>
      <c r="P2206" s="58">
        <v>2022</v>
      </c>
    </row>
    <row r="2207" spans="1:16" ht="12.75" hidden="1" customHeight="1" x14ac:dyDescent="0.25">
      <c r="A2207" s="100" t="s">
        <v>1522</v>
      </c>
      <c r="B2207" s="28" t="s">
        <v>301</v>
      </c>
      <c r="C2207" s="29" t="s">
        <v>1505</v>
      </c>
      <c r="D2207" s="100">
        <v>1</v>
      </c>
      <c r="E2207" s="88">
        <v>44718</v>
      </c>
      <c r="F2207" s="57">
        <f>VLOOKUP(C2207, Pivot!A$2:C$999, 3, FALSE)</f>
        <v>44523</v>
      </c>
      <c r="G2207" s="30">
        <f t="shared" si="184"/>
        <v>195</v>
      </c>
      <c r="H2207" s="31">
        <f>VLOOKUP(C2207, Pivot!A$2:E$999, 4, FALSE)</f>
        <v>191.1</v>
      </c>
      <c r="I2207" s="31">
        <f>VLOOKUP(C2207, Pivot!A$2:E$999, 5, FALSE)</f>
        <v>95.7</v>
      </c>
      <c r="J2207" s="103">
        <v>83.09</v>
      </c>
      <c r="K2207" s="31">
        <f t="shared" si="182"/>
        <v>-12.61</v>
      </c>
      <c r="L2207" s="58">
        <f>VLOOKUP(C2207, Pivot!A$2:B$999, 2, FALSE)</f>
        <v>30872</v>
      </c>
      <c r="M2207" s="58">
        <f t="shared" si="181"/>
        <v>2022</v>
      </c>
      <c r="P2207" s="58">
        <v>2022</v>
      </c>
    </row>
    <row r="2208" spans="1:16" ht="12.75" hidden="1" customHeight="1" x14ac:dyDescent="0.25">
      <c r="A2208" s="101" t="s">
        <v>1522</v>
      </c>
      <c r="B2208" s="28" t="s">
        <v>301</v>
      </c>
      <c r="C2208" s="29" t="s">
        <v>1505</v>
      </c>
      <c r="D2208" s="101">
        <v>3</v>
      </c>
      <c r="E2208" s="102">
        <v>44718</v>
      </c>
      <c r="F2208" s="57">
        <f>VLOOKUP(C2208, Pivot!A$2:C$999, 3, FALSE)</f>
        <v>44523</v>
      </c>
      <c r="G2208" s="30">
        <f t="shared" si="184"/>
        <v>195</v>
      </c>
      <c r="H2208" s="31">
        <f>VLOOKUP(C2208, Pivot!A$2:E$999, 4, FALSE)</f>
        <v>191.1</v>
      </c>
      <c r="I2208" s="31">
        <f>VLOOKUP(C2208, Pivot!A$2:E$999, 5, FALSE)</f>
        <v>95.7</v>
      </c>
      <c r="J2208" s="104">
        <v>83.02</v>
      </c>
      <c r="K2208" s="31">
        <f t="shared" si="182"/>
        <v>-12.680000000000007</v>
      </c>
      <c r="L2208" s="58">
        <f>VLOOKUP(C2208, Pivot!A$2:B$999, 2, FALSE)</f>
        <v>30872</v>
      </c>
      <c r="M2208" s="58">
        <f t="shared" si="181"/>
        <v>2022</v>
      </c>
      <c r="P2208" s="58">
        <v>2022</v>
      </c>
    </row>
    <row r="2209" spans="1:16" ht="12.75" hidden="1" customHeight="1" x14ac:dyDescent="0.25">
      <c r="A2209" s="100" t="s">
        <v>1518</v>
      </c>
      <c r="B2209" s="28" t="s">
        <v>301</v>
      </c>
      <c r="C2209" s="29" t="s">
        <v>1505</v>
      </c>
      <c r="D2209" s="100">
        <v>1</v>
      </c>
      <c r="E2209" s="88">
        <v>44719</v>
      </c>
      <c r="F2209" s="57">
        <f>VLOOKUP(C2209, Pivot!A$2:C$999, 3, FALSE)</f>
        <v>44523</v>
      </c>
      <c r="G2209" s="30">
        <f t="shared" si="184"/>
        <v>196</v>
      </c>
      <c r="H2209" s="31">
        <f>VLOOKUP(C2209, Pivot!A$2:E$999, 4, FALSE)</f>
        <v>191.1</v>
      </c>
      <c r="I2209" s="31">
        <f>VLOOKUP(C2209, Pivot!A$2:E$999, 5, FALSE)</f>
        <v>95.7</v>
      </c>
      <c r="J2209" s="103">
        <v>86.38</v>
      </c>
      <c r="K2209" s="31">
        <f t="shared" si="182"/>
        <v>-9.3200000000000074</v>
      </c>
      <c r="L2209" s="58">
        <f>VLOOKUP(C2209, Pivot!A$2:B$999, 2, FALSE)</f>
        <v>30872</v>
      </c>
      <c r="M2209" s="58">
        <f t="shared" si="181"/>
        <v>2022</v>
      </c>
      <c r="P2209" s="58">
        <v>2022</v>
      </c>
    </row>
    <row r="2210" spans="1:16" ht="12.75" hidden="1" customHeight="1" x14ac:dyDescent="0.25">
      <c r="A2210" s="100" t="s">
        <v>1518</v>
      </c>
      <c r="B2210" s="28" t="s">
        <v>301</v>
      </c>
      <c r="C2210" s="29" t="s">
        <v>1505</v>
      </c>
      <c r="D2210" s="100">
        <v>1</v>
      </c>
      <c r="E2210" s="88">
        <v>44719</v>
      </c>
      <c r="F2210" s="57">
        <f>VLOOKUP(C2210, Pivot!A$2:C$999, 3, FALSE)</f>
        <v>44523</v>
      </c>
      <c r="G2210" s="30">
        <f t="shared" si="184"/>
        <v>196</v>
      </c>
      <c r="H2210" s="31">
        <f>VLOOKUP(C2210, Pivot!A$2:E$999, 4, FALSE)</f>
        <v>191.1</v>
      </c>
      <c r="I2210" s="31">
        <f>VLOOKUP(C2210, Pivot!A$2:E$999, 5, FALSE)</f>
        <v>95.7</v>
      </c>
      <c r="J2210" s="103">
        <v>87.09</v>
      </c>
      <c r="K2210" s="31">
        <f t="shared" si="182"/>
        <v>-8.61</v>
      </c>
      <c r="L2210" s="58">
        <f>VLOOKUP(C2210, Pivot!A$2:B$999, 2, FALSE)</f>
        <v>30872</v>
      </c>
      <c r="M2210" s="58">
        <f t="shared" si="181"/>
        <v>2022</v>
      </c>
      <c r="P2210" s="58">
        <v>2022</v>
      </c>
    </row>
    <row r="2211" spans="1:16" ht="12.75" hidden="1" customHeight="1" x14ac:dyDescent="0.25">
      <c r="A2211" s="100" t="s">
        <v>1518</v>
      </c>
      <c r="B2211" s="28" t="s">
        <v>301</v>
      </c>
      <c r="C2211" s="29" t="s">
        <v>1505</v>
      </c>
      <c r="D2211" s="100">
        <v>4</v>
      </c>
      <c r="E2211" s="88">
        <v>44719</v>
      </c>
      <c r="F2211" s="57">
        <f>VLOOKUP(C2211, Pivot!A$2:C$999, 3, FALSE)</f>
        <v>44523</v>
      </c>
      <c r="G2211" s="30">
        <f t="shared" si="184"/>
        <v>196</v>
      </c>
      <c r="H2211" s="31">
        <f>VLOOKUP(C2211, Pivot!A$2:E$999, 4, FALSE)</f>
        <v>191.1</v>
      </c>
      <c r="I2211" s="31">
        <f>VLOOKUP(C2211, Pivot!A$2:E$999, 5, FALSE)</f>
        <v>95.7</v>
      </c>
      <c r="J2211" s="103">
        <v>87.17</v>
      </c>
      <c r="K2211" s="31">
        <f t="shared" si="182"/>
        <v>-8.5300000000000011</v>
      </c>
      <c r="L2211" s="58">
        <f>VLOOKUP(C2211, Pivot!A$2:B$999, 2, FALSE)</f>
        <v>30872</v>
      </c>
      <c r="M2211" s="58">
        <f t="shared" si="181"/>
        <v>2022</v>
      </c>
      <c r="P2211" s="58">
        <v>2022</v>
      </c>
    </row>
    <row r="2212" spans="1:16" ht="12.75" hidden="1" customHeight="1" x14ac:dyDescent="0.25">
      <c r="A2212" s="100" t="s">
        <v>1518</v>
      </c>
      <c r="B2212" s="28" t="s">
        <v>301</v>
      </c>
      <c r="C2212" s="29" t="s">
        <v>1505</v>
      </c>
      <c r="D2212" s="100">
        <v>1</v>
      </c>
      <c r="E2212" s="88">
        <v>44719</v>
      </c>
      <c r="F2212" s="57">
        <f>VLOOKUP(C2212, Pivot!A$2:C$999, 3, FALSE)</f>
        <v>44523</v>
      </c>
      <c r="G2212" s="30">
        <f t="shared" si="184"/>
        <v>196</v>
      </c>
      <c r="H2212" s="31">
        <f>VLOOKUP(C2212, Pivot!A$2:E$999, 4, FALSE)</f>
        <v>191.1</v>
      </c>
      <c r="I2212" s="31">
        <f>VLOOKUP(C2212, Pivot!A$2:E$999, 5, FALSE)</f>
        <v>95.7</v>
      </c>
      <c r="J2212" s="103">
        <v>87.65</v>
      </c>
      <c r="K2212" s="31">
        <f t="shared" si="182"/>
        <v>-8.0499999999999972</v>
      </c>
      <c r="L2212" s="58">
        <f>VLOOKUP(C2212, Pivot!A$2:B$999, 2, FALSE)</f>
        <v>30872</v>
      </c>
      <c r="M2212" s="58">
        <f t="shared" si="181"/>
        <v>2022</v>
      </c>
      <c r="P2212" s="58">
        <v>2022</v>
      </c>
    </row>
    <row r="2213" spans="1:16" ht="12.75" hidden="1" customHeight="1" x14ac:dyDescent="0.25">
      <c r="A2213" s="100" t="s">
        <v>1518</v>
      </c>
      <c r="B2213" s="28" t="s">
        <v>301</v>
      </c>
      <c r="C2213" s="29" t="s">
        <v>1505</v>
      </c>
      <c r="D2213" s="100">
        <v>1</v>
      </c>
      <c r="E2213" s="88">
        <v>44719</v>
      </c>
      <c r="F2213" s="57">
        <f>VLOOKUP(C2213, Pivot!A$2:C$999, 3, FALSE)</f>
        <v>44523</v>
      </c>
      <c r="G2213" s="30">
        <f t="shared" si="184"/>
        <v>196</v>
      </c>
      <c r="H2213" s="31">
        <f>VLOOKUP(C2213, Pivot!A$2:E$999, 4, FALSE)</f>
        <v>191.1</v>
      </c>
      <c r="I2213" s="31">
        <f>VLOOKUP(C2213, Pivot!A$2:E$999, 5, FALSE)</f>
        <v>95.7</v>
      </c>
      <c r="J2213" s="103">
        <v>87.88</v>
      </c>
      <c r="K2213" s="31">
        <f t="shared" si="182"/>
        <v>-7.8200000000000074</v>
      </c>
      <c r="L2213" s="58">
        <f>VLOOKUP(C2213, Pivot!A$2:B$999, 2, FALSE)</f>
        <v>30872</v>
      </c>
      <c r="M2213" s="58">
        <f t="shared" si="181"/>
        <v>2022</v>
      </c>
      <c r="P2213" s="58">
        <v>2022</v>
      </c>
    </row>
    <row r="2214" spans="1:16" ht="12.75" hidden="1" customHeight="1" x14ac:dyDescent="0.25">
      <c r="A2214" s="100" t="s">
        <v>1518</v>
      </c>
      <c r="B2214" s="28" t="s">
        <v>301</v>
      </c>
      <c r="C2214" s="29" t="s">
        <v>1505</v>
      </c>
      <c r="D2214" s="100">
        <v>1</v>
      </c>
      <c r="E2214" s="88">
        <v>44719</v>
      </c>
      <c r="F2214" s="57">
        <f>VLOOKUP(C2214, Pivot!A$2:C$999, 3, FALSE)</f>
        <v>44523</v>
      </c>
      <c r="G2214" s="30">
        <f t="shared" si="184"/>
        <v>196</v>
      </c>
      <c r="H2214" s="31">
        <f>VLOOKUP(C2214, Pivot!A$2:E$999, 4, FALSE)</f>
        <v>191.1</v>
      </c>
      <c r="I2214" s="31">
        <f>VLOOKUP(C2214, Pivot!A$2:E$999, 5, FALSE)</f>
        <v>95.7</v>
      </c>
      <c r="J2214" s="103">
        <v>88.63</v>
      </c>
      <c r="K2214" s="31">
        <f t="shared" si="182"/>
        <v>-7.0700000000000074</v>
      </c>
      <c r="L2214" s="58">
        <f>VLOOKUP(C2214, Pivot!A$2:B$999, 2, FALSE)</f>
        <v>30872</v>
      </c>
      <c r="M2214" s="58">
        <f t="shared" si="181"/>
        <v>2022</v>
      </c>
      <c r="P2214" s="58">
        <v>2022</v>
      </c>
    </row>
    <row r="2215" spans="1:16" ht="12.75" hidden="1" customHeight="1" x14ac:dyDescent="0.25">
      <c r="A2215" s="100" t="s">
        <v>1518</v>
      </c>
      <c r="B2215" s="28" t="s">
        <v>301</v>
      </c>
      <c r="C2215" s="29" t="s">
        <v>1505</v>
      </c>
      <c r="D2215" s="100">
        <v>1</v>
      </c>
      <c r="E2215" s="88">
        <v>44719</v>
      </c>
      <c r="F2215" s="57">
        <f>VLOOKUP(C2215, Pivot!A$2:C$999, 3, FALSE)</f>
        <v>44523</v>
      </c>
      <c r="G2215" s="30">
        <f t="shared" si="184"/>
        <v>196</v>
      </c>
      <c r="H2215" s="31">
        <f>VLOOKUP(C2215, Pivot!A$2:E$999, 4, FALSE)</f>
        <v>191.1</v>
      </c>
      <c r="I2215" s="31">
        <f>VLOOKUP(C2215, Pivot!A$2:E$999, 5, FALSE)</f>
        <v>95.7</v>
      </c>
      <c r="J2215" s="103">
        <v>88.71</v>
      </c>
      <c r="K2215" s="31">
        <f t="shared" si="182"/>
        <v>-6.9900000000000091</v>
      </c>
      <c r="L2215" s="58">
        <f>VLOOKUP(C2215, Pivot!A$2:B$999, 2, FALSE)</f>
        <v>30872</v>
      </c>
      <c r="M2215" s="58">
        <f t="shared" si="181"/>
        <v>2022</v>
      </c>
      <c r="P2215" s="58">
        <v>2022</v>
      </c>
    </row>
    <row r="2216" spans="1:16" ht="12.75" hidden="1" customHeight="1" x14ac:dyDescent="0.25">
      <c r="A2216" s="100" t="s">
        <v>1518</v>
      </c>
      <c r="B2216" s="28" t="s">
        <v>301</v>
      </c>
      <c r="C2216" s="29" t="s">
        <v>1505</v>
      </c>
      <c r="D2216" s="100">
        <v>1</v>
      </c>
      <c r="E2216" s="88">
        <v>44719</v>
      </c>
      <c r="F2216" s="57">
        <f>VLOOKUP(C2216, Pivot!A$2:C$999, 3, FALSE)</f>
        <v>44523</v>
      </c>
      <c r="G2216" s="30">
        <f t="shared" si="184"/>
        <v>196</v>
      </c>
      <c r="H2216" s="31">
        <f>VLOOKUP(C2216, Pivot!A$2:E$999, 4, FALSE)</f>
        <v>191.1</v>
      </c>
      <c r="I2216" s="31">
        <f>VLOOKUP(C2216, Pivot!A$2:E$999, 5, FALSE)</f>
        <v>95.7</v>
      </c>
      <c r="J2216" s="103">
        <v>88.87</v>
      </c>
      <c r="K2216" s="31">
        <f t="shared" si="182"/>
        <v>-6.8299999999999983</v>
      </c>
      <c r="L2216" s="58">
        <f>VLOOKUP(C2216, Pivot!A$2:B$999, 2, FALSE)</f>
        <v>30872</v>
      </c>
      <c r="M2216" s="58">
        <f t="shared" si="181"/>
        <v>2022</v>
      </c>
      <c r="P2216" s="58">
        <v>2022</v>
      </c>
    </row>
    <row r="2217" spans="1:16" ht="12.75" hidden="1" customHeight="1" x14ac:dyDescent="0.25">
      <c r="A2217" s="100" t="s">
        <v>1520</v>
      </c>
      <c r="B2217" s="28" t="s">
        <v>301</v>
      </c>
      <c r="C2217" s="29" t="s">
        <v>1505</v>
      </c>
      <c r="D2217" s="100">
        <v>1</v>
      </c>
      <c r="E2217" s="88">
        <v>44720</v>
      </c>
      <c r="F2217" s="57">
        <f>VLOOKUP(C2217, Pivot!A$2:C$999, 3, FALSE)</f>
        <v>44523</v>
      </c>
      <c r="G2217" s="30">
        <f t="shared" si="184"/>
        <v>197</v>
      </c>
      <c r="H2217" s="31">
        <f>VLOOKUP(C2217, Pivot!A$2:E$999, 4, FALSE)</f>
        <v>191.1</v>
      </c>
      <c r="I2217" s="31">
        <f>VLOOKUP(C2217, Pivot!A$2:E$999, 5, FALSE)</f>
        <v>95.7</v>
      </c>
      <c r="J2217" s="103">
        <v>89.99</v>
      </c>
      <c r="K2217" s="31">
        <f t="shared" si="182"/>
        <v>-5.710000000000008</v>
      </c>
      <c r="L2217" s="58">
        <f>VLOOKUP(C2217, Pivot!A$2:B$999, 2, FALSE)</f>
        <v>30872</v>
      </c>
      <c r="M2217" s="58">
        <f t="shared" si="181"/>
        <v>2022</v>
      </c>
      <c r="P2217" s="58">
        <v>2022</v>
      </c>
    </row>
    <row r="2218" spans="1:16" ht="12.75" hidden="1" customHeight="1" x14ac:dyDescent="0.25">
      <c r="A2218" s="100" t="s">
        <v>1520</v>
      </c>
      <c r="B2218" s="28" t="s">
        <v>301</v>
      </c>
      <c r="C2218" s="29" t="s">
        <v>1505</v>
      </c>
      <c r="D2218" s="100">
        <v>1</v>
      </c>
      <c r="E2218" s="88">
        <v>44720</v>
      </c>
      <c r="F2218" s="57">
        <f>VLOOKUP(C2218, Pivot!A$2:C$999, 3, FALSE)</f>
        <v>44523</v>
      </c>
      <c r="G2218" s="30">
        <f t="shared" si="184"/>
        <v>197</v>
      </c>
      <c r="H2218" s="31">
        <f>VLOOKUP(C2218, Pivot!A$2:E$999, 4, FALSE)</f>
        <v>191.1</v>
      </c>
      <c r="I2218" s="31">
        <f>VLOOKUP(C2218, Pivot!A$2:E$999, 5, FALSE)</f>
        <v>95.7</v>
      </c>
      <c r="J2218" s="103">
        <v>90.23</v>
      </c>
      <c r="K2218" s="31">
        <f t="shared" si="182"/>
        <v>-5.4699999999999989</v>
      </c>
      <c r="L2218" s="58">
        <f>VLOOKUP(C2218, Pivot!A$2:B$999, 2, FALSE)</f>
        <v>30872</v>
      </c>
      <c r="M2218" s="58">
        <f t="shared" si="181"/>
        <v>2022</v>
      </c>
      <c r="P2218" s="58">
        <v>2022</v>
      </c>
    </row>
    <row r="2219" spans="1:16" ht="12.75" hidden="1" customHeight="1" x14ac:dyDescent="0.25">
      <c r="A2219" s="100" t="s">
        <v>1520</v>
      </c>
      <c r="B2219" s="28" t="s">
        <v>301</v>
      </c>
      <c r="C2219" s="29" t="s">
        <v>1505</v>
      </c>
      <c r="D2219" s="100">
        <v>2</v>
      </c>
      <c r="E2219" s="88">
        <v>44720</v>
      </c>
      <c r="F2219" s="57">
        <f>VLOOKUP(C2219, Pivot!A$2:C$999, 3, FALSE)</f>
        <v>44523</v>
      </c>
      <c r="G2219" s="30">
        <f t="shared" si="184"/>
        <v>197</v>
      </c>
      <c r="H2219" s="31">
        <f>VLOOKUP(C2219, Pivot!A$2:E$999, 4, FALSE)</f>
        <v>191.1</v>
      </c>
      <c r="I2219" s="31">
        <f>VLOOKUP(C2219, Pivot!A$2:E$999, 5, FALSE)</f>
        <v>95.7</v>
      </c>
      <c r="J2219" s="103">
        <v>90.39</v>
      </c>
      <c r="K2219" s="31">
        <f t="shared" si="182"/>
        <v>-5.3100000000000023</v>
      </c>
      <c r="L2219" s="58">
        <f>VLOOKUP(C2219, Pivot!A$2:B$999, 2, FALSE)</f>
        <v>30872</v>
      </c>
      <c r="M2219" s="58">
        <f t="shared" si="181"/>
        <v>2022</v>
      </c>
      <c r="P2219" s="58">
        <v>2022</v>
      </c>
    </row>
    <row r="2220" spans="1:16" ht="12.75" hidden="1" customHeight="1" x14ac:dyDescent="0.25">
      <c r="A2220" s="100" t="s">
        <v>1520</v>
      </c>
      <c r="B2220" s="28" t="s">
        <v>301</v>
      </c>
      <c r="C2220" s="29" t="s">
        <v>1505</v>
      </c>
      <c r="D2220" s="100">
        <v>4</v>
      </c>
      <c r="E2220" s="88">
        <v>44720</v>
      </c>
      <c r="F2220" s="57">
        <f>VLOOKUP(C2220, Pivot!A$2:C$999, 3, FALSE)</f>
        <v>44523</v>
      </c>
      <c r="G2220" s="30">
        <f t="shared" si="184"/>
        <v>197</v>
      </c>
      <c r="H2220" s="31">
        <f>VLOOKUP(C2220, Pivot!A$2:E$999, 4, FALSE)</f>
        <v>191.1</v>
      </c>
      <c r="I2220" s="31">
        <f>VLOOKUP(C2220, Pivot!A$2:E$999, 5, FALSE)</f>
        <v>95.7</v>
      </c>
      <c r="J2220" s="103">
        <v>90.63</v>
      </c>
      <c r="K2220" s="31">
        <f t="shared" si="182"/>
        <v>-5.0700000000000074</v>
      </c>
      <c r="L2220" s="58">
        <f>VLOOKUP(C2220, Pivot!A$2:B$999, 2, FALSE)</f>
        <v>30872</v>
      </c>
      <c r="M2220" s="58">
        <f t="shared" si="181"/>
        <v>2022</v>
      </c>
      <c r="P2220" s="58">
        <v>2022</v>
      </c>
    </row>
    <row r="2221" spans="1:16" ht="12.75" hidden="1" customHeight="1" x14ac:dyDescent="0.25">
      <c r="A2221" s="100" t="s">
        <v>1520</v>
      </c>
      <c r="B2221" s="28" t="s">
        <v>301</v>
      </c>
      <c r="C2221" s="29" t="s">
        <v>1505</v>
      </c>
      <c r="D2221" s="100">
        <v>1</v>
      </c>
      <c r="E2221" s="88">
        <v>44720</v>
      </c>
      <c r="F2221" s="57">
        <f>VLOOKUP(C2221, Pivot!A$2:C$999, 3, FALSE)</f>
        <v>44523</v>
      </c>
      <c r="G2221" s="30">
        <f t="shared" si="184"/>
        <v>197</v>
      </c>
      <c r="H2221" s="31">
        <f>VLOOKUP(C2221, Pivot!A$2:E$999, 4, FALSE)</f>
        <v>191.1</v>
      </c>
      <c r="I2221" s="31">
        <f>VLOOKUP(C2221, Pivot!A$2:E$999, 5, FALSE)</f>
        <v>95.7</v>
      </c>
      <c r="J2221" s="103">
        <v>90.79</v>
      </c>
      <c r="K2221" s="31">
        <f t="shared" si="182"/>
        <v>-4.9099999999999966</v>
      </c>
      <c r="L2221" s="58">
        <f>VLOOKUP(C2221, Pivot!A$2:B$999, 2, FALSE)</f>
        <v>30872</v>
      </c>
      <c r="M2221" s="58">
        <f t="shared" si="181"/>
        <v>2022</v>
      </c>
      <c r="P2221" s="58">
        <v>2022</v>
      </c>
    </row>
    <row r="2222" spans="1:16" ht="12.75" hidden="1" customHeight="1" x14ac:dyDescent="0.25">
      <c r="A2222" s="100" t="s">
        <v>1520</v>
      </c>
      <c r="B2222" s="28" t="s">
        <v>301</v>
      </c>
      <c r="C2222" s="29" t="s">
        <v>1505</v>
      </c>
      <c r="D2222" s="100">
        <v>1</v>
      </c>
      <c r="E2222" s="88">
        <v>44720</v>
      </c>
      <c r="F2222" s="57">
        <f>VLOOKUP(C2222, Pivot!A$2:C$999, 3, FALSE)</f>
        <v>44523</v>
      </c>
      <c r="G2222" s="30">
        <f t="shared" si="184"/>
        <v>197</v>
      </c>
      <c r="H2222" s="31">
        <f>VLOOKUP(C2222, Pivot!A$2:E$999, 4, FALSE)</f>
        <v>191.1</v>
      </c>
      <c r="I2222" s="31">
        <f>VLOOKUP(C2222, Pivot!A$2:E$999, 5, FALSE)</f>
        <v>95.7</v>
      </c>
      <c r="J2222" s="103">
        <v>90.79</v>
      </c>
      <c r="K2222" s="31">
        <f t="shared" si="182"/>
        <v>-4.9099999999999966</v>
      </c>
      <c r="L2222" s="58">
        <f>VLOOKUP(C2222, Pivot!A$2:B$999, 2, FALSE)</f>
        <v>30872</v>
      </c>
      <c r="M2222" s="58">
        <f t="shared" si="181"/>
        <v>2022</v>
      </c>
      <c r="P2222" s="58">
        <v>2022</v>
      </c>
    </row>
    <row r="2223" spans="1:16" ht="12.75" hidden="1" customHeight="1" x14ac:dyDescent="0.25">
      <c r="A2223" s="100" t="s">
        <v>1520</v>
      </c>
      <c r="B2223" s="28" t="s">
        <v>301</v>
      </c>
      <c r="C2223" s="29" t="s">
        <v>1505</v>
      </c>
      <c r="D2223" s="100">
        <v>4</v>
      </c>
      <c r="E2223" s="88">
        <v>44720</v>
      </c>
      <c r="F2223" s="57">
        <f>VLOOKUP(C2223, Pivot!A$2:C$999, 3, FALSE)</f>
        <v>44523</v>
      </c>
      <c r="G2223" s="30">
        <f t="shared" si="184"/>
        <v>197</v>
      </c>
      <c r="H2223" s="31">
        <f>VLOOKUP(C2223, Pivot!A$2:E$999, 4, FALSE)</f>
        <v>191.1</v>
      </c>
      <c r="I2223" s="31">
        <f>VLOOKUP(C2223, Pivot!A$2:E$999, 5, FALSE)</f>
        <v>95.7</v>
      </c>
      <c r="J2223" s="103">
        <v>91.11</v>
      </c>
      <c r="K2223" s="31">
        <f t="shared" si="182"/>
        <v>-4.5900000000000034</v>
      </c>
      <c r="L2223" s="58">
        <f>VLOOKUP(C2223, Pivot!A$2:B$999, 2, FALSE)</f>
        <v>30872</v>
      </c>
      <c r="M2223" s="58">
        <f t="shared" si="181"/>
        <v>2022</v>
      </c>
      <c r="P2223" s="58">
        <v>2022</v>
      </c>
    </row>
    <row r="2224" spans="1:16" ht="12.75" hidden="1" customHeight="1" x14ac:dyDescent="0.25">
      <c r="A2224" s="100" t="s">
        <v>1520</v>
      </c>
      <c r="B2224" s="28" t="s">
        <v>301</v>
      </c>
      <c r="C2224" s="29" t="s">
        <v>1505</v>
      </c>
      <c r="D2224" s="100">
        <v>4</v>
      </c>
      <c r="E2224" s="88">
        <v>44720</v>
      </c>
      <c r="F2224" s="57">
        <f>VLOOKUP(C2224, Pivot!A$2:C$999, 3, FALSE)</f>
        <v>44523</v>
      </c>
      <c r="G2224" s="30">
        <f t="shared" si="184"/>
        <v>197</v>
      </c>
      <c r="H2224" s="31">
        <f>VLOOKUP(C2224, Pivot!A$2:E$999, 4, FALSE)</f>
        <v>191.1</v>
      </c>
      <c r="I2224" s="31">
        <f>VLOOKUP(C2224, Pivot!A$2:E$999, 5, FALSE)</f>
        <v>95.7</v>
      </c>
      <c r="J2224" s="103">
        <v>91.45</v>
      </c>
      <c r="K2224" s="31">
        <f t="shared" si="182"/>
        <v>-4.25</v>
      </c>
      <c r="L2224" s="58">
        <f>VLOOKUP(C2224, Pivot!A$2:B$999, 2, FALSE)</f>
        <v>30872</v>
      </c>
      <c r="M2224" s="58">
        <f t="shared" ref="M2224:M2269" si="185">IF(ISBLANK(E2224), "", YEAR(E2224))</f>
        <v>2022</v>
      </c>
      <c r="P2224" s="58">
        <v>2022</v>
      </c>
    </row>
    <row r="2225" spans="1:16" ht="12.75" hidden="1" customHeight="1" x14ac:dyDescent="0.25">
      <c r="A2225" s="100" t="s">
        <v>1527</v>
      </c>
      <c r="B2225" s="28" t="s">
        <v>301</v>
      </c>
      <c r="C2225" s="29" t="s">
        <v>1505</v>
      </c>
      <c r="D2225" s="100">
        <v>7</v>
      </c>
      <c r="E2225" s="88">
        <v>44721</v>
      </c>
      <c r="F2225" s="57">
        <f>VLOOKUP(C2225, Pivot!A$2:C$999, 3, FALSE)</f>
        <v>44523</v>
      </c>
      <c r="G2225" s="30">
        <f t="shared" si="184"/>
        <v>198</v>
      </c>
      <c r="H2225" s="31">
        <f>VLOOKUP(C2225, Pivot!A$2:E$999, 4, FALSE)</f>
        <v>191.1</v>
      </c>
      <c r="I2225" s="31">
        <f>VLOOKUP(C2225, Pivot!A$2:E$999, 5, FALSE)</f>
        <v>95.7</v>
      </c>
      <c r="J2225" s="103">
        <v>91.95</v>
      </c>
      <c r="K2225" s="31">
        <f t="shared" ref="K2225:K2269" si="186">IF(J2225&gt;H2225, J2225-H2225, IF(J2225&lt;I2225, J2225-I2225, 0))</f>
        <v>-3.75</v>
      </c>
      <c r="L2225" s="58">
        <f>VLOOKUP(C2225, Pivot!A$2:B$999, 2, FALSE)</f>
        <v>30872</v>
      </c>
      <c r="M2225" s="58">
        <f t="shared" si="185"/>
        <v>2022</v>
      </c>
      <c r="P2225" s="58">
        <v>2022</v>
      </c>
    </row>
    <row r="2226" spans="1:16" ht="12.75" hidden="1" customHeight="1" x14ac:dyDescent="0.25">
      <c r="A2226" s="100" t="s">
        <v>1527</v>
      </c>
      <c r="B2226" s="28" t="s">
        <v>301</v>
      </c>
      <c r="C2226" s="29" t="s">
        <v>1505</v>
      </c>
      <c r="D2226" s="100">
        <v>3</v>
      </c>
      <c r="E2226" s="88">
        <v>44721</v>
      </c>
      <c r="F2226" s="57">
        <f>VLOOKUP(C2226, Pivot!A$2:C$999, 3, FALSE)</f>
        <v>44523</v>
      </c>
      <c r="G2226" s="30">
        <f t="shared" si="184"/>
        <v>198</v>
      </c>
      <c r="H2226" s="31">
        <f>VLOOKUP(C2226, Pivot!A$2:E$999, 4, FALSE)</f>
        <v>191.1</v>
      </c>
      <c r="I2226" s="31">
        <f>VLOOKUP(C2226, Pivot!A$2:E$999, 5, FALSE)</f>
        <v>95.7</v>
      </c>
      <c r="J2226" s="103">
        <v>91.95</v>
      </c>
      <c r="K2226" s="31">
        <f t="shared" si="186"/>
        <v>-3.75</v>
      </c>
      <c r="L2226" s="58">
        <f>VLOOKUP(C2226, Pivot!A$2:B$999, 2, FALSE)</f>
        <v>30872</v>
      </c>
      <c r="M2226" s="58">
        <f t="shared" si="185"/>
        <v>2022</v>
      </c>
      <c r="P2226" s="58">
        <v>2022</v>
      </c>
    </row>
    <row r="2227" spans="1:16" ht="12.75" hidden="1" customHeight="1" x14ac:dyDescent="0.25">
      <c r="A2227" s="100" t="s">
        <v>1527</v>
      </c>
      <c r="B2227" s="28" t="s">
        <v>301</v>
      </c>
      <c r="C2227" s="29" t="s">
        <v>1505</v>
      </c>
      <c r="D2227" s="100">
        <v>2</v>
      </c>
      <c r="E2227" s="88">
        <v>44721</v>
      </c>
      <c r="F2227" s="57">
        <f>VLOOKUP(C2227, Pivot!A$2:C$999, 3, FALSE)</f>
        <v>44523</v>
      </c>
      <c r="G2227" s="30">
        <f t="shared" si="184"/>
        <v>198</v>
      </c>
      <c r="H2227" s="31">
        <f>VLOOKUP(C2227, Pivot!A$2:E$999, 4, FALSE)</f>
        <v>191.1</v>
      </c>
      <c r="I2227" s="31">
        <f>VLOOKUP(C2227, Pivot!A$2:E$999, 5, FALSE)</f>
        <v>95.7</v>
      </c>
      <c r="J2227" s="103">
        <v>92.54</v>
      </c>
      <c r="K2227" s="31">
        <f t="shared" si="186"/>
        <v>-3.1599999999999966</v>
      </c>
      <c r="L2227" s="58">
        <f>VLOOKUP(C2227, Pivot!A$2:B$999, 2, FALSE)</f>
        <v>30872</v>
      </c>
      <c r="M2227" s="58">
        <f t="shared" si="185"/>
        <v>2022</v>
      </c>
      <c r="P2227" s="58">
        <v>2022</v>
      </c>
    </row>
    <row r="2228" spans="1:16" ht="12.75" hidden="1" customHeight="1" x14ac:dyDescent="0.25">
      <c r="A2228" s="100" t="s">
        <v>1527</v>
      </c>
      <c r="B2228" s="28" t="s">
        <v>301</v>
      </c>
      <c r="C2228" s="29" t="s">
        <v>1505</v>
      </c>
      <c r="D2228" s="100">
        <v>4</v>
      </c>
      <c r="E2228" s="88">
        <v>44721</v>
      </c>
      <c r="F2228" s="57">
        <f>VLOOKUP(C2228, Pivot!A$2:C$999, 3, FALSE)</f>
        <v>44523</v>
      </c>
      <c r="G2228" s="30">
        <f t="shared" si="184"/>
        <v>198</v>
      </c>
      <c r="H2228" s="31">
        <f>VLOOKUP(C2228, Pivot!A$2:E$999, 4, FALSE)</f>
        <v>191.1</v>
      </c>
      <c r="I2228" s="31">
        <f>VLOOKUP(C2228, Pivot!A$2:E$999, 5, FALSE)</f>
        <v>95.7</v>
      </c>
      <c r="J2228" s="103">
        <v>92.71</v>
      </c>
      <c r="K2228" s="31">
        <f t="shared" si="186"/>
        <v>-2.9900000000000091</v>
      </c>
      <c r="L2228" s="58">
        <f>VLOOKUP(C2228, Pivot!A$2:B$999, 2, FALSE)</f>
        <v>30872</v>
      </c>
      <c r="M2228" s="58">
        <f t="shared" si="185"/>
        <v>2022</v>
      </c>
      <c r="P2228" s="58">
        <v>2022</v>
      </c>
    </row>
    <row r="2229" spans="1:16" ht="12.75" hidden="1" customHeight="1" x14ac:dyDescent="0.25">
      <c r="A2229" s="100" t="s">
        <v>1528</v>
      </c>
      <c r="B2229" s="28" t="s">
        <v>301</v>
      </c>
      <c r="C2229" s="29" t="s">
        <v>1505</v>
      </c>
      <c r="D2229" s="100">
        <v>2</v>
      </c>
      <c r="E2229" s="88">
        <v>44722</v>
      </c>
      <c r="F2229" s="57">
        <f>VLOOKUP(C2229, Pivot!A$2:C$999, 3, FALSE)</f>
        <v>44523</v>
      </c>
      <c r="G2229" s="30">
        <f t="shared" si="184"/>
        <v>199</v>
      </c>
      <c r="H2229" s="31">
        <f>VLOOKUP(C2229, Pivot!A$2:E$999, 4, FALSE)</f>
        <v>191.1</v>
      </c>
      <c r="I2229" s="31">
        <f>VLOOKUP(C2229, Pivot!A$2:E$999, 5, FALSE)</f>
        <v>95.7</v>
      </c>
      <c r="J2229" s="103">
        <v>93.51</v>
      </c>
      <c r="K2229" s="31">
        <f t="shared" si="186"/>
        <v>-2.1899999999999977</v>
      </c>
      <c r="L2229" s="58">
        <f>VLOOKUP(C2229, Pivot!A$2:B$999, 2, FALSE)</f>
        <v>30872</v>
      </c>
      <c r="M2229" s="58">
        <f t="shared" si="185"/>
        <v>2022</v>
      </c>
      <c r="P2229" s="58">
        <v>2022</v>
      </c>
    </row>
    <row r="2230" spans="1:16" ht="12.75" hidden="1" customHeight="1" x14ac:dyDescent="0.25">
      <c r="A2230" s="100" t="s">
        <v>1528</v>
      </c>
      <c r="B2230" s="28" t="s">
        <v>301</v>
      </c>
      <c r="C2230" s="29" t="s">
        <v>1505</v>
      </c>
      <c r="D2230" s="100">
        <v>1</v>
      </c>
      <c r="E2230" s="88">
        <v>44722</v>
      </c>
      <c r="F2230" s="57">
        <f>VLOOKUP(C2230, Pivot!A$2:C$999, 3, FALSE)</f>
        <v>44523</v>
      </c>
      <c r="G2230" s="30">
        <f t="shared" si="184"/>
        <v>199</v>
      </c>
      <c r="H2230" s="31">
        <f>VLOOKUP(C2230, Pivot!A$2:E$999, 4, FALSE)</f>
        <v>191.1</v>
      </c>
      <c r="I2230" s="31">
        <f>VLOOKUP(C2230, Pivot!A$2:E$999, 5, FALSE)</f>
        <v>95.7</v>
      </c>
      <c r="J2230" s="103">
        <v>93.82</v>
      </c>
      <c r="K2230" s="31">
        <f t="shared" si="186"/>
        <v>-1.8800000000000097</v>
      </c>
      <c r="L2230" s="58">
        <f>VLOOKUP(C2230, Pivot!A$2:B$999, 2, FALSE)</f>
        <v>30872</v>
      </c>
      <c r="M2230" s="58">
        <f t="shared" si="185"/>
        <v>2022</v>
      </c>
      <c r="P2230" s="58">
        <v>2022</v>
      </c>
    </row>
    <row r="2231" spans="1:16" ht="12.75" hidden="1" customHeight="1" x14ac:dyDescent="0.25">
      <c r="A2231" s="100" t="s">
        <v>1528</v>
      </c>
      <c r="B2231" s="28" t="s">
        <v>301</v>
      </c>
      <c r="C2231" s="29" t="s">
        <v>1505</v>
      </c>
      <c r="D2231" s="100">
        <v>1</v>
      </c>
      <c r="E2231" s="88">
        <v>44722</v>
      </c>
      <c r="F2231" s="57">
        <f>VLOOKUP(C2231, Pivot!A$2:C$999, 3, FALSE)</f>
        <v>44523</v>
      </c>
      <c r="G2231" s="30">
        <f t="shared" si="184"/>
        <v>199</v>
      </c>
      <c r="H2231" s="31">
        <f>VLOOKUP(C2231, Pivot!A$2:E$999, 4, FALSE)</f>
        <v>191.1</v>
      </c>
      <c r="I2231" s="31">
        <f>VLOOKUP(C2231, Pivot!A$2:E$999, 5, FALSE)</f>
        <v>95.7</v>
      </c>
      <c r="J2231" s="103">
        <v>93.82</v>
      </c>
      <c r="K2231" s="31">
        <f t="shared" si="186"/>
        <v>-1.8800000000000097</v>
      </c>
      <c r="L2231" s="58">
        <f>VLOOKUP(C2231, Pivot!A$2:B$999, 2, FALSE)</f>
        <v>30872</v>
      </c>
      <c r="M2231" s="58">
        <f t="shared" si="185"/>
        <v>2022</v>
      </c>
      <c r="P2231" s="58">
        <v>2022</v>
      </c>
    </row>
    <row r="2232" spans="1:16" ht="12.75" hidden="1" customHeight="1" x14ac:dyDescent="0.25">
      <c r="A2232" s="100" t="s">
        <v>1528</v>
      </c>
      <c r="B2232" s="28" t="s">
        <v>301</v>
      </c>
      <c r="C2232" s="29" t="s">
        <v>1505</v>
      </c>
      <c r="D2232" s="100">
        <v>2</v>
      </c>
      <c r="E2232" s="88">
        <v>44722</v>
      </c>
      <c r="F2232" s="57">
        <f>VLOOKUP(C2232, Pivot!A$2:C$999, 3, FALSE)</f>
        <v>44523</v>
      </c>
      <c r="G2232" s="30">
        <f t="shared" si="184"/>
        <v>199</v>
      </c>
      <c r="H2232" s="31">
        <f>VLOOKUP(C2232, Pivot!A$2:E$999, 4, FALSE)</f>
        <v>191.1</v>
      </c>
      <c r="I2232" s="31">
        <f>VLOOKUP(C2232, Pivot!A$2:E$999, 5, FALSE)</f>
        <v>95.7</v>
      </c>
      <c r="J2232" s="103">
        <v>93.9</v>
      </c>
      <c r="K2232" s="31">
        <f t="shared" si="186"/>
        <v>-1.7999999999999972</v>
      </c>
      <c r="L2232" s="58">
        <f>VLOOKUP(C2232, Pivot!A$2:B$999, 2, FALSE)</f>
        <v>30872</v>
      </c>
      <c r="M2232" s="58">
        <f t="shared" si="185"/>
        <v>2022</v>
      </c>
      <c r="P2232" s="58">
        <v>2022</v>
      </c>
    </row>
    <row r="2233" spans="1:16" ht="12.75" hidden="1" customHeight="1" x14ac:dyDescent="0.25">
      <c r="A2233" s="100" t="s">
        <v>1528</v>
      </c>
      <c r="B2233" s="28" t="s">
        <v>301</v>
      </c>
      <c r="C2233" s="29" t="s">
        <v>1505</v>
      </c>
      <c r="D2233" s="100">
        <v>1</v>
      </c>
      <c r="E2233" s="88">
        <v>44722</v>
      </c>
      <c r="F2233" s="57">
        <f>VLOOKUP(C2233, Pivot!A$2:C$999, 3, FALSE)</f>
        <v>44523</v>
      </c>
      <c r="G2233" s="30">
        <f t="shared" si="184"/>
        <v>199</v>
      </c>
      <c r="H2233" s="31">
        <f>VLOOKUP(C2233, Pivot!A$2:E$999, 4, FALSE)</f>
        <v>191.1</v>
      </c>
      <c r="I2233" s="31">
        <f>VLOOKUP(C2233, Pivot!A$2:E$999, 5, FALSE)</f>
        <v>95.7</v>
      </c>
      <c r="J2233" s="103">
        <v>93.9</v>
      </c>
      <c r="K2233" s="31">
        <f t="shared" si="186"/>
        <v>-1.7999999999999972</v>
      </c>
      <c r="L2233" s="58">
        <f>VLOOKUP(C2233, Pivot!A$2:B$999, 2, FALSE)</f>
        <v>30872</v>
      </c>
      <c r="M2233" s="58">
        <f t="shared" si="185"/>
        <v>2022</v>
      </c>
      <c r="P2233" s="58">
        <v>2022</v>
      </c>
    </row>
    <row r="2234" spans="1:16" ht="12.75" hidden="1" customHeight="1" x14ac:dyDescent="0.25">
      <c r="A2234" s="100" t="s">
        <v>1528</v>
      </c>
      <c r="B2234" s="28" t="s">
        <v>301</v>
      </c>
      <c r="C2234" s="29" t="s">
        <v>1505</v>
      </c>
      <c r="D2234" s="100">
        <v>1</v>
      </c>
      <c r="E2234" s="88">
        <v>44722</v>
      </c>
      <c r="F2234" s="57">
        <f>VLOOKUP(C2234, Pivot!A$2:C$999, 3, FALSE)</f>
        <v>44523</v>
      </c>
      <c r="G2234" s="30">
        <f t="shared" si="184"/>
        <v>199</v>
      </c>
      <c r="H2234" s="31">
        <f>VLOOKUP(C2234, Pivot!A$2:E$999, 4, FALSE)</f>
        <v>191.1</v>
      </c>
      <c r="I2234" s="31">
        <f>VLOOKUP(C2234, Pivot!A$2:E$999, 5, FALSE)</f>
        <v>95.7</v>
      </c>
      <c r="J2234" s="103">
        <v>94.06</v>
      </c>
      <c r="K2234" s="31">
        <f t="shared" si="186"/>
        <v>-1.6400000000000006</v>
      </c>
      <c r="L2234" s="58">
        <f>VLOOKUP(C2234, Pivot!A$2:B$999, 2, FALSE)</f>
        <v>30872</v>
      </c>
      <c r="M2234" s="58">
        <f t="shared" si="185"/>
        <v>2022</v>
      </c>
      <c r="P2234" s="58">
        <v>2022</v>
      </c>
    </row>
    <row r="2235" spans="1:16" ht="12.75" hidden="1" customHeight="1" x14ac:dyDescent="0.25">
      <c r="A2235" s="100" t="s">
        <v>1528</v>
      </c>
      <c r="B2235" s="28" t="s">
        <v>301</v>
      </c>
      <c r="C2235" s="29" t="s">
        <v>1505</v>
      </c>
      <c r="D2235" s="100">
        <v>1</v>
      </c>
      <c r="E2235" s="88">
        <v>44722</v>
      </c>
      <c r="F2235" s="57">
        <f>VLOOKUP(C2235, Pivot!A$2:C$999, 3, FALSE)</f>
        <v>44523</v>
      </c>
      <c r="G2235" s="30">
        <f t="shared" si="184"/>
        <v>199</v>
      </c>
      <c r="H2235" s="31">
        <f>VLOOKUP(C2235, Pivot!A$2:E$999, 4, FALSE)</f>
        <v>191.1</v>
      </c>
      <c r="I2235" s="31">
        <f>VLOOKUP(C2235, Pivot!A$2:E$999, 5, FALSE)</f>
        <v>95.7</v>
      </c>
      <c r="J2235" s="103">
        <v>94.7</v>
      </c>
      <c r="K2235" s="31">
        <f t="shared" si="186"/>
        <v>-1</v>
      </c>
      <c r="L2235" s="58">
        <f>VLOOKUP(C2235, Pivot!A$2:B$999, 2, FALSE)</f>
        <v>30872</v>
      </c>
      <c r="M2235" s="58">
        <f t="shared" si="185"/>
        <v>2022</v>
      </c>
      <c r="P2235" s="58">
        <v>2022</v>
      </c>
    </row>
    <row r="2236" spans="1:16" ht="12.75" hidden="1" customHeight="1" x14ac:dyDescent="0.25">
      <c r="A2236" s="100" t="s">
        <v>1523</v>
      </c>
      <c r="B2236" s="28" t="s">
        <v>301</v>
      </c>
      <c r="C2236" s="29" t="s">
        <v>1505</v>
      </c>
      <c r="D2236" s="100">
        <v>1</v>
      </c>
      <c r="E2236" s="88">
        <v>44722</v>
      </c>
      <c r="F2236" s="57">
        <f>VLOOKUP(C2236, Pivot!A$2:C$999, 3, FALSE)</f>
        <v>44523</v>
      </c>
      <c r="G2236" s="30">
        <f t="shared" si="184"/>
        <v>199</v>
      </c>
      <c r="H2236" s="31">
        <f>VLOOKUP(C2236, Pivot!A$2:E$999, 4, FALSE)</f>
        <v>191.1</v>
      </c>
      <c r="I2236" s="31">
        <f>VLOOKUP(C2236, Pivot!A$2:E$999, 5, FALSE)</f>
        <v>95.7</v>
      </c>
      <c r="J2236" s="103">
        <v>89.52</v>
      </c>
      <c r="K2236" s="31">
        <f t="shared" si="186"/>
        <v>-6.1800000000000068</v>
      </c>
      <c r="L2236" s="58">
        <f>VLOOKUP(C2236, Pivot!A$2:B$999, 2, FALSE)</f>
        <v>30872</v>
      </c>
      <c r="M2236" s="58">
        <f t="shared" si="185"/>
        <v>2022</v>
      </c>
      <c r="P2236" s="58">
        <v>2022</v>
      </c>
    </row>
    <row r="2237" spans="1:16" ht="12.75" hidden="1" customHeight="1" x14ac:dyDescent="0.25">
      <c r="A2237" s="100" t="s">
        <v>1523</v>
      </c>
      <c r="B2237" s="28" t="s">
        <v>301</v>
      </c>
      <c r="C2237" s="29" t="s">
        <v>1505</v>
      </c>
      <c r="D2237" s="100">
        <v>2</v>
      </c>
      <c r="E2237" s="88">
        <v>44722</v>
      </c>
      <c r="F2237" s="57">
        <f>VLOOKUP(C2237, Pivot!A$2:C$999, 3, FALSE)</f>
        <v>44523</v>
      </c>
      <c r="G2237" s="30">
        <f t="shared" si="184"/>
        <v>199</v>
      </c>
      <c r="H2237" s="31">
        <f>VLOOKUP(C2237, Pivot!A$2:E$999, 4, FALSE)</f>
        <v>191.1</v>
      </c>
      <c r="I2237" s="31">
        <f>VLOOKUP(C2237, Pivot!A$2:E$999, 5, FALSE)</f>
        <v>95.7</v>
      </c>
      <c r="J2237" s="103">
        <v>89.6</v>
      </c>
      <c r="K2237" s="31">
        <f t="shared" si="186"/>
        <v>-6.1000000000000085</v>
      </c>
      <c r="L2237" s="58">
        <f>VLOOKUP(C2237, Pivot!A$2:B$999, 2, FALSE)</f>
        <v>30872</v>
      </c>
      <c r="M2237" s="58">
        <f t="shared" si="185"/>
        <v>2022</v>
      </c>
      <c r="P2237" s="58">
        <v>2022</v>
      </c>
    </row>
    <row r="2238" spans="1:16" ht="12.75" hidden="1" customHeight="1" x14ac:dyDescent="0.25">
      <c r="A2238" s="100" t="s">
        <v>1523</v>
      </c>
      <c r="B2238" s="28" t="s">
        <v>301</v>
      </c>
      <c r="C2238" s="29" t="s">
        <v>1505</v>
      </c>
      <c r="D2238" s="100">
        <v>1</v>
      </c>
      <c r="E2238" s="88">
        <v>44722</v>
      </c>
      <c r="F2238" s="57">
        <f>VLOOKUP(C2238, Pivot!A$2:C$999, 3, FALSE)</f>
        <v>44523</v>
      </c>
      <c r="G2238" s="30">
        <f t="shared" si="184"/>
        <v>199</v>
      </c>
      <c r="H2238" s="31">
        <f>VLOOKUP(C2238, Pivot!A$2:E$999, 4, FALSE)</f>
        <v>191.1</v>
      </c>
      <c r="I2238" s="31">
        <f>VLOOKUP(C2238, Pivot!A$2:E$999, 5, FALSE)</f>
        <v>95.7</v>
      </c>
      <c r="J2238" s="103">
        <v>89.6</v>
      </c>
      <c r="K2238" s="31">
        <f t="shared" si="186"/>
        <v>-6.1000000000000085</v>
      </c>
      <c r="L2238" s="58">
        <f>VLOOKUP(C2238, Pivot!A$2:B$999, 2, FALSE)</f>
        <v>30872</v>
      </c>
      <c r="M2238" s="58">
        <f t="shared" si="185"/>
        <v>2022</v>
      </c>
      <c r="P2238" s="58">
        <v>2022</v>
      </c>
    </row>
    <row r="2239" spans="1:16" ht="12.75" hidden="1" customHeight="1" x14ac:dyDescent="0.25">
      <c r="A2239" s="100" t="s">
        <v>1523</v>
      </c>
      <c r="B2239" s="28" t="s">
        <v>301</v>
      </c>
      <c r="C2239" s="29" t="s">
        <v>1505</v>
      </c>
      <c r="D2239" s="100">
        <v>1</v>
      </c>
      <c r="E2239" s="88">
        <v>44722</v>
      </c>
      <c r="F2239" s="57">
        <f>VLOOKUP(C2239, Pivot!A$2:C$999, 3, FALSE)</f>
        <v>44523</v>
      </c>
      <c r="G2239" s="30">
        <f t="shared" si="184"/>
        <v>199</v>
      </c>
      <c r="H2239" s="31">
        <f>VLOOKUP(C2239, Pivot!A$2:E$999, 4, FALSE)</f>
        <v>191.1</v>
      </c>
      <c r="I2239" s="31">
        <f>VLOOKUP(C2239, Pivot!A$2:E$999, 5, FALSE)</f>
        <v>95.7</v>
      </c>
      <c r="J2239" s="103">
        <v>89.68</v>
      </c>
      <c r="K2239" s="31">
        <f t="shared" si="186"/>
        <v>-6.019999999999996</v>
      </c>
      <c r="L2239" s="58">
        <f>VLOOKUP(C2239, Pivot!A$2:B$999, 2, FALSE)</f>
        <v>30872</v>
      </c>
      <c r="M2239" s="58">
        <f t="shared" si="185"/>
        <v>2022</v>
      </c>
      <c r="P2239" s="58">
        <v>2022</v>
      </c>
    </row>
    <row r="2240" spans="1:16" ht="12.75" hidden="1" customHeight="1" x14ac:dyDescent="0.25">
      <c r="A2240" s="100" t="s">
        <v>1523</v>
      </c>
      <c r="B2240" s="28" t="s">
        <v>301</v>
      </c>
      <c r="C2240" s="29" t="s">
        <v>1505</v>
      </c>
      <c r="D2240" s="100">
        <v>2</v>
      </c>
      <c r="E2240" s="88">
        <v>44722</v>
      </c>
      <c r="F2240" s="57">
        <f>VLOOKUP(C2240, Pivot!A$2:C$999, 3, FALSE)</f>
        <v>44523</v>
      </c>
      <c r="G2240" s="30">
        <f t="shared" si="184"/>
        <v>199</v>
      </c>
      <c r="H2240" s="31">
        <f>VLOOKUP(C2240, Pivot!A$2:E$999, 4, FALSE)</f>
        <v>191.1</v>
      </c>
      <c r="I2240" s="31">
        <f>VLOOKUP(C2240, Pivot!A$2:E$999, 5, FALSE)</f>
        <v>95.7</v>
      </c>
      <c r="J2240" s="103">
        <v>89.76</v>
      </c>
      <c r="K2240" s="31">
        <f t="shared" si="186"/>
        <v>-5.9399999999999977</v>
      </c>
      <c r="L2240" s="58">
        <f>VLOOKUP(C2240, Pivot!A$2:B$999, 2, FALSE)</f>
        <v>30872</v>
      </c>
      <c r="M2240" s="58">
        <f t="shared" si="185"/>
        <v>2022</v>
      </c>
      <c r="P2240" s="58">
        <v>2022</v>
      </c>
    </row>
    <row r="2241" spans="1:16" ht="12.75" hidden="1" customHeight="1" x14ac:dyDescent="0.25">
      <c r="A2241" s="100" t="s">
        <v>1524</v>
      </c>
      <c r="B2241" s="28" t="s">
        <v>301</v>
      </c>
      <c r="C2241" s="29" t="s">
        <v>1505</v>
      </c>
      <c r="D2241" s="100">
        <v>1</v>
      </c>
      <c r="E2241" s="88">
        <v>44723</v>
      </c>
      <c r="F2241" s="57">
        <f>VLOOKUP(C2241, Pivot!A$2:C$999, 3, FALSE)</f>
        <v>44523</v>
      </c>
      <c r="G2241" s="30">
        <f t="shared" si="184"/>
        <v>200</v>
      </c>
      <c r="H2241" s="31">
        <f>VLOOKUP(C2241, Pivot!A$2:E$999, 4, FALSE)</f>
        <v>191.1</v>
      </c>
      <c r="I2241" s="31">
        <f>VLOOKUP(C2241, Pivot!A$2:E$999, 5, FALSE)</f>
        <v>95.7</v>
      </c>
      <c r="J2241" s="103">
        <v>95.56</v>
      </c>
      <c r="K2241" s="31">
        <f t="shared" si="186"/>
        <v>-0.14000000000000057</v>
      </c>
      <c r="L2241" s="58">
        <f>VLOOKUP(C2241, Pivot!A$2:B$999, 2, FALSE)</f>
        <v>30872</v>
      </c>
      <c r="M2241" s="58">
        <f t="shared" si="185"/>
        <v>2022</v>
      </c>
      <c r="P2241" s="58">
        <v>2022</v>
      </c>
    </row>
    <row r="2242" spans="1:16" ht="12.75" hidden="1" customHeight="1" x14ac:dyDescent="0.25">
      <c r="A2242" s="100" t="s">
        <v>1524</v>
      </c>
      <c r="B2242" s="28" t="s">
        <v>301</v>
      </c>
      <c r="C2242" s="29" t="s">
        <v>1505</v>
      </c>
      <c r="D2242" s="100">
        <v>3</v>
      </c>
      <c r="E2242" s="88">
        <v>44723</v>
      </c>
      <c r="F2242" s="57">
        <f>VLOOKUP(C2242, Pivot!A$2:C$999, 3, FALSE)</f>
        <v>44523</v>
      </c>
      <c r="G2242" s="30">
        <f t="shared" si="184"/>
        <v>200</v>
      </c>
      <c r="H2242" s="31">
        <f>VLOOKUP(C2242, Pivot!A$2:E$999, 4, FALSE)</f>
        <v>191.1</v>
      </c>
      <c r="I2242" s="31">
        <f>VLOOKUP(C2242, Pivot!A$2:E$999, 5, FALSE)</f>
        <v>95.7</v>
      </c>
      <c r="J2242" s="103">
        <v>95.56</v>
      </c>
      <c r="K2242" s="31">
        <f t="shared" si="186"/>
        <v>-0.14000000000000057</v>
      </c>
      <c r="L2242" s="58">
        <f>VLOOKUP(C2242, Pivot!A$2:B$999, 2, FALSE)</f>
        <v>30872</v>
      </c>
      <c r="M2242" s="58">
        <f t="shared" si="185"/>
        <v>2022</v>
      </c>
      <c r="P2242" s="58">
        <v>2022</v>
      </c>
    </row>
    <row r="2243" spans="1:16" ht="12.75" hidden="1" customHeight="1" x14ac:dyDescent="0.25">
      <c r="A2243" s="100" t="s">
        <v>1524</v>
      </c>
      <c r="B2243" s="28" t="s">
        <v>301</v>
      </c>
      <c r="C2243" s="29" t="s">
        <v>1505</v>
      </c>
      <c r="D2243" s="100">
        <v>3</v>
      </c>
      <c r="E2243" s="88">
        <v>44723</v>
      </c>
      <c r="F2243" s="57">
        <f>VLOOKUP(C2243, Pivot!A$2:C$999, 3, FALSE)</f>
        <v>44523</v>
      </c>
      <c r="G2243" s="30">
        <f t="shared" si="184"/>
        <v>200</v>
      </c>
      <c r="H2243" s="31">
        <f>VLOOKUP(C2243, Pivot!A$2:E$999, 4, FALSE)</f>
        <v>191.1</v>
      </c>
      <c r="I2243" s="31">
        <f>VLOOKUP(C2243, Pivot!A$2:E$999, 5, FALSE)</f>
        <v>95.7</v>
      </c>
      <c r="J2243" s="103">
        <v>95.16</v>
      </c>
      <c r="K2243" s="31">
        <f t="shared" si="186"/>
        <v>-0.54000000000000625</v>
      </c>
      <c r="L2243" s="58">
        <f>VLOOKUP(C2243, Pivot!A$2:B$999, 2, FALSE)</f>
        <v>30872</v>
      </c>
      <c r="M2243" s="58">
        <f t="shared" si="185"/>
        <v>2022</v>
      </c>
      <c r="P2243" s="58">
        <v>2022</v>
      </c>
    </row>
    <row r="2244" spans="1:16" ht="12.75" hidden="1" customHeight="1" x14ac:dyDescent="0.25">
      <c r="A2244" s="101" t="s">
        <v>1524</v>
      </c>
      <c r="B2244" s="28" t="s">
        <v>301</v>
      </c>
      <c r="C2244" s="29" t="s">
        <v>1505</v>
      </c>
      <c r="D2244" s="101">
        <v>5</v>
      </c>
      <c r="E2244" s="102">
        <v>44723</v>
      </c>
      <c r="F2244" s="57">
        <f>VLOOKUP(C2244, Pivot!A$2:C$999, 3, FALSE)</f>
        <v>44523</v>
      </c>
      <c r="G2244" s="30">
        <f t="shared" si="184"/>
        <v>200</v>
      </c>
      <c r="H2244" s="31">
        <f>VLOOKUP(C2244, Pivot!A$2:E$999, 4, FALSE)</f>
        <v>191.1</v>
      </c>
      <c r="I2244" s="31">
        <f>VLOOKUP(C2244, Pivot!A$2:E$999, 5, FALSE)</f>
        <v>95.7</v>
      </c>
      <c r="J2244" s="104">
        <v>95.01</v>
      </c>
      <c r="K2244" s="31">
        <f t="shared" si="186"/>
        <v>-0.68999999999999773</v>
      </c>
      <c r="L2244" s="58">
        <f>VLOOKUP(C2244, Pivot!A$2:B$999, 2, FALSE)</f>
        <v>30872</v>
      </c>
      <c r="M2244" s="58">
        <f t="shared" si="185"/>
        <v>2022</v>
      </c>
      <c r="P2244" s="58">
        <v>2022</v>
      </c>
    </row>
    <row r="2245" spans="1:16" ht="12.75" hidden="1" customHeight="1" x14ac:dyDescent="0.25">
      <c r="A2245" s="100" t="s">
        <v>1529</v>
      </c>
      <c r="B2245" s="28" t="s">
        <v>301</v>
      </c>
      <c r="C2245" s="29" t="s">
        <v>1505</v>
      </c>
      <c r="D2245" s="100">
        <v>1</v>
      </c>
      <c r="E2245" s="88">
        <v>44728</v>
      </c>
      <c r="F2245" s="57">
        <f>VLOOKUP(C2245, Pivot!A$2:C$999, 3, FALSE)</f>
        <v>44523</v>
      </c>
      <c r="G2245" s="30">
        <f t="shared" si="184"/>
        <v>205</v>
      </c>
      <c r="H2245" s="31">
        <f>VLOOKUP(C2245, Pivot!A$2:E$999, 4, FALSE)</f>
        <v>191.1</v>
      </c>
      <c r="I2245" s="31">
        <f>VLOOKUP(C2245, Pivot!A$2:E$999, 5, FALSE)</f>
        <v>95.7</v>
      </c>
      <c r="J2245" s="103">
        <v>154.53</v>
      </c>
      <c r="K2245" s="31">
        <f t="shared" si="186"/>
        <v>0</v>
      </c>
      <c r="L2245" s="58">
        <f>VLOOKUP(C2245, Pivot!A$2:B$999, 2, FALSE)</f>
        <v>30872</v>
      </c>
      <c r="M2245" s="58">
        <f t="shared" si="185"/>
        <v>2022</v>
      </c>
      <c r="P2245" s="58">
        <v>2022</v>
      </c>
    </row>
    <row r="2246" spans="1:16" ht="12.75" hidden="1" customHeight="1" x14ac:dyDescent="0.25">
      <c r="A2246" s="100" t="s">
        <v>1529</v>
      </c>
      <c r="B2246" s="28" t="s">
        <v>301</v>
      </c>
      <c r="C2246" s="29" t="s">
        <v>1505</v>
      </c>
      <c r="D2246" s="100">
        <v>1</v>
      </c>
      <c r="E2246" s="88">
        <v>44728</v>
      </c>
      <c r="F2246" s="57">
        <f>VLOOKUP(C2246, Pivot!A$2:C$999, 3, FALSE)</f>
        <v>44523</v>
      </c>
      <c r="G2246" s="30">
        <f t="shared" si="184"/>
        <v>205</v>
      </c>
      <c r="H2246" s="31">
        <f>VLOOKUP(C2246, Pivot!A$2:E$999, 4, FALSE)</f>
        <v>191.1</v>
      </c>
      <c r="I2246" s="31">
        <f>VLOOKUP(C2246, Pivot!A$2:E$999, 5, FALSE)</f>
        <v>95.7</v>
      </c>
      <c r="J2246" s="103">
        <v>153.25</v>
      </c>
      <c r="K2246" s="31">
        <f t="shared" si="186"/>
        <v>0</v>
      </c>
      <c r="L2246" s="58">
        <f>VLOOKUP(C2246, Pivot!A$2:B$999, 2, FALSE)</f>
        <v>30872</v>
      </c>
      <c r="M2246" s="58">
        <f t="shared" si="185"/>
        <v>2022</v>
      </c>
      <c r="P2246" s="58">
        <v>2022</v>
      </c>
    </row>
    <row r="2247" spans="1:16" ht="12.75" hidden="1" customHeight="1" x14ac:dyDescent="0.25">
      <c r="A2247" s="100" t="s">
        <v>1529</v>
      </c>
      <c r="B2247" s="28" t="s">
        <v>301</v>
      </c>
      <c r="C2247" s="29" t="s">
        <v>1505</v>
      </c>
      <c r="D2247" s="100">
        <v>3</v>
      </c>
      <c r="E2247" s="88">
        <v>44728</v>
      </c>
      <c r="F2247" s="57">
        <f>VLOOKUP(C2247, Pivot!A$2:C$999, 3, FALSE)</f>
        <v>44523</v>
      </c>
      <c r="G2247" s="30">
        <f t="shared" si="184"/>
        <v>205</v>
      </c>
      <c r="H2247" s="31">
        <f>VLOOKUP(C2247, Pivot!A$2:E$999, 4, FALSE)</f>
        <v>191.1</v>
      </c>
      <c r="I2247" s="31">
        <f>VLOOKUP(C2247, Pivot!A$2:E$999, 5, FALSE)</f>
        <v>95.7</v>
      </c>
      <c r="J2247" s="103">
        <v>153.18</v>
      </c>
      <c r="K2247" s="31">
        <f t="shared" si="186"/>
        <v>0</v>
      </c>
      <c r="L2247" s="58">
        <f>VLOOKUP(C2247, Pivot!A$2:B$999, 2, FALSE)</f>
        <v>30872</v>
      </c>
      <c r="M2247" s="58">
        <f t="shared" si="185"/>
        <v>2022</v>
      </c>
      <c r="P2247" s="58">
        <v>2022</v>
      </c>
    </row>
    <row r="2248" spans="1:16" ht="12.75" hidden="1" customHeight="1" x14ac:dyDescent="0.25">
      <c r="A2248" s="100" t="s">
        <v>1534</v>
      </c>
      <c r="B2248" s="28" t="s">
        <v>301</v>
      </c>
      <c r="C2248" s="29" t="s">
        <v>1505</v>
      </c>
      <c r="D2248" s="100">
        <v>1</v>
      </c>
      <c r="E2248" s="88">
        <v>44729</v>
      </c>
      <c r="F2248" s="57">
        <f>VLOOKUP(C2248, Pivot!A$2:C$999, 3, FALSE)</f>
        <v>44523</v>
      </c>
      <c r="G2248" s="30">
        <f t="shared" si="184"/>
        <v>206</v>
      </c>
      <c r="H2248" s="31">
        <f>VLOOKUP(C2248, Pivot!A$2:E$999, 4, FALSE)</f>
        <v>191.1</v>
      </c>
      <c r="I2248" s="31">
        <f>VLOOKUP(C2248, Pivot!A$2:E$999, 5, FALSE)</f>
        <v>95.7</v>
      </c>
      <c r="J2248" s="103">
        <v>155.61000000000001</v>
      </c>
      <c r="K2248" s="31">
        <f t="shared" si="186"/>
        <v>0</v>
      </c>
      <c r="L2248" s="58">
        <f>VLOOKUP(C2248, Pivot!A$2:B$999, 2, FALSE)</f>
        <v>30872</v>
      </c>
      <c r="M2248" s="58">
        <f t="shared" si="185"/>
        <v>2022</v>
      </c>
      <c r="P2248" s="58">
        <v>2022</v>
      </c>
    </row>
    <row r="2249" spans="1:16" ht="12.75" hidden="1" customHeight="1" x14ac:dyDescent="0.25">
      <c r="A2249" s="101" t="s">
        <v>1535</v>
      </c>
      <c r="B2249" s="28" t="s">
        <v>301</v>
      </c>
      <c r="C2249" s="29" t="s">
        <v>1505</v>
      </c>
      <c r="D2249" s="101">
        <v>1</v>
      </c>
      <c r="E2249" s="102">
        <v>44729</v>
      </c>
      <c r="F2249" s="57">
        <f>VLOOKUP(C2249, Pivot!A$2:C$999, 3, FALSE)</f>
        <v>44523</v>
      </c>
      <c r="G2249" s="30">
        <f t="shared" si="184"/>
        <v>206</v>
      </c>
      <c r="H2249" s="31">
        <f>VLOOKUP(C2249, Pivot!A$2:E$999, 4, FALSE)</f>
        <v>191.1</v>
      </c>
      <c r="I2249" s="31">
        <f>VLOOKUP(C2249, Pivot!A$2:E$999, 5, FALSE)</f>
        <v>95.7</v>
      </c>
      <c r="J2249" s="104">
        <v>97.34</v>
      </c>
      <c r="K2249" s="31">
        <f t="shared" si="186"/>
        <v>0</v>
      </c>
      <c r="L2249" s="58">
        <f>VLOOKUP(C2249, Pivot!A$2:B$999, 2, FALSE)</f>
        <v>30872</v>
      </c>
      <c r="M2249" s="58">
        <f t="shared" si="185"/>
        <v>2022</v>
      </c>
      <c r="P2249" s="58">
        <v>2022</v>
      </c>
    </row>
    <row r="2250" spans="1:16" ht="12.75" hidden="1" customHeight="1" x14ac:dyDescent="0.25">
      <c r="A2250" s="100" t="s">
        <v>1525</v>
      </c>
      <c r="B2250" s="28" t="s">
        <v>301</v>
      </c>
      <c r="C2250" s="29" t="s">
        <v>1505</v>
      </c>
      <c r="D2250" s="100">
        <v>2</v>
      </c>
      <c r="E2250" s="88">
        <v>44760</v>
      </c>
      <c r="F2250" s="57">
        <f>VLOOKUP(C2250, Pivot!A$2:C$999, 3, FALSE)</f>
        <v>44523</v>
      </c>
      <c r="G2250" s="30">
        <f t="shared" si="184"/>
        <v>237</v>
      </c>
      <c r="H2250" s="31">
        <f>VLOOKUP(C2250, Pivot!A$2:E$999, 4, FALSE)</f>
        <v>191.1</v>
      </c>
      <c r="I2250" s="31">
        <f>VLOOKUP(C2250, Pivot!A$2:E$999, 5, FALSE)</f>
        <v>95.7</v>
      </c>
      <c r="J2250" s="103">
        <v>159.61000000000001</v>
      </c>
      <c r="K2250" s="31">
        <f t="shared" si="186"/>
        <v>0</v>
      </c>
      <c r="L2250" s="58">
        <f>VLOOKUP(C2250, Pivot!A$2:B$999, 2, FALSE)</f>
        <v>30872</v>
      </c>
      <c r="M2250" s="58">
        <f t="shared" si="185"/>
        <v>2022</v>
      </c>
      <c r="P2250" s="58">
        <v>2022</v>
      </c>
    </row>
    <row r="2251" spans="1:16" ht="12.75" hidden="1" customHeight="1" x14ac:dyDescent="0.25">
      <c r="A2251" s="100" t="s">
        <v>1525</v>
      </c>
      <c r="B2251" s="28" t="s">
        <v>301</v>
      </c>
      <c r="C2251" s="29" t="s">
        <v>1505</v>
      </c>
      <c r="D2251" s="100">
        <v>2</v>
      </c>
      <c r="E2251" s="88">
        <v>44760</v>
      </c>
      <c r="F2251" s="57">
        <f>VLOOKUP(C2251, Pivot!A$2:C$999, 3, FALSE)</f>
        <v>44523</v>
      </c>
      <c r="G2251" s="30">
        <f t="shared" si="184"/>
        <v>237</v>
      </c>
      <c r="H2251" s="31">
        <f>VLOOKUP(C2251, Pivot!A$2:E$999, 4, FALSE)</f>
        <v>191.1</v>
      </c>
      <c r="I2251" s="31">
        <f>VLOOKUP(C2251, Pivot!A$2:E$999, 5, FALSE)</f>
        <v>95.7</v>
      </c>
      <c r="J2251" s="103">
        <v>159.4</v>
      </c>
      <c r="K2251" s="31">
        <f t="shared" si="186"/>
        <v>0</v>
      </c>
      <c r="L2251" s="58">
        <f>VLOOKUP(C2251, Pivot!A$2:B$999, 2, FALSE)</f>
        <v>30872</v>
      </c>
      <c r="M2251" s="58">
        <f t="shared" si="185"/>
        <v>2022</v>
      </c>
      <c r="P2251" s="58">
        <v>2022</v>
      </c>
    </row>
    <row r="2252" spans="1:16" ht="12.75" hidden="1" customHeight="1" x14ac:dyDescent="0.25">
      <c r="A2252" s="100" t="s">
        <v>1525</v>
      </c>
      <c r="B2252" s="28" t="s">
        <v>301</v>
      </c>
      <c r="C2252" s="29" t="s">
        <v>1505</v>
      </c>
      <c r="D2252" s="100">
        <v>1</v>
      </c>
      <c r="E2252" s="88">
        <v>44760</v>
      </c>
      <c r="F2252" s="57">
        <f>VLOOKUP(C2252, Pivot!A$2:C$999, 3, FALSE)</f>
        <v>44523</v>
      </c>
      <c r="G2252" s="30">
        <f t="shared" si="184"/>
        <v>237</v>
      </c>
      <c r="H2252" s="31">
        <f>VLOOKUP(C2252, Pivot!A$2:E$999, 4, FALSE)</f>
        <v>191.1</v>
      </c>
      <c r="I2252" s="31">
        <f>VLOOKUP(C2252, Pivot!A$2:E$999, 5, FALSE)</f>
        <v>95.7</v>
      </c>
      <c r="J2252" s="103">
        <v>158.65</v>
      </c>
      <c r="K2252" s="31">
        <f t="shared" si="186"/>
        <v>0</v>
      </c>
      <c r="L2252" s="58">
        <f>VLOOKUP(C2252, Pivot!A$2:B$999, 2, FALSE)</f>
        <v>30872</v>
      </c>
      <c r="M2252" s="58">
        <f t="shared" si="185"/>
        <v>2022</v>
      </c>
      <c r="P2252" s="58">
        <v>2022</v>
      </c>
    </row>
    <row r="2253" spans="1:16" ht="12.75" hidden="1" customHeight="1" x14ac:dyDescent="0.25">
      <c r="A2253" s="100" t="s">
        <v>1525</v>
      </c>
      <c r="B2253" s="28" t="s">
        <v>301</v>
      </c>
      <c r="C2253" s="29" t="s">
        <v>1505</v>
      </c>
      <c r="D2253" s="100">
        <v>1</v>
      </c>
      <c r="E2253" s="88">
        <v>44760</v>
      </c>
      <c r="F2253" s="57">
        <f>VLOOKUP(C2253, Pivot!A$2:C$999, 3, FALSE)</f>
        <v>44523</v>
      </c>
      <c r="G2253" s="30">
        <f t="shared" si="184"/>
        <v>237</v>
      </c>
      <c r="H2253" s="31">
        <f>VLOOKUP(C2253, Pivot!A$2:E$999, 4, FALSE)</f>
        <v>191.1</v>
      </c>
      <c r="I2253" s="31">
        <f>VLOOKUP(C2253, Pivot!A$2:E$999, 5, FALSE)</f>
        <v>95.7</v>
      </c>
      <c r="J2253" s="103">
        <v>158.25</v>
      </c>
      <c r="K2253" s="31">
        <f t="shared" si="186"/>
        <v>0</v>
      </c>
      <c r="L2253" s="58">
        <f>VLOOKUP(C2253, Pivot!A$2:B$999, 2, FALSE)</f>
        <v>30872</v>
      </c>
      <c r="M2253" s="58">
        <f t="shared" si="185"/>
        <v>2022</v>
      </c>
      <c r="P2253" s="58">
        <v>2022</v>
      </c>
    </row>
    <row r="2254" spans="1:16" ht="12.75" hidden="1" customHeight="1" x14ac:dyDescent="0.25">
      <c r="A2254" s="100" t="s">
        <v>1530</v>
      </c>
      <c r="B2254" s="28" t="s">
        <v>301</v>
      </c>
      <c r="C2254" s="29" t="s">
        <v>1505</v>
      </c>
      <c r="D2254" s="100">
        <v>1</v>
      </c>
      <c r="E2254" s="88">
        <v>44761</v>
      </c>
      <c r="F2254" s="57">
        <f>VLOOKUP(C2254, Pivot!A$2:C$999, 3, FALSE)</f>
        <v>44523</v>
      </c>
      <c r="G2254" s="30">
        <f t="shared" si="184"/>
        <v>238</v>
      </c>
      <c r="H2254" s="31">
        <f>VLOOKUP(C2254, Pivot!A$2:E$999, 4, FALSE)</f>
        <v>191.1</v>
      </c>
      <c r="I2254" s="31">
        <f>VLOOKUP(C2254, Pivot!A$2:E$999, 5, FALSE)</f>
        <v>95.7</v>
      </c>
      <c r="J2254" s="103">
        <v>160.99</v>
      </c>
      <c r="K2254" s="31">
        <f t="shared" si="186"/>
        <v>0</v>
      </c>
      <c r="L2254" s="58">
        <f>VLOOKUP(C2254, Pivot!A$2:B$999, 2, FALSE)</f>
        <v>30872</v>
      </c>
      <c r="M2254" s="58">
        <f t="shared" si="185"/>
        <v>2022</v>
      </c>
      <c r="P2254" s="58">
        <v>2022</v>
      </c>
    </row>
    <row r="2255" spans="1:16" ht="12.75" hidden="1" customHeight="1" x14ac:dyDescent="0.25">
      <c r="A2255" s="100" t="s">
        <v>1530</v>
      </c>
      <c r="B2255" s="28" t="s">
        <v>301</v>
      </c>
      <c r="C2255" s="29" t="s">
        <v>1505</v>
      </c>
      <c r="D2255" s="100">
        <v>1</v>
      </c>
      <c r="E2255" s="88">
        <v>44761</v>
      </c>
      <c r="F2255" s="57">
        <f>VLOOKUP(C2255, Pivot!A$2:C$999, 3, FALSE)</f>
        <v>44523</v>
      </c>
      <c r="G2255" s="30">
        <f t="shared" si="184"/>
        <v>238</v>
      </c>
      <c r="H2255" s="31">
        <f>VLOOKUP(C2255, Pivot!A$2:E$999, 4, FALSE)</f>
        <v>191.1</v>
      </c>
      <c r="I2255" s="31">
        <f>VLOOKUP(C2255, Pivot!A$2:E$999, 5, FALSE)</f>
        <v>95.7</v>
      </c>
      <c r="J2255" s="103">
        <v>160.55000000000001</v>
      </c>
      <c r="K2255" s="31">
        <f t="shared" si="186"/>
        <v>0</v>
      </c>
      <c r="L2255" s="58">
        <f>VLOOKUP(C2255, Pivot!A$2:B$999, 2, FALSE)</f>
        <v>30872</v>
      </c>
      <c r="M2255" s="58">
        <f t="shared" si="185"/>
        <v>2022</v>
      </c>
      <c r="P2255" s="58">
        <v>2022</v>
      </c>
    </row>
    <row r="2256" spans="1:16" ht="12.75" hidden="1" customHeight="1" x14ac:dyDescent="0.25">
      <c r="A2256" s="100" t="s">
        <v>1530</v>
      </c>
      <c r="B2256" s="28" t="s">
        <v>301</v>
      </c>
      <c r="C2256" s="29" t="s">
        <v>1505</v>
      </c>
      <c r="D2256" s="100">
        <v>1</v>
      </c>
      <c r="E2256" s="88">
        <v>44761</v>
      </c>
      <c r="F2256" s="57">
        <f>VLOOKUP(C2256, Pivot!A$2:C$999, 3, FALSE)</f>
        <v>44523</v>
      </c>
      <c r="G2256" s="30">
        <f t="shared" si="184"/>
        <v>238</v>
      </c>
      <c r="H2256" s="31">
        <f>VLOOKUP(C2256, Pivot!A$2:E$999, 4, FALSE)</f>
        <v>191.1</v>
      </c>
      <c r="I2256" s="31">
        <f>VLOOKUP(C2256, Pivot!A$2:E$999, 5, FALSE)</f>
        <v>95.7</v>
      </c>
      <c r="J2256" s="103">
        <v>160.38</v>
      </c>
      <c r="K2256" s="31">
        <f t="shared" si="186"/>
        <v>0</v>
      </c>
      <c r="L2256" s="58">
        <f>VLOOKUP(C2256, Pivot!A$2:B$999, 2, FALSE)</f>
        <v>30872</v>
      </c>
      <c r="M2256" s="58">
        <f t="shared" si="185"/>
        <v>2022</v>
      </c>
      <c r="P2256" s="58">
        <v>2022</v>
      </c>
    </row>
    <row r="2257" spans="1:16" ht="12.75" hidden="1" customHeight="1" x14ac:dyDescent="0.25">
      <c r="A2257" s="100" t="s">
        <v>1530</v>
      </c>
      <c r="B2257" s="28" t="s">
        <v>301</v>
      </c>
      <c r="C2257" s="29" t="s">
        <v>1505</v>
      </c>
      <c r="D2257" s="100">
        <v>1</v>
      </c>
      <c r="E2257" s="88">
        <v>44761</v>
      </c>
      <c r="F2257" s="57">
        <f>VLOOKUP(C2257, Pivot!A$2:C$999, 3, FALSE)</f>
        <v>44523</v>
      </c>
      <c r="G2257" s="30">
        <f t="shared" si="184"/>
        <v>238</v>
      </c>
      <c r="H2257" s="31">
        <f>VLOOKUP(C2257, Pivot!A$2:E$999, 4, FALSE)</f>
        <v>191.1</v>
      </c>
      <c r="I2257" s="31">
        <f>VLOOKUP(C2257, Pivot!A$2:E$999, 5, FALSE)</f>
        <v>95.7</v>
      </c>
      <c r="J2257" s="103">
        <v>160.13999999999999</v>
      </c>
      <c r="K2257" s="31">
        <f t="shared" si="186"/>
        <v>0</v>
      </c>
      <c r="L2257" s="58">
        <f>VLOOKUP(C2257, Pivot!A$2:B$999, 2, FALSE)</f>
        <v>30872</v>
      </c>
      <c r="M2257" s="58">
        <f t="shared" si="185"/>
        <v>2022</v>
      </c>
      <c r="P2257" s="58">
        <v>2022</v>
      </c>
    </row>
    <row r="2258" spans="1:16" ht="12.75" hidden="1" customHeight="1" x14ac:dyDescent="0.25">
      <c r="A2258" s="100" t="s">
        <v>1530</v>
      </c>
      <c r="B2258" s="28" t="s">
        <v>301</v>
      </c>
      <c r="C2258" s="29" t="s">
        <v>1505</v>
      </c>
      <c r="D2258" s="100">
        <v>1</v>
      </c>
      <c r="E2258" s="88">
        <v>44761</v>
      </c>
      <c r="F2258" s="57">
        <f>VLOOKUP(C2258, Pivot!A$2:C$999, 3, FALSE)</f>
        <v>44523</v>
      </c>
      <c r="G2258" s="30">
        <f t="shared" ref="G2258:G2321" si="187">IFERROR(E2258-F2258, "")</f>
        <v>238</v>
      </c>
      <c r="H2258" s="31">
        <f>VLOOKUP(C2258, Pivot!A$2:E$999, 4, FALSE)</f>
        <v>191.1</v>
      </c>
      <c r="I2258" s="31">
        <f>VLOOKUP(C2258, Pivot!A$2:E$999, 5, FALSE)</f>
        <v>95.7</v>
      </c>
      <c r="J2258" s="103">
        <v>160.13999999999999</v>
      </c>
      <c r="K2258" s="31">
        <f t="shared" si="186"/>
        <v>0</v>
      </c>
      <c r="L2258" s="58">
        <f>VLOOKUP(C2258, Pivot!A$2:B$999, 2, FALSE)</f>
        <v>30872</v>
      </c>
      <c r="M2258" s="58">
        <f t="shared" si="185"/>
        <v>2022</v>
      </c>
      <c r="P2258" s="58">
        <v>2022</v>
      </c>
    </row>
    <row r="2259" spans="1:16" ht="12.75" hidden="1" customHeight="1" x14ac:dyDescent="0.25">
      <c r="A2259" s="100" t="s">
        <v>1531</v>
      </c>
      <c r="B2259" s="28" t="s">
        <v>301</v>
      </c>
      <c r="C2259" s="29" t="s">
        <v>1505</v>
      </c>
      <c r="D2259" s="100">
        <v>2</v>
      </c>
      <c r="E2259" s="88">
        <v>44762</v>
      </c>
      <c r="F2259" s="57">
        <f>VLOOKUP(C2259, Pivot!A$2:C$999, 3, FALSE)</f>
        <v>44523</v>
      </c>
      <c r="G2259" s="30">
        <f t="shared" si="187"/>
        <v>239</v>
      </c>
      <c r="H2259" s="31">
        <f>VLOOKUP(C2259, Pivot!A$2:E$999, 4, FALSE)</f>
        <v>191.1</v>
      </c>
      <c r="I2259" s="31">
        <f>VLOOKUP(C2259, Pivot!A$2:E$999, 5, FALSE)</f>
        <v>95.7</v>
      </c>
      <c r="J2259" s="103">
        <v>162.16999999999999</v>
      </c>
      <c r="K2259" s="31">
        <f t="shared" si="186"/>
        <v>0</v>
      </c>
      <c r="L2259" s="58">
        <f>VLOOKUP(C2259, Pivot!A$2:B$999, 2, FALSE)</f>
        <v>30872</v>
      </c>
      <c r="M2259" s="58">
        <f t="shared" si="185"/>
        <v>2022</v>
      </c>
      <c r="P2259" s="58">
        <v>2022</v>
      </c>
    </row>
    <row r="2260" spans="1:16" ht="12.75" hidden="1" customHeight="1" x14ac:dyDescent="0.25">
      <c r="A2260" s="100" t="s">
        <v>1532</v>
      </c>
      <c r="B2260" s="28" t="s">
        <v>301</v>
      </c>
      <c r="C2260" s="29" t="s">
        <v>1505</v>
      </c>
      <c r="D2260" s="100">
        <v>1</v>
      </c>
      <c r="E2260" s="88">
        <v>44764</v>
      </c>
      <c r="F2260" s="57">
        <f>VLOOKUP(C2260, Pivot!A$2:C$999, 3, FALSE)</f>
        <v>44523</v>
      </c>
      <c r="G2260" s="30">
        <f t="shared" si="187"/>
        <v>241</v>
      </c>
      <c r="H2260" s="31">
        <f>VLOOKUP(C2260, Pivot!A$2:E$999, 4, FALSE)</f>
        <v>191.1</v>
      </c>
      <c r="I2260" s="31">
        <f>VLOOKUP(C2260, Pivot!A$2:E$999, 5, FALSE)</f>
        <v>95.7</v>
      </c>
      <c r="J2260" s="103">
        <v>178.17</v>
      </c>
      <c r="K2260" s="31">
        <f t="shared" si="186"/>
        <v>0</v>
      </c>
      <c r="L2260" s="58">
        <f>VLOOKUP(C2260, Pivot!A$2:B$999, 2, FALSE)</f>
        <v>30872</v>
      </c>
      <c r="M2260" s="58">
        <f t="shared" si="185"/>
        <v>2022</v>
      </c>
      <c r="P2260" s="58">
        <v>2022</v>
      </c>
    </row>
    <row r="2261" spans="1:16" ht="12.75" hidden="1" customHeight="1" x14ac:dyDescent="0.25">
      <c r="A2261" s="101" t="s">
        <v>1536</v>
      </c>
      <c r="B2261" s="28" t="s">
        <v>301</v>
      </c>
      <c r="C2261" s="29" t="s">
        <v>1505</v>
      </c>
      <c r="D2261" s="101">
        <v>1</v>
      </c>
      <c r="E2261" s="102">
        <v>44765</v>
      </c>
      <c r="F2261" s="57">
        <f>VLOOKUP(C2261, Pivot!A$2:C$999, 3, FALSE)</f>
        <v>44523</v>
      </c>
      <c r="G2261" s="30">
        <f t="shared" si="187"/>
        <v>242</v>
      </c>
      <c r="H2261" s="31">
        <f>VLOOKUP(C2261, Pivot!A$2:E$999, 4, FALSE)</f>
        <v>191.1</v>
      </c>
      <c r="I2261" s="31">
        <f>VLOOKUP(C2261, Pivot!A$2:E$999, 5, FALSE)</f>
        <v>95.7</v>
      </c>
      <c r="J2261" s="104">
        <v>178.39</v>
      </c>
      <c r="K2261" s="31">
        <f t="shared" si="186"/>
        <v>0</v>
      </c>
      <c r="L2261" s="58">
        <f>VLOOKUP(C2261, Pivot!A$2:B$999, 2, FALSE)</f>
        <v>30872</v>
      </c>
      <c r="M2261" s="58">
        <f t="shared" si="185"/>
        <v>2022</v>
      </c>
      <c r="P2261" s="58">
        <v>2022</v>
      </c>
    </row>
    <row r="2262" spans="1:16" ht="12.75" hidden="1" customHeight="1" x14ac:dyDescent="0.25">
      <c r="A2262" s="100" t="s">
        <v>1521</v>
      </c>
      <c r="B2262" s="28" t="s">
        <v>301</v>
      </c>
      <c r="C2262" s="29" t="s">
        <v>1505</v>
      </c>
      <c r="D2262" s="100">
        <v>3</v>
      </c>
      <c r="E2262" s="88">
        <v>44766</v>
      </c>
      <c r="F2262" s="57">
        <f>VLOOKUP(C2262, Pivot!A$2:C$999, 3, FALSE)</f>
        <v>44523</v>
      </c>
      <c r="G2262" s="30">
        <f t="shared" si="187"/>
        <v>243</v>
      </c>
      <c r="H2262" s="31">
        <f>VLOOKUP(C2262, Pivot!A$2:E$999, 4, FALSE)</f>
        <v>191.1</v>
      </c>
      <c r="I2262" s="31">
        <f>VLOOKUP(C2262, Pivot!A$2:E$999, 5, FALSE)</f>
        <v>95.7</v>
      </c>
      <c r="J2262" s="103">
        <v>182.63</v>
      </c>
      <c r="K2262" s="31">
        <f t="shared" si="186"/>
        <v>0</v>
      </c>
      <c r="L2262" s="58">
        <f>VLOOKUP(C2262, Pivot!A$2:B$999, 2, FALSE)</f>
        <v>30872</v>
      </c>
      <c r="M2262" s="58">
        <f t="shared" si="185"/>
        <v>2022</v>
      </c>
      <c r="P2262" s="58">
        <v>2022</v>
      </c>
    </row>
    <row r="2263" spans="1:16" ht="12.75" hidden="1" customHeight="1" x14ac:dyDescent="0.25">
      <c r="A2263" s="100" t="s">
        <v>1533</v>
      </c>
      <c r="B2263" s="28" t="s">
        <v>301</v>
      </c>
      <c r="C2263" s="29" t="s">
        <v>1505</v>
      </c>
      <c r="D2263" s="100">
        <v>1</v>
      </c>
      <c r="E2263" s="88">
        <v>44767</v>
      </c>
      <c r="F2263" s="57">
        <f>VLOOKUP(C2263, Pivot!A$2:C$999, 3, FALSE)</f>
        <v>44523</v>
      </c>
      <c r="G2263" s="30">
        <f t="shared" si="187"/>
        <v>244</v>
      </c>
      <c r="H2263" s="31">
        <f>VLOOKUP(C2263, Pivot!A$2:E$999, 4, FALSE)</f>
        <v>191.1</v>
      </c>
      <c r="I2263" s="31">
        <f>VLOOKUP(C2263, Pivot!A$2:E$999, 5, FALSE)</f>
        <v>95.7</v>
      </c>
      <c r="J2263" s="103">
        <v>182.83</v>
      </c>
      <c r="K2263" s="31">
        <f t="shared" si="186"/>
        <v>0</v>
      </c>
      <c r="L2263" s="58">
        <f>VLOOKUP(C2263, Pivot!A$2:B$999, 2, FALSE)</f>
        <v>30872</v>
      </c>
      <c r="M2263" s="58">
        <f t="shared" si="185"/>
        <v>2022</v>
      </c>
      <c r="P2263" s="58">
        <v>2022</v>
      </c>
    </row>
    <row r="2264" spans="1:16" ht="12.75" hidden="1" customHeight="1" x14ac:dyDescent="0.25">
      <c r="A2264" s="101" t="s">
        <v>1533</v>
      </c>
      <c r="B2264" s="28" t="s">
        <v>301</v>
      </c>
      <c r="C2264" s="29" t="s">
        <v>1505</v>
      </c>
      <c r="D2264" s="101">
        <v>1</v>
      </c>
      <c r="E2264" s="102">
        <v>44767</v>
      </c>
      <c r="F2264" s="57">
        <f>VLOOKUP(C2264, Pivot!A$2:C$999, 3, FALSE)</f>
        <v>44523</v>
      </c>
      <c r="G2264" s="30">
        <f t="shared" si="187"/>
        <v>244</v>
      </c>
      <c r="H2264" s="31">
        <f>VLOOKUP(C2264, Pivot!A$2:E$999, 4, FALSE)</f>
        <v>191.1</v>
      </c>
      <c r="I2264" s="31">
        <f>VLOOKUP(C2264, Pivot!A$2:E$999, 5, FALSE)</f>
        <v>95.7</v>
      </c>
      <c r="J2264" s="104">
        <v>182.7</v>
      </c>
      <c r="K2264" s="31">
        <f t="shared" si="186"/>
        <v>0</v>
      </c>
      <c r="L2264" s="58">
        <f>VLOOKUP(C2264, Pivot!A$2:B$999, 2, FALSE)</f>
        <v>30872</v>
      </c>
      <c r="M2264" s="58">
        <f t="shared" si="185"/>
        <v>2022</v>
      </c>
      <c r="P2264" s="58">
        <v>2022</v>
      </c>
    </row>
    <row r="2265" spans="1:16" ht="12.75" hidden="1" customHeight="1" x14ac:dyDescent="0.25">
      <c r="A2265" s="100" t="s">
        <v>1526</v>
      </c>
      <c r="B2265" s="28" t="s">
        <v>301</v>
      </c>
      <c r="C2265" s="29" t="s">
        <v>1505</v>
      </c>
      <c r="D2265" s="100">
        <v>1</v>
      </c>
      <c r="E2265" s="88">
        <v>44768</v>
      </c>
      <c r="F2265" s="57">
        <f>VLOOKUP(C2265, Pivot!A$2:C$999, 3, FALSE)</f>
        <v>44523</v>
      </c>
      <c r="G2265" s="30">
        <f t="shared" si="187"/>
        <v>245</v>
      </c>
      <c r="H2265" s="31">
        <f>VLOOKUP(C2265, Pivot!A$2:E$999, 4, FALSE)</f>
        <v>191.1</v>
      </c>
      <c r="I2265" s="31">
        <f>VLOOKUP(C2265, Pivot!A$2:E$999, 5, FALSE)</f>
        <v>95.7</v>
      </c>
      <c r="J2265" s="103">
        <v>187.61</v>
      </c>
      <c r="K2265" s="31">
        <f t="shared" si="186"/>
        <v>0</v>
      </c>
      <c r="L2265" s="58">
        <f>VLOOKUP(C2265, Pivot!A$2:B$999, 2, FALSE)</f>
        <v>30872</v>
      </c>
      <c r="M2265" s="58">
        <f t="shared" si="185"/>
        <v>2022</v>
      </c>
      <c r="P2265" s="58">
        <v>2022</v>
      </c>
    </row>
    <row r="2266" spans="1:16" ht="12.75" hidden="1" customHeight="1" x14ac:dyDescent="0.25">
      <c r="A2266" s="100" t="s">
        <v>1526</v>
      </c>
      <c r="B2266" s="28" t="s">
        <v>301</v>
      </c>
      <c r="C2266" s="29" t="s">
        <v>1505</v>
      </c>
      <c r="D2266" s="100">
        <v>6</v>
      </c>
      <c r="E2266" s="88">
        <v>44768</v>
      </c>
      <c r="F2266" s="57">
        <f>VLOOKUP(C2266, Pivot!A$2:C$999, 3, FALSE)</f>
        <v>44523</v>
      </c>
      <c r="G2266" s="30">
        <f t="shared" si="187"/>
        <v>245</v>
      </c>
      <c r="H2266" s="31">
        <f>VLOOKUP(C2266, Pivot!A$2:E$999, 4, FALSE)</f>
        <v>191.1</v>
      </c>
      <c r="I2266" s="31">
        <f>VLOOKUP(C2266, Pivot!A$2:E$999, 5, FALSE)</f>
        <v>95.7</v>
      </c>
      <c r="J2266" s="103">
        <v>187.48</v>
      </c>
      <c r="K2266" s="31">
        <f t="shared" si="186"/>
        <v>0</v>
      </c>
      <c r="L2266" s="58">
        <f>VLOOKUP(C2266, Pivot!A$2:B$999, 2, FALSE)</f>
        <v>30872</v>
      </c>
      <c r="M2266" s="58">
        <f t="shared" si="185"/>
        <v>2022</v>
      </c>
      <c r="P2266" s="58">
        <v>2022</v>
      </c>
    </row>
    <row r="2267" spans="1:16" ht="12.75" hidden="1" customHeight="1" x14ac:dyDescent="0.25">
      <c r="A2267" s="100" t="s">
        <v>1526</v>
      </c>
      <c r="B2267" s="28" t="s">
        <v>301</v>
      </c>
      <c r="C2267" s="29" t="s">
        <v>1505</v>
      </c>
      <c r="D2267" s="100">
        <v>1</v>
      </c>
      <c r="E2267" s="88">
        <v>44768</v>
      </c>
      <c r="F2267" s="57">
        <f>VLOOKUP(C2267, Pivot!A$2:C$999, 3, FALSE)</f>
        <v>44523</v>
      </c>
      <c r="G2267" s="30">
        <f t="shared" si="187"/>
        <v>245</v>
      </c>
      <c r="H2267" s="31">
        <f>VLOOKUP(C2267, Pivot!A$2:E$999, 4, FALSE)</f>
        <v>191.1</v>
      </c>
      <c r="I2267" s="31">
        <f>VLOOKUP(C2267, Pivot!A$2:E$999, 5, FALSE)</f>
        <v>95.7</v>
      </c>
      <c r="J2267" s="103">
        <v>186.51</v>
      </c>
      <c r="K2267" s="31">
        <f t="shared" si="186"/>
        <v>0</v>
      </c>
      <c r="L2267" s="58">
        <f>VLOOKUP(C2267, Pivot!A$2:B$999, 2, FALSE)</f>
        <v>30872</v>
      </c>
      <c r="M2267" s="58">
        <f t="shared" si="185"/>
        <v>2022</v>
      </c>
      <c r="P2267" s="58">
        <v>2022</v>
      </c>
    </row>
    <row r="2268" spans="1:16" ht="12.75" hidden="1" customHeight="1" x14ac:dyDescent="0.25">
      <c r="A2268" s="27" t="s">
        <v>1522</v>
      </c>
      <c r="B2268" s="28" t="s">
        <v>301</v>
      </c>
      <c r="C2268" s="29" t="s">
        <v>1537</v>
      </c>
      <c r="D2268" s="29">
        <v>1</v>
      </c>
      <c r="E2268" s="90">
        <v>44718</v>
      </c>
      <c r="F2268" s="57">
        <f>VLOOKUP(C2268, Pivot!A$2:C$999, 3, FALSE)</f>
        <v>44538</v>
      </c>
      <c r="G2268" s="30">
        <f t="shared" si="187"/>
        <v>180</v>
      </c>
      <c r="H2268" s="31">
        <f>VLOOKUP(C2268, Pivot!A$2:E$999, 4, FALSE)</f>
        <v>95.7</v>
      </c>
      <c r="I2268" s="31">
        <f>VLOOKUP(C2268, Pivot!A$2:E$999, 5, FALSE)</f>
        <v>95.7</v>
      </c>
      <c r="J2268" s="55">
        <v>83.27</v>
      </c>
      <c r="K2268" s="31">
        <f t="shared" si="186"/>
        <v>-12.430000000000007</v>
      </c>
      <c r="L2268" s="58">
        <f>VLOOKUP(C2268, Pivot!A$2:B$999, 2, FALSE)</f>
        <v>512</v>
      </c>
      <c r="M2268" s="58">
        <f t="shared" si="185"/>
        <v>2022</v>
      </c>
      <c r="P2268" s="58">
        <v>2022</v>
      </c>
    </row>
    <row r="2269" spans="1:16" ht="12.75" hidden="1" customHeight="1" x14ac:dyDescent="0.25">
      <c r="A2269" s="27" t="s">
        <v>1527</v>
      </c>
      <c r="B2269" s="28" t="s">
        <v>301</v>
      </c>
      <c r="C2269" s="29" t="s">
        <v>1491</v>
      </c>
      <c r="D2269" s="29">
        <v>1</v>
      </c>
      <c r="E2269" s="90">
        <v>44721</v>
      </c>
      <c r="F2269" s="57" t="s">
        <v>1439</v>
      </c>
      <c r="G2269" s="30" t="str">
        <f t="shared" si="187"/>
        <v/>
      </c>
      <c r="H2269" s="31">
        <f>VLOOKUP(C2269, Pivot!A$2:E$999, 4, FALSE)</f>
        <v>154.5</v>
      </c>
      <c r="I2269" s="31">
        <f>VLOOKUP(C2269, Pivot!A$2:E$999, 5, FALSE)</f>
        <v>86.6</v>
      </c>
      <c r="J2269" s="55">
        <v>92.71</v>
      </c>
      <c r="K2269" s="31">
        <f t="shared" si="186"/>
        <v>0</v>
      </c>
      <c r="L2269" s="58">
        <f>VLOOKUP(C2269, Pivot!A$2:B$999, 2, FALSE)</f>
        <v>14211</v>
      </c>
      <c r="M2269" s="58">
        <f t="shared" si="185"/>
        <v>2022</v>
      </c>
      <c r="P2269" s="58">
        <v>2022</v>
      </c>
    </row>
    <row r="2270" spans="1:16" ht="12.75" hidden="1" customHeight="1" x14ac:dyDescent="0.25">
      <c r="A2270" s="48" t="s">
        <v>1538</v>
      </c>
      <c r="B2270" s="28" t="s">
        <v>338</v>
      </c>
      <c r="C2270" s="29" t="s">
        <v>1509</v>
      </c>
      <c r="D2270" s="22">
        <v>1</v>
      </c>
      <c r="E2270" s="105">
        <v>44656</v>
      </c>
      <c r="F2270" s="57">
        <f>VLOOKUP(C2270, Pivot!A$2:C$999, 3, FALSE)</f>
        <v>44510</v>
      </c>
      <c r="G2270" s="30">
        <f t="shared" si="187"/>
        <v>146</v>
      </c>
      <c r="H2270" s="31">
        <f>VLOOKUP(C2270, Pivot!A$2:E$999, 4, FALSE)</f>
        <v>206.8</v>
      </c>
      <c r="I2270" s="31">
        <f>VLOOKUP(C2270, Pivot!A$2:E$999, 5, FALSE)</f>
        <v>113.7</v>
      </c>
      <c r="J2270" s="106">
        <v>114.1</v>
      </c>
      <c r="K2270" s="31">
        <f t="shared" ref="K2270:K2333" si="188">IF(J2270&gt;H2270, J2270-H2270, IF(J2270&lt;I2270, J2270-I2270, 0))</f>
        <v>0</v>
      </c>
      <c r="L2270" s="58">
        <f>VLOOKUP(C2270, Pivot!A$2:B$999, 2, FALSE)</f>
        <v>20838</v>
      </c>
      <c r="M2270" s="58">
        <f t="shared" ref="M2270:M2333" si="189">IF(ISBLANK(E2270), "", YEAR(E2270))</f>
        <v>2022</v>
      </c>
      <c r="P2270" s="58">
        <v>2022</v>
      </c>
    </row>
    <row r="2271" spans="1:16" ht="12.75" hidden="1" customHeight="1" x14ac:dyDescent="0.25">
      <c r="A2271" s="48" t="s">
        <v>1539</v>
      </c>
      <c r="B2271" s="28" t="s">
        <v>338</v>
      </c>
      <c r="C2271" s="29" t="s">
        <v>1505</v>
      </c>
      <c r="D2271" s="22">
        <v>2</v>
      </c>
      <c r="E2271" s="105">
        <v>44656</v>
      </c>
      <c r="F2271" s="57">
        <f>VLOOKUP(C2271, Pivot!A$2:C$999, 3, FALSE)</f>
        <v>44523</v>
      </c>
      <c r="G2271" s="30">
        <f t="shared" si="187"/>
        <v>133</v>
      </c>
      <c r="H2271" s="31">
        <f>VLOOKUP(C2271, Pivot!A$2:E$999, 4, FALSE)</f>
        <v>191.1</v>
      </c>
      <c r="I2271" s="31">
        <f>VLOOKUP(C2271, Pivot!A$2:E$999, 5, FALSE)</f>
        <v>95.7</v>
      </c>
      <c r="J2271" s="106">
        <v>115.6</v>
      </c>
      <c r="K2271" s="31">
        <f t="shared" si="188"/>
        <v>0</v>
      </c>
      <c r="L2271" s="58">
        <f>VLOOKUP(C2271, Pivot!A$2:B$999, 2, FALSE)</f>
        <v>30872</v>
      </c>
      <c r="M2271" s="58">
        <f t="shared" si="189"/>
        <v>2022</v>
      </c>
      <c r="P2271" s="58">
        <v>2022</v>
      </c>
    </row>
    <row r="2272" spans="1:16" ht="12.75" hidden="1" customHeight="1" x14ac:dyDescent="0.25">
      <c r="A2272" s="48" t="s">
        <v>1539</v>
      </c>
      <c r="B2272" s="28" t="s">
        <v>338</v>
      </c>
      <c r="C2272" s="29" t="s">
        <v>1509</v>
      </c>
      <c r="D2272" s="22">
        <v>2</v>
      </c>
      <c r="E2272" s="105">
        <v>44656</v>
      </c>
      <c r="F2272" s="57">
        <f>VLOOKUP(C2272, Pivot!A$2:C$999, 3, FALSE)</f>
        <v>44510</v>
      </c>
      <c r="G2272" s="30">
        <f t="shared" si="187"/>
        <v>146</v>
      </c>
      <c r="H2272" s="31">
        <f>VLOOKUP(C2272, Pivot!A$2:E$999, 4, FALSE)</f>
        <v>206.8</v>
      </c>
      <c r="I2272" s="31">
        <f>VLOOKUP(C2272, Pivot!A$2:E$999, 5, FALSE)</f>
        <v>113.7</v>
      </c>
      <c r="J2272" s="106">
        <v>115.6</v>
      </c>
      <c r="K2272" s="31">
        <f t="shared" si="188"/>
        <v>0</v>
      </c>
      <c r="L2272" s="58">
        <f>VLOOKUP(C2272, Pivot!A$2:B$999, 2, FALSE)</f>
        <v>20838</v>
      </c>
      <c r="M2272" s="58">
        <f t="shared" si="189"/>
        <v>2022</v>
      </c>
      <c r="P2272" s="58">
        <v>2022</v>
      </c>
    </row>
    <row r="2273" spans="1:16" ht="12.75" hidden="1" customHeight="1" x14ac:dyDescent="0.25">
      <c r="A2273" s="48" t="s">
        <v>1539</v>
      </c>
      <c r="B2273" s="28" t="s">
        <v>338</v>
      </c>
      <c r="C2273" s="29" t="s">
        <v>1507</v>
      </c>
      <c r="D2273" s="22">
        <v>1</v>
      </c>
      <c r="E2273" s="105">
        <v>44656</v>
      </c>
      <c r="F2273" s="57">
        <f>VLOOKUP(C2273, Pivot!A$2:C$999, 3, FALSE)</f>
        <v>44529.666666666664</v>
      </c>
      <c r="G2273" s="30">
        <f t="shared" si="187"/>
        <v>126.33333333333576</v>
      </c>
      <c r="H2273" s="31">
        <f>VLOOKUP(C2273, Pivot!A$2:E$999, 4, FALSE)</f>
        <v>182.8</v>
      </c>
      <c r="I2273" s="31">
        <f>VLOOKUP(C2273, Pivot!A$2:E$999, 5, FALSE)</f>
        <v>86.3</v>
      </c>
      <c r="J2273" s="106">
        <v>115.6</v>
      </c>
      <c r="K2273" s="31">
        <f t="shared" si="188"/>
        <v>0</v>
      </c>
      <c r="L2273" s="58">
        <f>VLOOKUP(C2273, Pivot!A$2:B$999, 2, FALSE)</f>
        <v>42000</v>
      </c>
      <c r="M2273" s="58">
        <f t="shared" si="189"/>
        <v>2022</v>
      </c>
      <c r="P2273" s="58">
        <v>2022</v>
      </c>
    </row>
    <row r="2274" spans="1:16" ht="12.75" hidden="1" customHeight="1" x14ac:dyDescent="0.25">
      <c r="A2274" s="48" t="s">
        <v>1540</v>
      </c>
      <c r="B2274" s="28" t="s">
        <v>338</v>
      </c>
      <c r="C2274" s="29" t="s">
        <v>1505</v>
      </c>
      <c r="D2274" s="22">
        <v>1</v>
      </c>
      <c r="E2274" s="105">
        <v>44662</v>
      </c>
      <c r="F2274" s="57">
        <f>VLOOKUP(C2274, Pivot!A$2:C$999, 3, FALSE)</f>
        <v>44523</v>
      </c>
      <c r="G2274" s="30">
        <f t="shared" si="187"/>
        <v>139</v>
      </c>
      <c r="H2274" s="31">
        <f>VLOOKUP(C2274, Pivot!A$2:E$999, 4, FALSE)</f>
        <v>191.1</v>
      </c>
      <c r="I2274" s="31">
        <f>VLOOKUP(C2274, Pivot!A$2:E$999, 5, FALSE)</f>
        <v>95.7</v>
      </c>
      <c r="J2274" s="106">
        <v>106.3</v>
      </c>
      <c r="K2274" s="31">
        <f t="shared" si="188"/>
        <v>0</v>
      </c>
      <c r="L2274" s="58">
        <f>VLOOKUP(C2274, Pivot!A$2:B$999, 2, FALSE)</f>
        <v>30872</v>
      </c>
      <c r="M2274" s="58">
        <f t="shared" si="189"/>
        <v>2022</v>
      </c>
      <c r="P2274" s="58">
        <v>2022</v>
      </c>
    </row>
    <row r="2275" spans="1:16" ht="12.75" hidden="1" customHeight="1" x14ac:dyDescent="0.25">
      <c r="A2275" s="48" t="s">
        <v>1541</v>
      </c>
      <c r="B2275" s="28" t="s">
        <v>338</v>
      </c>
      <c r="C2275" s="29" t="s">
        <v>1505</v>
      </c>
      <c r="D2275" s="22">
        <v>1</v>
      </c>
      <c r="E2275" s="105">
        <v>44664</v>
      </c>
      <c r="F2275" s="57">
        <f>VLOOKUP(C2275, Pivot!A$2:C$999, 3, FALSE)</f>
        <v>44523</v>
      </c>
      <c r="G2275" s="30">
        <f t="shared" si="187"/>
        <v>141</v>
      </c>
      <c r="H2275" s="31">
        <f>VLOOKUP(C2275, Pivot!A$2:E$999, 4, FALSE)</f>
        <v>191.1</v>
      </c>
      <c r="I2275" s="31">
        <f>VLOOKUP(C2275, Pivot!A$2:E$999, 5, FALSE)</f>
        <v>95.7</v>
      </c>
      <c r="J2275" s="106">
        <v>189.9</v>
      </c>
      <c r="K2275" s="31">
        <f t="shared" si="188"/>
        <v>0</v>
      </c>
      <c r="L2275" s="58">
        <f>VLOOKUP(C2275, Pivot!A$2:B$999, 2, FALSE)</f>
        <v>30872</v>
      </c>
      <c r="M2275" s="58">
        <f t="shared" si="189"/>
        <v>2022</v>
      </c>
      <c r="P2275" s="58">
        <v>2022</v>
      </c>
    </row>
    <row r="2276" spans="1:16" ht="12.75" hidden="1" customHeight="1" x14ac:dyDescent="0.25">
      <c r="A2276" s="48" t="s">
        <v>1541</v>
      </c>
      <c r="B2276" s="28" t="s">
        <v>338</v>
      </c>
      <c r="C2276" s="29" t="s">
        <v>1509</v>
      </c>
      <c r="D2276" s="22">
        <v>1</v>
      </c>
      <c r="E2276" s="105">
        <v>44664</v>
      </c>
      <c r="F2276" s="57">
        <f>VLOOKUP(C2276, Pivot!A$2:C$999, 3, FALSE)</f>
        <v>44510</v>
      </c>
      <c r="G2276" s="30">
        <f t="shared" si="187"/>
        <v>154</v>
      </c>
      <c r="H2276" s="31">
        <f>VLOOKUP(C2276, Pivot!A$2:E$999, 4, FALSE)</f>
        <v>206.8</v>
      </c>
      <c r="I2276" s="31">
        <f>VLOOKUP(C2276, Pivot!A$2:E$999, 5, FALSE)</f>
        <v>113.7</v>
      </c>
      <c r="J2276" s="106">
        <v>189.9</v>
      </c>
      <c r="K2276" s="31">
        <f t="shared" si="188"/>
        <v>0</v>
      </c>
      <c r="L2276" s="58">
        <f>VLOOKUP(C2276, Pivot!A$2:B$999, 2, FALSE)</f>
        <v>20838</v>
      </c>
      <c r="M2276" s="58">
        <f t="shared" si="189"/>
        <v>2022</v>
      </c>
      <c r="P2276" s="58">
        <v>2022</v>
      </c>
    </row>
    <row r="2277" spans="1:16" ht="12.75" hidden="1" customHeight="1" x14ac:dyDescent="0.25">
      <c r="A2277" s="48" t="s">
        <v>1541</v>
      </c>
      <c r="B2277" s="28" t="s">
        <v>338</v>
      </c>
      <c r="C2277" s="29" t="s">
        <v>1507</v>
      </c>
      <c r="D2277" s="22">
        <v>1</v>
      </c>
      <c r="E2277" s="105">
        <v>44664</v>
      </c>
      <c r="F2277" s="57">
        <f>VLOOKUP(C2277, Pivot!A$2:C$999, 3, FALSE)</f>
        <v>44529.666666666664</v>
      </c>
      <c r="G2277" s="30">
        <f t="shared" si="187"/>
        <v>134.33333333333576</v>
      </c>
      <c r="H2277" s="31">
        <f>VLOOKUP(C2277, Pivot!A$2:E$999, 4, FALSE)</f>
        <v>182.8</v>
      </c>
      <c r="I2277" s="31">
        <f>VLOOKUP(C2277, Pivot!A$2:E$999, 5, FALSE)</f>
        <v>86.3</v>
      </c>
      <c r="J2277" s="106">
        <v>189.9</v>
      </c>
      <c r="K2277" s="31">
        <f t="shared" si="188"/>
        <v>7.0999999999999943</v>
      </c>
      <c r="L2277" s="58">
        <f>VLOOKUP(C2277, Pivot!A$2:B$999, 2, FALSE)</f>
        <v>42000</v>
      </c>
      <c r="M2277" s="58">
        <f t="shared" si="189"/>
        <v>2022</v>
      </c>
      <c r="P2277" s="58">
        <v>2022</v>
      </c>
    </row>
    <row r="2278" spans="1:16" ht="12.75" hidden="1" customHeight="1" x14ac:dyDescent="0.25">
      <c r="A2278" s="48" t="s">
        <v>1542</v>
      </c>
      <c r="B2278" s="28" t="s">
        <v>338</v>
      </c>
      <c r="C2278" s="29" t="s">
        <v>1505</v>
      </c>
      <c r="D2278" s="22">
        <v>1</v>
      </c>
      <c r="E2278" s="105">
        <v>44676</v>
      </c>
      <c r="F2278" s="57">
        <f>VLOOKUP(C2278, Pivot!A$2:C$999, 3, FALSE)</f>
        <v>44523</v>
      </c>
      <c r="G2278" s="30">
        <f t="shared" si="187"/>
        <v>153</v>
      </c>
      <c r="H2278" s="31">
        <f>VLOOKUP(C2278, Pivot!A$2:E$999, 4, FALSE)</f>
        <v>191.1</v>
      </c>
      <c r="I2278" s="31">
        <f>VLOOKUP(C2278, Pivot!A$2:E$999, 5, FALSE)</f>
        <v>95.7</v>
      </c>
      <c r="J2278" s="106">
        <v>165.2</v>
      </c>
      <c r="K2278" s="31">
        <f t="shared" si="188"/>
        <v>0</v>
      </c>
      <c r="L2278" s="58">
        <f>VLOOKUP(C2278, Pivot!A$2:B$999, 2, FALSE)</f>
        <v>30872</v>
      </c>
      <c r="M2278" s="58">
        <f t="shared" si="189"/>
        <v>2022</v>
      </c>
      <c r="P2278" s="58">
        <v>2022</v>
      </c>
    </row>
    <row r="2279" spans="1:16" ht="12.75" hidden="1" customHeight="1" x14ac:dyDescent="0.25">
      <c r="A2279" s="48" t="s">
        <v>1543</v>
      </c>
      <c r="B2279" s="28" t="s">
        <v>338</v>
      </c>
      <c r="C2279" s="29" t="s">
        <v>1507</v>
      </c>
      <c r="D2279" s="22">
        <v>1</v>
      </c>
      <c r="E2279" s="105">
        <v>44685</v>
      </c>
      <c r="F2279" s="57">
        <f>VLOOKUP(C2279, Pivot!A$2:C$999, 3, FALSE)</f>
        <v>44529.666666666664</v>
      </c>
      <c r="G2279" s="30">
        <f t="shared" si="187"/>
        <v>155.33333333333576</v>
      </c>
      <c r="H2279" s="31">
        <f>VLOOKUP(C2279, Pivot!A$2:E$999, 4, FALSE)</f>
        <v>182.8</v>
      </c>
      <c r="I2279" s="31">
        <f>VLOOKUP(C2279, Pivot!A$2:E$999, 5, FALSE)</f>
        <v>86.3</v>
      </c>
      <c r="J2279" s="106">
        <v>99.6</v>
      </c>
      <c r="K2279" s="31">
        <f t="shared" si="188"/>
        <v>0</v>
      </c>
      <c r="L2279" s="58">
        <f>VLOOKUP(C2279, Pivot!A$2:B$999, 2, FALSE)</f>
        <v>42000</v>
      </c>
      <c r="M2279" s="58">
        <f t="shared" si="189"/>
        <v>2022</v>
      </c>
      <c r="P2279" s="58">
        <v>2022</v>
      </c>
    </row>
    <row r="2280" spans="1:16" ht="12.75" hidden="1" customHeight="1" x14ac:dyDescent="0.25">
      <c r="A2280" s="48" t="s">
        <v>1544</v>
      </c>
      <c r="B2280" s="28" t="s">
        <v>338</v>
      </c>
      <c r="C2280" s="29" t="s">
        <v>1509</v>
      </c>
      <c r="D2280" s="22">
        <v>2</v>
      </c>
      <c r="E2280" s="105">
        <v>44685</v>
      </c>
      <c r="F2280" s="57">
        <f>VLOOKUP(C2280, Pivot!A$2:C$999, 3, FALSE)</f>
        <v>44510</v>
      </c>
      <c r="G2280" s="30">
        <f t="shared" si="187"/>
        <v>175</v>
      </c>
      <c r="H2280" s="31">
        <f>VLOOKUP(C2280, Pivot!A$2:E$999, 4, FALSE)</f>
        <v>206.8</v>
      </c>
      <c r="I2280" s="31">
        <f>VLOOKUP(C2280, Pivot!A$2:E$999, 5, FALSE)</f>
        <v>113.7</v>
      </c>
      <c r="J2280" s="106">
        <v>114.1</v>
      </c>
      <c r="K2280" s="31">
        <f t="shared" si="188"/>
        <v>0</v>
      </c>
      <c r="L2280" s="58">
        <f>VLOOKUP(C2280, Pivot!A$2:B$999, 2, FALSE)</f>
        <v>20838</v>
      </c>
      <c r="M2280" s="58">
        <f t="shared" si="189"/>
        <v>2022</v>
      </c>
      <c r="P2280" s="58">
        <v>2022</v>
      </c>
    </row>
    <row r="2281" spans="1:16" ht="12.75" hidden="1" customHeight="1" x14ac:dyDescent="0.25">
      <c r="A2281" s="48" t="s">
        <v>1545</v>
      </c>
      <c r="B2281" s="28" t="s">
        <v>338</v>
      </c>
      <c r="C2281" s="29" t="s">
        <v>1505</v>
      </c>
      <c r="D2281" s="22">
        <v>1</v>
      </c>
      <c r="E2281" s="105">
        <v>44685</v>
      </c>
      <c r="F2281" s="57">
        <f>VLOOKUP(C2281, Pivot!A$2:C$999, 3, FALSE)</f>
        <v>44523</v>
      </c>
      <c r="G2281" s="30">
        <f t="shared" si="187"/>
        <v>162</v>
      </c>
      <c r="H2281" s="31">
        <f>VLOOKUP(C2281, Pivot!A$2:E$999, 4, FALSE)</f>
        <v>191.1</v>
      </c>
      <c r="I2281" s="31">
        <f>VLOOKUP(C2281, Pivot!A$2:E$999, 5, FALSE)</f>
        <v>95.7</v>
      </c>
      <c r="J2281" s="106">
        <v>115.6</v>
      </c>
      <c r="K2281" s="31">
        <f t="shared" si="188"/>
        <v>0</v>
      </c>
      <c r="L2281" s="58">
        <f>VLOOKUP(C2281, Pivot!A$2:B$999, 2, FALSE)</f>
        <v>30872</v>
      </c>
      <c r="M2281" s="58">
        <f t="shared" si="189"/>
        <v>2022</v>
      </c>
      <c r="P2281" s="58">
        <v>2022</v>
      </c>
    </row>
    <row r="2282" spans="1:16" ht="12.75" hidden="1" customHeight="1" x14ac:dyDescent="0.25">
      <c r="A2282" s="48" t="s">
        <v>1545</v>
      </c>
      <c r="B2282" s="28" t="s">
        <v>338</v>
      </c>
      <c r="C2282" s="29" t="s">
        <v>1509</v>
      </c>
      <c r="D2282" s="22">
        <v>2</v>
      </c>
      <c r="E2282" s="105">
        <v>44685</v>
      </c>
      <c r="F2282" s="57">
        <f>VLOOKUP(C2282, Pivot!A$2:C$999, 3, FALSE)</f>
        <v>44510</v>
      </c>
      <c r="G2282" s="30">
        <f t="shared" si="187"/>
        <v>175</v>
      </c>
      <c r="H2282" s="31">
        <f>VLOOKUP(C2282, Pivot!A$2:E$999, 4, FALSE)</f>
        <v>206.8</v>
      </c>
      <c r="I2282" s="31">
        <f>VLOOKUP(C2282, Pivot!A$2:E$999, 5, FALSE)</f>
        <v>113.7</v>
      </c>
      <c r="J2282" s="106">
        <v>115.6</v>
      </c>
      <c r="K2282" s="31">
        <f t="shared" si="188"/>
        <v>0</v>
      </c>
      <c r="L2282" s="58">
        <f>VLOOKUP(C2282, Pivot!A$2:B$999, 2, FALSE)</f>
        <v>20838</v>
      </c>
      <c r="M2282" s="58">
        <f t="shared" si="189"/>
        <v>2022</v>
      </c>
      <c r="P2282" s="58">
        <v>2022</v>
      </c>
    </row>
    <row r="2283" spans="1:16" ht="12.75" hidden="1" customHeight="1" x14ac:dyDescent="0.25">
      <c r="A2283" s="48" t="s">
        <v>1546</v>
      </c>
      <c r="B2283" s="28" t="s">
        <v>338</v>
      </c>
      <c r="C2283" s="29" t="s">
        <v>1507</v>
      </c>
      <c r="D2283" s="22">
        <v>1</v>
      </c>
      <c r="E2283" s="105">
        <v>44714</v>
      </c>
      <c r="F2283" s="57">
        <f>VLOOKUP(C2283, Pivot!A$2:C$999, 3, FALSE)</f>
        <v>44529.666666666664</v>
      </c>
      <c r="G2283" s="30">
        <f t="shared" si="187"/>
        <v>184.33333333333576</v>
      </c>
      <c r="H2283" s="31">
        <f>VLOOKUP(C2283, Pivot!A$2:E$999, 4, FALSE)</f>
        <v>182.8</v>
      </c>
      <c r="I2283" s="31">
        <f>VLOOKUP(C2283, Pivot!A$2:E$999, 5, FALSE)</f>
        <v>86.3</v>
      </c>
      <c r="J2283" s="106">
        <v>130.6</v>
      </c>
      <c r="K2283" s="31">
        <f t="shared" si="188"/>
        <v>0</v>
      </c>
      <c r="L2283" s="58">
        <f>VLOOKUP(C2283, Pivot!A$2:B$999, 2, FALSE)</f>
        <v>42000</v>
      </c>
      <c r="M2283" s="58">
        <f t="shared" si="189"/>
        <v>2022</v>
      </c>
      <c r="P2283" s="58">
        <v>2022</v>
      </c>
    </row>
    <row r="2284" spans="1:16" ht="12.75" hidden="1" customHeight="1" x14ac:dyDescent="0.25">
      <c r="A2284" s="48" t="s">
        <v>1547</v>
      </c>
      <c r="B2284" s="28" t="s">
        <v>338</v>
      </c>
      <c r="C2284" s="29" t="s">
        <v>1507</v>
      </c>
      <c r="D2284" s="22">
        <v>1</v>
      </c>
      <c r="E2284" s="105">
        <v>44747</v>
      </c>
      <c r="F2284" s="57">
        <f>VLOOKUP(C2284, Pivot!A$2:C$999, 3, FALSE)</f>
        <v>44529.666666666664</v>
      </c>
      <c r="G2284" s="30">
        <f t="shared" si="187"/>
        <v>217.33333333333576</v>
      </c>
      <c r="H2284" s="31">
        <f>VLOOKUP(C2284, Pivot!A$2:E$999, 4, FALSE)</f>
        <v>182.8</v>
      </c>
      <c r="I2284" s="31">
        <f>VLOOKUP(C2284, Pivot!A$2:E$999, 5, FALSE)</f>
        <v>86.3</v>
      </c>
      <c r="J2284" s="106">
        <v>126.8</v>
      </c>
      <c r="K2284" s="31">
        <f t="shared" si="188"/>
        <v>0</v>
      </c>
      <c r="L2284" s="58">
        <f>VLOOKUP(C2284, Pivot!A$2:B$999, 2, FALSE)</f>
        <v>42000</v>
      </c>
      <c r="M2284" s="58">
        <f t="shared" si="189"/>
        <v>2022</v>
      </c>
      <c r="P2284" s="58">
        <v>2022</v>
      </c>
    </row>
    <row r="2285" spans="1:16" ht="12.75" hidden="1" customHeight="1" x14ac:dyDescent="0.25">
      <c r="A2285" t="s">
        <v>1679</v>
      </c>
      <c r="B2285" s="114" t="s">
        <v>301</v>
      </c>
      <c r="C2285" s="108" t="s">
        <v>1565</v>
      </c>
      <c r="D2285" s="29">
        <v>1</v>
      </c>
      <c r="E2285" s="111">
        <v>45180</v>
      </c>
      <c r="F2285" s="32">
        <v>45001</v>
      </c>
      <c r="G2285" s="30">
        <f t="shared" si="187"/>
        <v>179</v>
      </c>
      <c r="H2285" s="31">
        <f>VLOOKUP(C2285, Pivot!A$2:E$999, 4, FALSE)</f>
        <v>191.1</v>
      </c>
      <c r="I2285" s="31">
        <f>VLOOKUP(C2285, Pivot!A$2:E$999, 5, FALSE)</f>
        <v>92.3</v>
      </c>
      <c r="J2285" s="55">
        <v>107.3</v>
      </c>
      <c r="K2285" s="31">
        <f t="shared" si="188"/>
        <v>0</v>
      </c>
      <c r="M2285" s="58">
        <f t="shared" si="189"/>
        <v>2023</v>
      </c>
      <c r="P2285" s="58">
        <v>2023</v>
      </c>
    </row>
    <row r="2286" spans="1:16" ht="12.75" hidden="1" customHeight="1" x14ac:dyDescent="0.25">
      <c r="A2286" t="s">
        <v>1680</v>
      </c>
      <c r="B2286" s="114" t="s">
        <v>301</v>
      </c>
      <c r="C2286" s="108" t="s">
        <v>1565</v>
      </c>
      <c r="D2286" s="29">
        <v>1</v>
      </c>
      <c r="E2286" s="111">
        <v>45181</v>
      </c>
      <c r="F2286" s="32">
        <v>45001</v>
      </c>
      <c r="G2286" s="30">
        <f t="shared" si="187"/>
        <v>180</v>
      </c>
      <c r="H2286" s="31">
        <f>VLOOKUP(C2286, Pivot!A$2:E$999, 4, FALSE)</f>
        <v>191.1</v>
      </c>
      <c r="I2286" s="31">
        <f>VLOOKUP(C2286, Pivot!A$2:E$999, 5, FALSE)</f>
        <v>92.3</v>
      </c>
      <c r="J2286" s="55">
        <v>106.6</v>
      </c>
      <c r="K2286" s="31">
        <f t="shared" si="188"/>
        <v>0</v>
      </c>
      <c r="M2286" s="58">
        <f t="shared" si="189"/>
        <v>2023</v>
      </c>
      <c r="P2286" s="58">
        <v>2023</v>
      </c>
    </row>
    <row r="2287" spans="1:16" ht="12.75" hidden="1" customHeight="1" x14ac:dyDescent="0.25">
      <c r="A2287" t="s">
        <v>1681</v>
      </c>
      <c r="B2287" s="114" t="s">
        <v>301</v>
      </c>
      <c r="C2287" s="108" t="s">
        <v>1565</v>
      </c>
      <c r="D2287" s="29">
        <v>1</v>
      </c>
      <c r="E2287" s="111">
        <v>45181</v>
      </c>
      <c r="F2287" s="32">
        <v>45001</v>
      </c>
      <c r="G2287" s="30">
        <f t="shared" si="187"/>
        <v>180</v>
      </c>
      <c r="H2287" s="31">
        <f>VLOOKUP(C2287, Pivot!A$2:E$999, 4, FALSE)</f>
        <v>191.1</v>
      </c>
      <c r="I2287" s="31">
        <f>VLOOKUP(C2287, Pivot!A$2:E$999, 5, FALSE)</f>
        <v>92.3</v>
      </c>
      <c r="J2287" s="55">
        <v>106.3</v>
      </c>
      <c r="K2287" s="31">
        <f t="shared" si="188"/>
        <v>0</v>
      </c>
      <c r="M2287" s="58">
        <f t="shared" si="189"/>
        <v>2023</v>
      </c>
      <c r="P2287" s="58">
        <v>2023</v>
      </c>
    </row>
    <row r="2288" spans="1:16" ht="12.75" hidden="1" customHeight="1" x14ac:dyDescent="0.25">
      <c r="A2288" t="s">
        <v>1682</v>
      </c>
      <c r="B2288" s="114" t="s">
        <v>301</v>
      </c>
      <c r="C2288" s="108" t="s">
        <v>1565</v>
      </c>
      <c r="D2288" s="29">
        <v>1</v>
      </c>
      <c r="E2288" s="111">
        <v>45182</v>
      </c>
      <c r="F2288" s="32">
        <v>45001</v>
      </c>
      <c r="G2288" s="30">
        <f t="shared" si="187"/>
        <v>181</v>
      </c>
      <c r="H2288" s="31">
        <f>VLOOKUP(C2288, Pivot!A$2:E$999, 4, FALSE)</f>
        <v>191.1</v>
      </c>
      <c r="I2288" s="31">
        <f>VLOOKUP(C2288, Pivot!A$2:E$999, 5, FALSE)</f>
        <v>92.3</v>
      </c>
      <c r="J2288" s="55">
        <v>107</v>
      </c>
      <c r="K2288" s="31">
        <f t="shared" si="188"/>
        <v>0</v>
      </c>
      <c r="M2288" s="58">
        <f t="shared" si="189"/>
        <v>2023</v>
      </c>
      <c r="P2288" s="58">
        <v>2023</v>
      </c>
    </row>
    <row r="2289" spans="1:16" ht="12.75" hidden="1" customHeight="1" x14ac:dyDescent="0.25">
      <c r="A2289" t="s">
        <v>1683</v>
      </c>
      <c r="B2289" s="114" t="s">
        <v>301</v>
      </c>
      <c r="C2289" s="108" t="s">
        <v>1565</v>
      </c>
      <c r="D2289" s="29">
        <v>1</v>
      </c>
      <c r="E2289" s="111">
        <v>45183</v>
      </c>
      <c r="F2289" s="32">
        <v>45001</v>
      </c>
      <c r="G2289" s="30">
        <f t="shared" si="187"/>
        <v>182</v>
      </c>
      <c r="H2289" s="31">
        <f>VLOOKUP(C2289, Pivot!A$2:E$999, 4, FALSE)</f>
        <v>191.1</v>
      </c>
      <c r="I2289" s="31">
        <f>VLOOKUP(C2289, Pivot!A$2:E$999, 5, FALSE)</f>
        <v>92.3</v>
      </c>
      <c r="J2289" s="55">
        <v>106.6</v>
      </c>
      <c r="K2289" s="31">
        <f t="shared" si="188"/>
        <v>0</v>
      </c>
      <c r="M2289" s="58">
        <f t="shared" si="189"/>
        <v>2023</v>
      </c>
      <c r="P2289" s="58">
        <v>2023</v>
      </c>
    </row>
    <row r="2290" spans="1:16" ht="12.75" hidden="1" customHeight="1" x14ac:dyDescent="0.25">
      <c r="A2290" t="s">
        <v>1684</v>
      </c>
      <c r="B2290" s="114" t="s">
        <v>301</v>
      </c>
      <c r="C2290" s="108" t="s">
        <v>1565</v>
      </c>
      <c r="D2290" s="29">
        <v>1</v>
      </c>
      <c r="E2290" s="112">
        <v>45210</v>
      </c>
      <c r="F2290" s="32">
        <v>45001</v>
      </c>
      <c r="G2290" s="30">
        <f t="shared" si="187"/>
        <v>209</v>
      </c>
      <c r="H2290" s="31">
        <f>VLOOKUP(C2290, Pivot!A$2:E$999, 4, FALSE)</f>
        <v>191.1</v>
      </c>
      <c r="I2290" s="31">
        <f>VLOOKUP(C2290, Pivot!A$2:E$999, 5, FALSE)</f>
        <v>92.3</v>
      </c>
      <c r="J2290" s="55">
        <v>107.6</v>
      </c>
      <c r="K2290" s="31">
        <f t="shared" si="188"/>
        <v>0</v>
      </c>
      <c r="M2290" s="58">
        <f t="shared" si="189"/>
        <v>2023</v>
      </c>
      <c r="P2290" s="58">
        <v>2023</v>
      </c>
    </row>
    <row r="2291" spans="1:16" ht="12.75" hidden="1" customHeight="1" x14ac:dyDescent="0.25">
      <c r="A2291" t="s">
        <v>1684</v>
      </c>
      <c r="B2291" s="114" t="s">
        <v>301</v>
      </c>
      <c r="C2291" s="108" t="s">
        <v>1565</v>
      </c>
      <c r="D2291" s="29">
        <v>1</v>
      </c>
      <c r="E2291" s="112">
        <v>45210</v>
      </c>
      <c r="F2291" s="32">
        <v>45001</v>
      </c>
      <c r="G2291" s="30">
        <f t="shared" si="187"/>
        <v>209</v>
      </c>
      <c r="H2291" s="31">
        <f>VLOOKUP(C2291, Pivot!A$2:E$999, 4, FALSE)</f>
        <v>191.1</v>
      </c>
      <c r="I2291" s="31">
        <f>VLOOKUP(C2291, Pivot!A$2:E$999, 5, FALSE)</f>
        <v>92.3</v>
      </c>
      <c r="J2291" s="55">
        <v>107.6</v>
      </c>
      <c r="K2291" s="31">
        <f t="shared" si="188"/>
        <v>0</v>
      </c>
      <c r="M2291" s="58">
        <f t="shared" si="189"/>
        <v>2023</v>
      </c>
      <c r="P2291" s="58">
        <v>2023</v>
      </c>
    </row>
    <row r="2292" spans="1:16" ht="12.75" hidden="1" customHeight="1" x14ac:dyDescent="0.25">
      <c r="A2292" t="s">
        <v>1685</v>
      </c>
      <c r="B2292" s="114" t="s">
        <v>301</v>
      </c>
      <c r="C2292" s="108" t="s">
        <v>1565</v>
      </c>
      <c r="D2292" s="29">
        <v>1</v>
      </c>
      <c r="E2292" s="112">
        <v>45211</v>
      </c>
      <c r="F2292" s="32">
        <v>45001</v>
      </c>
      <c r="G2292" s="30">
        <f t="shared" si="187"/>
        <v>210</v>
      </c>
      <c r="H2292" s="31">
        <f>VLOOKUP(C2292, Pivot!A$2:E$999, 4, FALSE)</f>
        <v>191.1</v>
      </c>
      <c r="I2292" s="31">
        <f>VLOOKUP(C2292, Pivot!A$2:E$999, 5, FALSE)</f>
        <v>92.3</v>
      </c>
      <c r="J2292" s="55">
        <v>106.6</v>
      </c>
      <c r="K2292" s="31">
        <f t="shared" si="188"/>
        <v>0</v>
      </c>
      <c r="M2292" s="58">
        <f t="shared" si="189"/>
        <v>2023</v>
      </c>
      <c r="P2292" s="58">
        <v>2023</v>
      </c>
    </row>
    <row r="2293" spans="1:16" ht="12.75" hidden="1" customHeight="1" x14ac:dyDescent="0.25">
      <c r="A2293" t="s">
        <v>1686</v>
      </c>
      <c r="B2293" s="114" t="s">
        <v>301</v>
      </c>
      <c r="C2293" s="108" t="s">
        <v>1565</v>
      </c>
      <c r="D2293" s="29">
        <v>1</v>
      </c>
      <c r="E2293" s="112">
        <v>45211</v>
      </c>
      <c r="F2293" s="32">
        <v>45001</v>
      </c>
      <c r="G2293" s="30">
        <f t="shared" si="187"/>
        <v>210</v>
      </c>
      <c r="H2293" s="31">
        <f>VLOOKUP(C2293, Pivot!A$2:E$999, 4, FALSE)</f>
        <v>191.1</v>
      </c>
      <c r="I2293" s="31">
        <f>VLOOKUP(C2293, Pivot!A$2:E$999, 5, FALSE)</f>
        <v>92.3</v>
      </c>
      <c r="J2293" s="55">
        <v>106.3</v>
      </c>
      <c r="K2293" s="31">
        <f t="shared" si="188"/>
        <v>0</v>
      </c>
      <c r="M2293" s="58">
        <f t="shared" si="189"/>
        <v>2023</v>
      </c>
      <c r="P2293" s="58">
        <v>2023</v>
      </c>
    </row>
    <row r="2294" spans="1:16" ht="12.75" hidden="1" customHeight="1" x14ac:dyDescent="0.25">
      <c r="A2294" s="100" t="s">
        <v>1687</v>
      </c>
      <c r="B2294" s="114" t="s">
        <v>301</v>
      </c>
      <c r="C2294" s="108" t="s">
        <v>1565</v>
      </c>
      <c r="D2294" s="100">
        <v>1</v>
      </c>
      <c r="E2294" s="113">
        <v>45129</v>
      </c>
      <c r="F2294" s="32">
        <v>45001</v>
      </c>
      <c r="G2294" s="30">
        <f t="shared" si="187"/>
        <v>128</v>
      </c>
      <c r="H2294" s="31">
        <f>VLOOKUP(C2294, Pivot!A$2:E$999, 4, FALSE)</f>
        <v>191.1</v>
      </c>
      <c r="I2294" s="31">
        <f>VLOOKUP(C2294, Pivot!A$2:E$999, 5, FALSE)</f>
        <v>92.3</v>
      </c>
      <c r="J2294" s="103">
        <v>83.21</v>
      </c>
      <c r="K2294" s="31">
        <f t="shared" si="188"/>
        <v>-9.0900000000000034</v>
      </c>
      <c r="M2294" s="58">
        <f t="shared" si="189"/>
        <v>2023</v>
      </c>
      <c r="P2294" s="58">
        <v>2023</v>
      </c>
    </row>
    <row r="2295" spans="1:16" ht="12.75" hidden="1" customHeight="1" x14ac:dyDescent="0.25">
      <c r="A2295" s="100" t="s">
        <v>1687</v>
      </c>
      <c r="B2295" s="114" t="s">
        <v>301</v>
      </c>
      <c r="C2295" s="108" t="s">
        <v>1565</v>
      </c>
      <c r="D2295" s="100">
        <v>1</v>
      </c>
      <c r="E2295" s="113">
        <v>45129</v>
      </c>
      <c r="F2295" s="32">
        <v>45001</v>
      </c>
      <c r="G2295" s="30">
        <f t="shared" si="187"/>
        <v>128</v>
      </c>
      <c r="H2295" s="31">
        <f>VLOOKUP(C2295, Pivot!A$2:E$999, 4, FALSE)</f>
        <v>191.1</v>
      </c>
      <c r="I2295" s="31">
        <f>VLOOKUP(C2295, Pivot!A$2:E$999, 5, FALSE)</f>
        <v>92.3</v>
      </c>
      <c r="J2295" s="103">
        <v>82.34</v>
      </c>
      <c r="K2295" s="31">
        <f t="shared" si="188"/>
        <v>-9.9599999999999937</v>
      </c>
      <c r="M2295" s="58">
        <f t="shared" si="189"/>
        <v>2023</v>
      </c>
      <c r="P2295" s="58">
        <v>2023</v>
      </c>
    </row>
    <row r="2296" spans="1:16" ht="12.75" hidden="1" customHeight="1" x14ac:dyDescent="0.25">
      <c r="A2296" s="100" t="s">
        <v>1687</v>
      </c>
      <c r="B2296" s="114" t="s">
        <v>301</v>
      </c>
      <c r="C2296" s="108" t="s">
        <v>1565</v>
      </c>
      <c r="D2296" s="100">
        <v>1</v>
      </c>
      <c r="E2296" s="113">
        <v>45129</v>
      </c>
      <c r="F2296" s="32">
        <v>45001</v>
      </c>
      <c r="G2296" s="30">
        <f t="shared" si="187"/>
        <v>128</v>
      </c>
      <c r="H2296" s="31">
        <f>VLOOKUP(C2296, Pivot!A$2:E$999, 4, FALSE)</f>
        <v>191.1</v>
      </c>
      <c r="I2296" s="31">
        <f>VLOOKUP(C2296, Pivot!A$2:E$999, 5, FALSE)</f>
        <v>92.3</v>
      </c>
      <c r="J2296" s="103">
        <v>82.16</v>
      </c>
      <c r="K2296" s="31">
        <f t="shared" si="188"/>
        <v>-10.14</v>
      </c>
      <c r="M2296" s="58">
        <f t="shared" si="189"/>
        <v>2023</v>
      </c>
      <c r="P2296" s="58">
        <v>2023</v>
      </c>
    </row>
    <row r="2297" spans="1:16" ht="12.75" hidden="1" customHeight="1" x14ac:dyDescent="0.25">
      <c r="A2297" s="100" t="s">
        <v>1687</v>
      </c>
      <c r="B2297" s="114" t="s">
        <v>301</v>
      </c>
      <c r="C2297" s="108" t="s">
        <v>1565</v>
      </c>
      <c r="D2297" s="100">
        <v>1</v>
      </c>
      <c r="E2297" s="113">
        <v>45129</v>
      </c>
      <c r="F2297" s="32">
        <v>45001</v>
      </c>
      <c r="G2297" s="30">
        <f t="shared" si="187"/>
        <v>128</v>
      </c>
      <c r="H2297" s="31">
        <f>VLOOKUP(C2297, Pivot!A$2:E$999, 4, FALSE)</f>
        <v>191.1</v>
      </c>
      <c r="I2297" s="31">
        <f>VLOOKUP(C2297, Pivot!A$2:E$999, 5, FALSE)</f>
        <v>92.3</v>
      </c>
      <c r="J2297" s="103">
        <v>81.55</v>
      </c>
      <c r="K2297" s="31">
        <f t="shared" si="188"/>
        <v>-10.75</v>
      </c>
      <c r="M2297" s="58">
        <f t="shared" si="189"/>
        <v>2023</v>
      </c>
      <c r="P2297" s="58">
        <v>2023</v>
      </c>
    </row>
    <row r="2298" spans="1:16" ht="12.75" hidden="1" customHeight="1" x14ac:dyDescent="0.25">
      <c r="A2298" s="100" t="s">
        <v>1687</v>
      </c>
      <c r="B2298" s="114" t="s">
        <v>301</v>
      </c>
      <c r="C2298" s="108" t="s">
        <v>1565</v>
      </c>
      <c r="D2298" s="100">
        <v>1</v>
      </c>
      <c r="E2298" s="113">
        <v>45129</v>
      </c>
      <c r="F2298" s="32">
        <v>45001</v>
      </c>
      <c r="G2298" s="30">
        <f t="shared" si="187"/>
        <v>128</v>
      </c>
      <c r="H2298" s="31">
        <f>VLOOKUP(C2298, Pivot!A$2:E$999, 4, FALSE)</f>
        <v>191.1</v>
      </c>
      <c r="I2298" s="31">
        <f>VLOOKUP(C2298, Pivot!A$2:E$999, 5, FALSE)</f>
        <v>92.3</v>
      </c>
      <c r="J2298" s="103">
        <v>81.36</v>
      </c>
      <c r="K2298" s="31">
        <f t="shared" si="188"/>
        <v>-10.939999999999998</v>
      </c>
      <c r="M2298" s="58">
        <f t="shared" si="189"/>
        <v>2023</v>
      </c>
      <c r="P2298" s="58">
        <v>2023</v>
      </c>
    </row>
    <row r="2299" spans="1:16" ht="12.75" hidden="1" customHeight="1" x14ac:dyDescent="0.25">
      <c r="A2299" s="100" t="s">
        <v>1688</v>
      </c>
      <c r="B2299" s="114" t="s">
        <v>301</v>
      </c>
      <c r="C2299" s="108" t="s">
        <v>1565</v>
      </c>
      <c r="D2299" s="100">
        <v>1</v>
      </c>
      <c r="E2299" s="113">
        <v>45130</v>
      </c>
      <c r="F2299" s="32">
        <v>45001</v>
      </c>
      <c r="G2299" s="30">
        <f t="shared" si="187"/>
        <v>129</v>
      </c>
      <c r="H2299" s="31">
        <f>VLOOKUP(C2299, Pivot!A$2:E$999, 4, FALSE)</f>
        <v>191.1</v>
      </c>
      <c r="I2299" s="31">
        <f>VLOOKUP(C2299, Pivot!A$2:E$999, 5, FALSE)</f>
        <v>92.3</v>
      </c>
      <c r="J2299" s="103">
        <v>84.71</v>
      </c>
      <c r="K2299" s="31">
        <f t="shared" si="188"/>
        <v>-7.5900000000000034</v>
      </c>
      <c r="M2299" s="58">
        <f t="shared" si="189"/>
        <v>2023</v>
      </c>
      <c r="P2299" s="58">
        <v>2023</v>
      </c>
    </row>
    <row r="2300" spans="1:16" ht="12.75" hidden="1" customHeight="1" x14ac:dyDescent="0.25">
      <c r="A2300" s="100" t="s">
        <v>1689</v>
      </c>
      <c r="B2300" s="114" t="s">
        <v>301</v>
      </c>
      <c r="C2300" s="108" t="s">
        <v>1565</v>
      </c>
      <c r="D2300" s="100">
        <v>2</v>
      </c>
      <c r="E2300" s="113">
        <v>45131</v>
      </c>
      <c r="F2300" s="32">
        <v>45001</v>
      </c>
      <c r="G2300" s="30">
        <f t="shared" si="187"/>
        <v>130</v>
      </c>
      <c r="H2300" s="31">
        <f>VLOOKUP(C2300, Pivot!A$2:E$999, 4, FALSE)</f>
        <v>191.1</v>
      </c>
      <c r="I2300" s="31">
        <f>VLOOKUP(C2300, Pivot!A$2:E$999, 5, FALSE)</f>
        <v>92.3</v>
      </c>
      <c r="J2300" s="103">
        <v>86.08</v>
      </c>
      <c r="K2300" s="31">
        <f t="shared" si="188"/>
        <v>-6.2199999999999989</v>
      </c>
      <c r="M2300" s="58">
        <f t="shared" si="189"/>
        <v>2023</v>
      </c>
      <c r="P2300" s="58">
        <v>2023</v>
      </c>
    </row>
    <row r="2301" spans="1:16" ht="12.75" hidden="1" customHeight="1" x14ac:dyDescent="0.25">
      <c r="A2301" s="100" t="s">
        <v>1689</v>
      </c>
      <c r="B2301" s="114" t="s">
        <v>301</v>
      </c>
      <c r="C2301" s="108" t="s">
        <v>1565</v>
      </c>
      <c r="D2301" s="100">
        <v>9</v>
      </c>
      <c r="E2301" s="113">
        <v>45131</v>
      </c>
      <c r="F2301" s="32">
        <v>45001</v>
      </c>
      <c r="G2301" s="30">
        <f t="shared" si="187"/>
        <v>130</v>
      </c>
      <c r="H2301" s="31">
        <f>VLOOKUP(C2301, Pivot!A$2:E$999, 4, FALSE)</f>
        <v>191.1</v>
      </c>
      <c r="I2301" s="31">
        <f>VLOOKUP(C2301, Pivot!A$2:E$999, 5, FALSE)</f>
        <v>92.3</v>
      </c>
      <c r="J2301" s="103">
        <v>86.02</v>
      </c>
      <c r="K2301" s="31">
        <f t="shared" si="188"/>
        <v>-6.2800000000000011</v>
      </c>
      <c r="M2301" s="58">
        <f t="shared" si="189"/>
        <v>2023</v>
      </c>
      <c r="P2301" s="58">
        <v>2023</v>
      </c>
    </row>
    <row r="2302" spans="1:16" ht="12.75" hidden="1" customHeight="1" x14ac:dyDescent="0.25">
      <c r="A2302" s="100" t="s">
        <v>1689</v>
      </c>
      <c r="B2302" s="114" t="s">
        <v>301</v>
      </c>
      <c r="C2302" s="108" t="s">
        <v>1565</v>
      </c>
      <c r="D2302" s="100">
        <v>6</v>
      </c>
      <c r="E2302" s="113">
        <v>45131</v>
      </c>
      <c r="F2302" s="32">
        <v>45001</v>
      </c>
      <c r="G2302" s="30">
        <f t="shared" si="187"/>
        <v>130</v>
      </c>
      <c r="H2302" s="31">
        <f>VLOOKUP(C2302, Pivot!A$2:E$999, 4, FALSE)</f>
        <v>191.1</v>
      </c>
      <c r="I2302" s="31">
        <f>VLOOKUP(C2302, Pivot!A$2:E$999, 5, FALSE)</f>
        <v>92.3</v>
      </c>
      <c r="J2302" s="103">
        <v>86.02</v>
      </c>
      <c r="K2302" s="31">
        <f t="shared" si="188"/>
        <v>-6.2800000000000011</v>
      </c>
      <c r="M2302" s="58">
        <f t="shared" si="189"/>
        <v>2023</v>
      </c>
      <c r="P2302" s="58">
        <v>2023</v>
      </c>
    </row>
    <row r="2303" spans="1:16" ht="12.75" hidden="1" customHeight="1" x14ac:dyDescent="0.25">
      <c r="A2303" s="100" t="s">
        <v>1689</v>
      </c>
      <c r="B2303" s="114" t="s">
        <v>301</v>
      </c>
      <c r="C2303" s="108" t="s">
        <v>1565</v>
      </c>
      <c r="D2303" s="100">
        <v>3</v>
      </c>
      <c r="E2303" s="113">
        <v>45131</v>
      </c>
      <c r="F2303" s="32">
        <v>45001</v>
      </c>
      <c r="G2303" s="30">
        <f t="shared" si="187"/>
        <v>130</v>
      </c>
      <c r="H2303" s="31">
        <f>VLOOKUP(C2303, Pivot!A$2:E$999, 4, FALSE)</f>
        <v>191.1</v>
      </c>
      <c r="I2303" s="31">
        <f>VLOOKUP(C2303, Pivot!A$2:E$999, 5, FALSE)</f>
        <v>92.3</v>
      </c>
      <c r="J2303" s="103">
        <v>86.38</v>
      </c>
      <c r="K2303" s="31">
        <f t="shared" si="188"/>
        <v>-5.9200000000000017</v>
      </c>
      <c r="M2303" s="58">
        <f t="shared" si="189"/>
        <v>2023</v>
      </c>
      <c r="P2303" s="58">
        <v>2023</v>
      </c>
    </row>
    <row r="2304" spans="1:16" ht="12.75" hidden="1" customHeight="1" x14ac:dyDescent="0.25">
      <c r="A2304" s="100" t="s">
        <v>1689</v>
      </c>
      <c r="B2304" s="114" t="s">
        <v>301</v>
      </c>
      <c r="C2304" s="108" t="s">
        <v>1565</v>
      </c>
      <c r="D2304" s="100">
        <v>10</v>
      </c>
      <c r="E2304" s="113">
        <v>45131</v>
      </c>
      <c r="F2304" s="32">
        <v>45001</v>
      </c>
      <c r="G2304" s="30">
        <f t="shared" si="187"/>
        <v>130</v>
      </c>
      <c r="H2304" s="31">
        <f>VLOOKUP(C2304, Pivot!A$2:E$999, 4, FALSE)</f>
        <v>191.1</v>
      </c>
      <c r="I2304" s="31">
        <f>VLOOKUP(C2304, Pivot!A$2:E$999, 5, FALSE)</f>
        <v>92.3</v>
      </c>
      <c r="J2304" s="103">
        <v>86.32</v>
      </c>
      <c r="K2304" s="31">
        <f t="shared" si="188"/>
        <v>-5.980000000000004</v>
      </c>
      <c r="M2304" s="58">
        <f t="shared" si="189"/>
        <v>2023</v>
      </c>
      <c r="P2304" s="58">
        <v>2023</v>
      </c>
    </row>
    <row r="2305" spans="1:16" ht="12.75" hidden="1" customHeight="1" x14ac:dyDescent="0.25">
      <c r="A2305" s="100" t="s">
        <v>1689</v>
      </c>
      <c r="B2305" s="114" t="s">
        <v>301</v>
      </c>
      <c r="C2305" s="108" t="s">
        <v>1565</v>
      </c>
      <c r="D2305" s="100">
        <v>3</v>
      </c>
      <c r="E2305" s="113">
        <v>45131</v>
      </c>
      <c r="F2305" s="32">
        <v>45001</v>
      </c>
      <c r="G2305" s="30">
        <f t="shared" si="187"/>
        <v>130</v>
      </c>
      <c r="H2305" s="31">
        <f>VLOOKUP(C2305, Pivot!A$2:E$999, 4, FALSE)</f>
        <v>191.1</v>
      </c>
      <c r="I2305" s="31">
        <f>VLOOKUP(C2305, Pivot!A$2:E$999, 5, FALSE)</f>
        <v>92.3</v>
      </c>
      <c r="J2305" s="103">
        <v>86.32</v>
      </c>
      <c r="K2305" s="31">
        <f t="shared" si="188"/>
        <v>-5.980000000000004</v>
      </c>
      <c r="M2305" s="58">
        <f t="shared" si="189"/>
        <v>2023</v>
      </c>
      <c r="P2305" s="58">
        <v>2023</v>
      </c>
    </row>
    <row r="2306" spans="1:16" ht="12.75" hidden="1" customHeight="1" x14ac:dyDescent="0.25">
      <c r="A2306" s="100" t="s">
        <v>1690</v>
      </c>
      <c r="B2306" s="114" t="s">
        <v>301</v>
      </c>
      <c r="C2306" s="108" t="s">
        <v>1565</v>
      </c>
      <c r="D2306" s="100">
        <v>1</v>
      </c>
      <c r="E2306" s="113">
        <v>45132</v>
      </c>
      <c r="F2306" s="32">
        <v>45001</v>
      </c>
      <c r="G2306" s="30">
        <f t="shared" si="187"/>
        <v>131</v>
      </c>
      <c r="H2306" s="31">
        <f>VLOOKUP(C2306, Pivot!A$2:E$999, 4, FALSE)</f>
        <v>191.1</v>
      </c>
      <c r="I2306" s="31">
        <f>VLOOKUP(C2306, Pivot!A$2:E$999, 5, FALSE)</f>
        <v>92.3</v>
      </c>
      <c r="J2306" s="103">
        <v>88.13</v>
      </c>
      <c r="K2306" s="31">
        <f t="shared" si="188"/>
        <v>-4.1700000000000017</v>
      </c>
      <c r="M2306" s="58">
        <f t="shared" si="189"/>
        <v>2023</v>
      </c>
      <c r="P2306" s="58">
        <v>2023</v>
      </c>
    </row>
    <row r="2307" spans="1:16" ht="12.75" hidden="1" customHeight="1" x14ac:dyDescent="0.25">
      <c r="A2307" s="100" t="s">
        <v>1690</v>
      </c>
      <c r="B2307" s="114" t="s">
        <v>301</v>
      </c>
      <c r="C2307" s="108" t="s">
        <v>1565</v>
      </c>
      <c r="D2307" s="100">
        <v>2</v>
      </c>
      <c r="E2307" s="113">
        <v>45132</v>
      </c>
      <c r="F2307" s="32">
        <v>45001</v>
      </c>
      <c r="G2307" s="30">
        <f t="shared" si="187"/>
        <v>131</v>
      </c>
      <c r="H2307" s="31">
        <f>VLOOKUP(C2307, Pivot!A$2:E$999, 4, FALSE)</f>
        <v>191.1</v>
      </c>
      <c r="I2307" s="31">
        <f>VLOOKUP(C2307, Pivot!A$2:E$999, 5, FALSE)</f>
        <v>92.3</v>
      </c>
      <c r="J2307" s="103">
        <v>87.8</v>
      </c>
      <c r="K2307" s="31">
        <f t="shared" si="188"/>
        <v>-4.5</v>
      </c>
      <c r="M2307" s="58">
        <f t="shared" si="189"/>
        <v>2023</v>
      </c>
      <c r="P2307" s="58">
        <v>2023</v>
      </c>
    </row>
    <row r="2308" spans="1:16" ht="12.75" hidden="1" customHeight="1" x14ac:dyDescent="0.25">
      <c r="A2308" s="100" t="s">
        <v>1691</v>
      </c>
      <c r="B2308" s="114" t="s">
        <v>301</v>
      </c>
      <c r="C2308" s="108" t="s">
        <v>1565</v>
      </c>
      <c r="D2308" s="100">
        <v>1</v>
      </c>
      <c r="E2308" s="113">
        <v>45134</v>
      </c>
      <c r="F2308" s="32">
        <v>45001</v>
      </c>
      <c r="G2308" s="30">
        <f t="shared" si="187"/>
        <v>133</v>
      </c>
      <c r="H2308" s="31">
        <f>VLOOKUP(C2308, Pivot!A$2:E$999, 4, FALSE)</f>
        <v>191.1</v>
      </c>
      <c r="I2308" s="31">
        <f>VLOOKUP(C2308, Pivot!A$2:E$999, 5, FALSE)</f>
        <v>92.3</v>
      </c>
      <c r="J2308" s="103">
        <v>88.96</v>
      </c>
      <c r="K2308" s="31">
        <f t="shared" si="188"/>
        <v>-3.3400000000000034</v>
      </c>
      <c r="M2308" s="58">
        <f t="shared" si="189"/>
        <v>2023</v>
      </c>
      <c r="P2308" s="58">
        <v>2023</v>
      </c>
    </row>
    <row r="2309" spans="1:16" ht="12.75" hidden="1" customHeight="1" x14ac:dyDescent="0.25">
      <c r="A2309" s="100" t="s">
        <v>1691</v>
      </c>
      <c r="B2309" s="114" t="s">
        <v>301</v>
      </c>
      <c r="C2309" s="108" t="s">
        <v>1565</v>
      </c>
      <c r="D2309" s="100">
        <v>2</v>
      </c>
      <c r="E2309" s="113">
        <v>45134</v>
      </c>
      <c r="F2309" s="32">
        <v>45001</v>
      </c>
      <c r="G2309" s="30">
        <f t="shared" si="187"/>
        <v>133</v>
      </c>
      <c r="H2309" s="31">
        <f>VLOOKUP(C2309, Pivot!A$2:E$999, 4, FALSE)</f>
        <v>191.1</v>
      </c>
      <c r="I2309" s="31">
        <f>VLOOKUP(C2309, Pivot!A$2:E$999, 5, FALSE)</f>
        <v>92.3</v>
      </c>
      <c r="J2309" s="103">
        <v>90.23</v>
      </c>
      <c r="K2309" s="31">
        <f t="shared" si="188"/>
        <v>-2.0699999999999932</v>
      </c>
      <c r="M2309" s="58">
        <f t="shared" si="189"/>
        <v>2023</v>
      </c>
      <c r="P2309" s="58">
        <v>2023</v>
      </c>
    </row>
    <row r="2310" spans="1:16" ht="12.75" hidden="1" customHeight="1" x14ac:dyDescent="0.25">
      <c r="A2310" s="100" t="s">
        <v>1691</v>
      </c>
      <c r="B2310" s="114" t="s">
        <v>301</v>
      </c>
      <c r="C2310" s="108" t="s">
        <v>1565</v>
      </c>
      <c r="D2310" s="100">
        <v>1</v>
      </c>
      <c r="E2310" s="113">
        <v>45134</v>
      </c>
      <c r="F2310" s="32">
        <v>45001</v>
      </c>
      <c r="G2310" s="30">
        <f t="shared" si="187"/>
        <v>133</v>
      </c>
      <c r="H2310" s="31">
        <f>VLOOKUP(C2310, Pivot!A$2:E$999, 4, FALSE)</f>
        <v>191.1</v>
      </c>
      <c r="I2310" s="31">
        <f>VLOOKUP(C2310, Pivot!A$2:E$999, 5, FALSE)</f>
        <v>92.3</v>
      </c>
      <c r="J2310" s="103">
        <v>90.15</v>
      </c>
      <c r="K2310" s="31">
        <f t="shared" si="188"/>
        <v>-2.1499999999999915</v>
      </c>
      <c r="M2310" s="58">
        <f t="shared" si="189"/>
        <v>2023</v>
      </c>
      <c r="P2310" s="58">
        <v>2023</v>
      </c>
    </row>
    <row r="2311" spans="1:16" ht="12.75" hidden="1" customHeight="1" x14ac:dyDescent="0.25">
      <c r="A2311" s="100" t="s">
        <v>1691</v>
      </c>
      <c r="B2311" s="114" t="s">
        <v>301</v>
      </c>
      <c r="C2311" s="108" t="s">
        <v>1565</v>
      </c>
      <c r="D2311" s="100">
        <v>1</v>
      </c>
      <c r="E2311" s="113">
        <v>45134</v>
      </c>
      <c r="F2311" s="32">
        <v>45001</v>
      </c>
      <c r="G2311" s="30">
        <f t="shared" si="187"/>
        <v>133</v>
      </c>
      <c r="H2311" s="31">
        <f>VLOOKUP(C2311, Pivot!A$2:E$999, 4, FALSE)</f>
        <v>191.1</v>
      </c>
      <c r="I2311" s="31">
        <f>VLOOKUP(C2311, Pivot!A$2:E$999, 5, FALSE)</f>
        <v>92.3</v>
      </c>
      <c r="J2311" s="103">
        <v>89.84</v>
      </c>
      <c r="K2311" s="31">
        <f t="shared" si="188"/>
        <v>-2.4599999999999937</v>
      </c>
      <c r="M2311" s="58">
        <f t="shared" si="189"/>
        <v>2023</v>
      </c>
      <c r="P2311" s="58">
        <v>2023</v>
      </c>
    </row>
    <row r="2312" spans="1:16" ht="12.75" hidden="1" customHeight="1" x14ac:dyDescent="0.25">
      <c r="A2312" s="100" t="s">
        <v>1691</v>
      </c>
      <c r="B2312" s="114" t="s">
        <v>301</v>
      </c>
      <c r="C2312" s="108" t="s">
        <v>1565</v>
      </c>
      <c r="D2312" s="100">
        <v>1</v>
      </c>
      <c r="E2312" s="113">
        <v>45134</v>
      </c>
      <c r="F2312" s="32">
        <v>45001</v>
      </c>
      <c r="G2312" s="30">
        <f t="shared" si="187"/>
        <v>133</v>
      </c>
      <c r="H2312" s="31">
        <f>VLOOKUP(C2312, Pivot!A$2:E$999, 4, FALSE)</f>
        <v>191.1</v>
      </c>
      <c r="I2312" s="31">
        <f>VLOOKUP(C2312, Pivot!A$2:E$999, 5, FALSE)</f>
        <v>92.3</v>
      </c>
      <c r="J2312" s="103">
        <v>89.36</v>
      </c>
      <c r="K2312" s="31">
        <f t="shared" si="188"/>
        <v>-2.9399999999999977</v>
      </c>
      <c r="M2312" s="58">
        <f t="shared" si="189"/>
        <v>2023</v>
      </c>
      <c r="P2312" s="58">
        <v>2023</v>
      </c>
    </row>
    <row r="2313" spans="1:16" ht="12.75" hidden="1" customHeight="1" x14ac:dyDescent="0.25">
      <c r="A2313" s="100" t="s">
        <v>1691</v>
      </c>
      <c r="B2313" s="114" t="s">
        <v>301</v>
      </c>
      <c r="C2313" s="108" t="s">
        <v>1565</v>
      </c>
      <c r="D2313" s="100">
        <v>1</v>
      </c>
      <c r="E2313" s="113">
        <v>45134</v>
      </c>
      <c r="F2313" s="32">
        <v>45001</v>
      </c>
      <c r="G2313" s="30">
        <f t="shared" si="187"/>
        <v>133</v>
      </c>
      <c r="H2313" s="31">
        <f>VLOOKUP(C2313, Pivot!A$2:E$999, 4, FALSE)</f>
        <v>191.1</v>
      </c>
      <c r="I2313" s="31">
        <f>VLOOKUP(C2313, Pivot!A$2:E$999, 5, FALSE)</f>
        <v>92.3</v>
      </c>
      <c r="J2313" s="103">
        <v>89.36</v>
      </c>
      <c r="K2313" s="31">
        <f t="shared" si="188"/>
        <v>-2.9399999999999977</v>
      </c>
      <c r="M2313" s="58">
        <f t="shared" si="189"/>
        <v>2023</v>
      </c>
      <c r="P2313" s="58">
        <v>2023</v>
      </c>
    </row>
    <row r="2314" spans="1:16" ht="12.75" hidden="1" customHeight="1" x14ac:dyDescent="0.25">
      <c r="A2314" s="100" t="s">
        <v>1692</v>
      </c>
      <c r="B2314" s="114" t="s">
        <v>301</v>
      </c>
      <c r="C2314" s="108" t="s">
        <v>1565</v>
      </c>
      <c r="D2314" s="100">
        <v>3</v>
      </c>
      <c r="E2314" s="113">
        <v>45135</v>
      </c>
      <c r="F2314" s="32">
        <v>45001</v>
      </c>
      <c r="G2314" s="30">
        <f t="shared" si="187"/>
        <v>134</v>
      </c>
      <c r="H2314" s="31">
        <f>VLOOKUP(C2314, Pivot!A$2:E$999, 4, FALSE)</f>
        <v>191.1</v>
      </c>
      <c r="I2314" s="31">
        <f>VLOOKUP(C2314, Pivot!A$2:E$999, 5, FALSE)</f>
        <v>92.3</v>
      </c>
      <c r="J2314" s="103">
        <v>90.79</v>
      </c>
      <c r="K2314" s="31">
        <f t="shared" si="188"/>
        <v>-1.5099999999999909</v>
      </c>
      <c r="M2314" s="58">
        <f t="shared" si="189"/>
        <v>2023</v>
      </c>
      <c r="P2314" s="58">
        <v>2023</v>
      </c>
    </row>
    <row r="2315" spans="1:16" ht="12.75" hidden="1" customHeight="1" x14ac:dyDescent="0.25">
      <c r="A2315" s="100" t="s">
        <v>1693</v>
      </c>
      <c r="B2315" s="114" t="s">
        <v>301</v>
      </c>
      <c r="C2315" s="108" t="s">
        <v>1565</v>
      </c>
      <c r="D2315" s="100">
        <v>1</v>
      </c>
      <c r="E2315" s="113">
        <v>45138</v>
      </c>
      <c r="F2315" s="32">
        <v>45001</v>
      </c>
      <c r="G2315" s="30">
        <f t="shared" si="187"/>
        <v>137</v>
      </c>
      <c r="H2315" s="31">
        <f>VLOOKUP(C2315, Pivot!A$2:E$999, 4, FALSE)</f>
        <v>191.1</v>
      </c>
      <c r="I2315" s="31">
        <f>VLOOKUP(C2315, Pivot!A$2:E$999, 5, FALSE)</f>
        <v>92.3</v>
      </c>
      <c r="J2315" s="103">
        <v>91.87</v>
      </c>
      <c r="K2315" s="31">
        <f t="shared" si="188"/>
        <v>-0.42999999999999261</v>
      </c>
      <c r="M2315" s="58">
        <f t="shared" si="189"/>
        <v>2023</v>
      </c>
      <c r="P2315" s="58">
        <v>2023</v>
      </c>
    </row>
    <row r="2316" spans="1:16" ht="12.75" hidden="1" customHeight="1" x14ac:dyDescent="0.25">
      <c r="A2316" s="100" t="s">
        <v>1694</v>
      </c>
      <c r="B2316" s="114" t="s">
        <v>301</v>
      </c>
      <c r="C2316" s="108" t="s">
        <v>1565</v>
      </c>
      <c r="D2316" s="100">
        <v>1</v>
      </c>
      <c r="E2316" s="113">
        <v>45139</v>
      </c>
      <c r="F2316" s="32">
        <v>45001</v>
      </c>
      <c r="G2316" s="30">
        <f t="shared" si="187"/>
        <v>138</v>
      </c>
      <c r="H2316" s="31">
        <f>VLOOKUP(C2316, Pivot!A$2:E$999, 4, FALSE)</f>
        <v>191.1</v>
      </c>
      <c r="I2316" s="31">
        <f>VLOOKUP(C2316, Pivot!A$2:E$999, 5, FALSE)</f>
        <v>92.3</v>
      </c>
      <c r="J2316" s="103">
        <v>92.29</v>
      </c>
      <c r="K2316" s="31">
        <f t="shared" si="188"/>
        <v>-9.9999999999909051E-3</v>
      </c>
      <c r="M2316" s="58">
        <f t="shared" si="189"/>
        <v>2023</v>
      </c>
      <c r="P2316" s="58">
        <v>2023</v>
      </c>
    </row>
    <row r="2317" spans="1:16" ht="12.75" hidden="1" customHeight="1" x14ac:dyDescent="0.25">
      <c r="A2317" s="100" t="s">
        <v>1694</v>
      </c>
      <c r="B2317" s="114" t="s">
        <v>301</v>
      </c>
      <c r="C2317" s="108" t="s">
        <v>1565</v>
      </c>
      <c r="D2317" s="100">
        <v>2</v>
      </c>
      <c r="E2317" s="113">
        <v>45139</v>
      </c>
      <c r="F2317" s="32">
        <v>45001</v>
      </c>
      <c r="G2317" s="30">
        <f t="shared" si="187"/>
        <v>138</v>
      </c>
      <c r="H2317" s="31">
        <f>VLOOKUP(C2317, Pivot!A$2:E$999, 4, FALSE)</f>
        <v>191.1</v>
      </c>
      <c r="I2317" s="31">
        <f>VLOOKUP(C2317, Pivot!A$2:E$999, 5, FALSE)</f>
        <v>92.3</v>
      </c>
      <c r="J2317" s="103">
        <v>92.03</v>
      </c>
      <c r="K2317" s="31">
        <f t="shared" si="188"/>
        <v>-0.26999999999999602</v>
      </c>
      <c r="M2317" s="58">
        <f t="shared" si="189"/>
        <v>2023</v>
      </c>
      <c r="P2317" s="58">
        <v>2023</v>
      </c>
    </row>
    <row r="2318" spans="1:16" ht="12.75" hidden="1" customHeight="1" x14ac:dyDescent="0.25">
      <c r="A2318" s="100" t="s">
        <v>1694</v>
      </c>
      <c r="B2318" s="114" t="s">
        <v>301</v>
      </c>
      <c r="C2318" s="108" t="s">
        <v>1565</v>
      </c>
      <c r="D2318" s="100">
        <v>14</v>
      </c>
      <c r="E2318" s="113">
        <v>45139</v>
      </c>
      <c r="F2318" s="32">
        <v>45001</v>
      </c>
      <c r="G2318" s="30">
        <f t="shared" si="187"/>
        <v>138</v>
      </c>
      <c r="H2318" s="31">
        <f>VLOOKUP(C2318, Pivot!A$2:E$999, 4, FALSE)</f>
        <v>191.1</v>
      </c>
      <c r="I2318" s="31">
        <f>VLOOKUP(C2318, Pivot!A$2:E$999, 5, FALSE)</f>
        <v>92.3</v>
      </c>
      <c r="J2318" s="103">
        <v>92.03</v>
      </c>
      <c r="K2318" s="31">
        <f t="shared" si="188"/>
        <v>-0.26999999999999602</v>
      </c>
      <c r="M2318" s="58">
        <f t="shared" si="189"/>
        <v>2023</v>
      </c>
      <c r="P2318" s="58">
        <v>2023</v>
      </c>
    </row>
    <row r="2319" spans="1:16" ht="12.75" hidden="1" customHeight="1" x14ac:dyDescent="0.25">
      <c r="A2319" s="100" t="s">
        <v>1695</v>
      </c>
      <c r="B2319" s="114" t="s">
        <v>301</v>
      </c>
      <c r="C2319" s="108" t="s">
        <v>1565</v>
      </c>
      <c r="D2319" s="100">
        <v>1</v>
      </c>
      <c r="E2319" s="113">
        <v>45140</v>
      </c>
      <c r="F2319" s="32">
        <v>45001</v>
      </c>
      <c r="G2319" s="30">
        <f t="shared" si="187"/>
        <v>139</v>
      </c>
      <c r="H2319" s="31">
        <f>VLOOKUP(C2319, Pivot!A$2:E$999, 4, FALSE)</f>
        <v>191.1</v>
      </c>
      <c r="I2319" s="31">
        <f>VLOOKUP(C2319, Pivot!A$2:E$999, 5, FALSE)</f>
        <v>92.3</v>
      </c>
      <c r="J2319" s="103">
        <v>92.71</v>
      </c>
      <c r="K2319" s="31">
        <f t="shared" si="188"/>
        <v>0</v>
      </c>
      <c r="M2319" s="58">
        <f t="shared" si="189"/>
        <v>2023</v>
      </c>
      <c r="P2319" s="58">
        <v>2023</v>
      </c>
    </row>
    <row r="2320" spans="1:16" ht="12.75" hidden="1" customHeight="1" x14ac:dyDescent="0.25">
      <c r="A2320" s="100" t="s">
        <v>1696</v>
      </c>
      <c r="B2320" s="114" t="s">
        <v>301</v>
      </c>
      <c r="C2320" s="108" t="s">
        <v>1565</v>
      </c>
      <c r="D2320" s="100">
        <v>2</v>
      </c>
      <c r="E2320" s="113">
        <v>45169</v>
      </c>
      <c r="F2320" s="32">
        <v>45001</v>
      </c>
      <c r="G2320" s="30">
        <f t="shared" si="187"/>
        <v>168</v>
      </c>
      <c r="H2320" s="31">
        <f>VLOOKUP(C2320, Pivot!A$2:E$999, 4, FALSE)</f>
        <v>191.1</v>
      </c>
      <c r="I2320" s="31">
        <f>VLOOKUP(C2320, Pivot!A$2:E$999, 5, FALSE)</f>
        <v>92.3</v>
      </c>
      <c r="J2320" s="103">
        <v>94.23</v>
      </c>
      <c r="K2320" s="31">
        <f t="shared" si="188"/>
        <v>0</v>
      </c>
      <c r="M2320" s="58">
        <f t="shared" si="189"/>
        <v>2023</v>
      </c>
      <c r="P2320" s="58">
        <v>2023</v>
      </c>
    </row>
    <row r="2321" spans="1:16" ht="12.75" hidden="1" customHeight="1" x14ac:dyDescent="0.25">
      <c r="A2321" s="100" t="s">
        <v>1696</v>
      </c>
      <c r="B2321" s="114" t="s">
        <v>301</v>
      </c>
      <c r="C2321" s="108" t="s">
        <v>1565</v>
      </c>
      <c r="D2321" s="100">
        <v>1</v>
      </c>
      <c r="E2321" s="113">
        <v>45169</v>
      </c>
      <c r="F2321" s="32">
        <v>45001</v>
      </c>
      <c r="G2321" s="30">
        <f t="shared" si="187"/>
        <v>168</v>
      </c>
      <c r="H2321" s="31">
        <f>VLOOKUP(C2321, Pivot!A$2:E$999, 4, FALSE)</f>
        <v>191.1</v>
      </c>
      <c r="I2321" s="31">
        <f>VLOOKUP(C2321, Pivot!A$2:E$999, 5, FALSE)</f>
        <v>92.3</v>
      </c>
      <c r="J2321" s="103">
        <v>94.23</v>
      </c>
      <c r="K2321" s="31">
        <f t="shared" si="188"/>
        <v>0</v>
      </c>
      <c r="M2321" s="58">
        <f t="shared" si="189"/>
        <v>2023</v>
      </c>
      <c r="P2321" s="58">
        <v>2023</v>
      </c>
    </row>
    <row r="2322" spans="1:16" ht="12.75" hidden="1" customHeight="1" x14ac:dyDescent="0.25">
      <c r="A2322" s="100" t="s">
        <v>1696</v>
      </c>
      <c r="B2322" s="114" t="s">
        <v>301</v>
      </c>
      <c r="C2322" s="108" t="s">
        <v>1565</v>
      </c>
      <c r="D2322" s="100">
        <v>1</v>
      </c>
      <c r="E2322" s="113">
        <v>45169</v>
      </c>
      <c r="F2322" s="32">
        <v>45001</v>
      </c>
      <c r="G2322" s="30">
        <f t="shared" ref="G2322:G2387" si="190">IFERROR(E2322-F2322, "")</f>
        <v>168</v>
      </c>
      <c r="H2322" s="31">
        <f>VLOOKUP(C2322, Pivot!A$2:E$999, 4, FALSE)</f>
        <v>191.1</v>
      </c>
      <c r="I2322" s="31">
        <f>VLOOKUP(C2322, Pivot!A$2:E$999, 5, FALSE)</f>
        <v>92.3</v>
      </c>
      <c r="J2322" s="103">
        <v>94.14</v>
      </c>
      <c r="K2322" s="31">
        <f t="shared" si="188"/>
        <v>0</v>
      </c>
      <c r="M2322" s="58">
        <f t="shared" si="189"/>
        <v>2023</v>
      </c>
      <c r="P2322" s="58">
        <v>2023</v>
      </c>
    </row>
    <row r="2323" spans="1:16" ht="12.75" hidden="1" customHeight="1" x14ac:dyDescent="0.25">
      <c r="A2323" s="100" t="s">
        <v>1696</v>
      </c>
      <c r="B2323" s="114" t="s">
        <v>301</v>
      </c>
      <c r="C2323" s="108" t="s">
        <v>1565</v>
      </c>
      <c r="D2323" s="100">
        <v>1</v>
      </c>
      <c r="E2323" s="113">
        <v>45169</v>
      </c>
      <c r="F2323" s="32">
        <v>45001</v>
      </c>
      <c r="G2323" s="30">
        <f t="shared" si="190"/>
        <v>168</v>
      </c>
      <c r="H2323" s="31">
        <f>VLOOKUP(C2323, Pivot!A$2:E$999, 4, FALSE)</f>
        <v>191.1</v>
      </c>
      <c r="I2323" s="31">
        <f>VLOOKUP(C2323, Pivot!A$2:E$999, 5, FALSE)</f>
        <v>92.3</v>
      </c>
      <c r="J2323" s="103">
        <v>94.06</v>
      </c>
      <c r="K2323" s="31">
        <f t="shared" si="188"/>
        <v>0</v>
      </c>
      <c r="M2323" s="58">
        <f t="shared" si="189"/>
        <v>2023</v>
      </c>
      <c r="P2323" s="58">
        <v>2023</v>
      </c>
    </row>
    <row r="2324" spans="1:16" ht="12.75" hidden="1" customHeight="1" x14ac:dyDescent="0.25">
      <c r="A2324" s="100" t="s">
        <v>1696</v>
      </c>
      <c r="B2324" s="114" t="s">
        <v>301</v>
      </c>
      <c r="C2324" s="108" t="s">
        <v>1565</v>
      </c>
      <c r="D2324" s="100">
        <v>1</v>
      </c>
      <c r="E2324" s="113">
        <v>45169</v>
      </c>
      <c r="F2324" s="32">
        <v>45001</v>
      </c>
      <c r="G2324" s="30">
        <f t="shared" si="190"/>
        <v>168</v>
      </c>
      <c r="H2324" s="31">
        <f>VLOOKUP(C2324, Pivot!A$2:E$999, 4, FALSE)</f>
        <v>191.1</v>
      </c>
      <c r="I2324" s="31">
        <f>VLOOKUP(C2324, Pivot!A$2:E$999, 5, FALSE)</f>
        <v>92.3</v>
      </c>
      <c r="J2324" s="103">
        <v>93.9</v>
      </c>
      <c r="K2324" s="31">
        <f t="shared" si="188"/>
        <v>0</v>
      </c>
      <c r="M2324" s="58">
        <f t="shared" si="189"/>
        <v>2023</v>
      </c>
      <c r="P2324" s="58">
        <v>2023</v>
      </c>
    </row>
    <row r="2325" spans="1:16" ht="12.75" hidden="1" customHeight="1" x14ac:dyDescent="0.25">
      <c r="A2325" s="100" t="s">
        <v>1696</v>
      </c>
      <c r="B2325" s="114" t="s">
        <v>301</v>
      </c>
      <c r="C2325" s="108" t="s">
        <v>1565</v>
      </c>
      <c r="D2325" s="100">
        <v>2</v>
      </c>
      <c r="E2325" s="113">
        <v>45169</v>
      </c>
      <c r="F2325" s="32">
        <v>45001</v>
      </c>
      <c r="G2325" s="30">
        <f t="shared" si="190"/>
        <v>168</v>
      </c>
      <c r="H2325" s="31">
        <f>VLOOKUP(C2325, Pivot!A$2:E$999, 4, FALSE)</f>
        <v>191.1</v>
      </c>
      <c r="I2325" s="31">
        <f>VLOOKUP(C2325, Pivot!A$2:E$999, 5, FALSE)</f>
        <v>92.3</v>
      </c>
      <c r="J2325" s="103">
        <v>93.58</v>
      </c>
      <c r="K2325" s="31">
        <f t="shared" si="188"/>
        <v>0</v>
      </c>
      <c r="M2325" s="58">
        <f t="shared" si="189"/>
        <v>2023</v>
      </c>
      <c r="P2325" s="58">
        <v>2023</v>
      </c>
    </row>
    <row r="2326" spans="1:16" ht="12.75" hidden="1" customHeight="1" x14ac:dyDescent="0.25">
      <c r="A2326" s="100" t="s">
        <v>1696</v>
      </c>
      <c r="B2326" s="114" t="s">
        <v>301</v>
      </c>
      <c r="C2326" s="108" t="s">
        <v>1565</v>
      </c>
      <c r="D2326" s="100">
        <v>3</v>
      </c>
      <c r="E2326" s="113">
        <v>45169</v>
      </c>
      <c r="F2326" s="32">
        <v>45001</v>
      </c>
      <c r="G2326" s="30">
        <f t="shared" si="190"/>
        <v>168</v>
      </c>
      <c r="H2326" s="31">
        <f>VLOOKUP(C2326, Pivot!A$2:E$999, 4, FALSE)</f>
        <v>191.1</v>
      </c>
      <c r="I2326" s="31">
        <f>VLOOKUP(C2326, Pivot!A$2:E$999, 5, FALSE)</f>
        <v>92.3</v>
      </c>
      <c r="J2326" s="103">
        <v>93.58</v>
      </c>
      <c r="K2326" s="31">
        <f t="shared" si="188"/>
        <v>0</v>
      </c>
      <c r="M2326" s="58">
        <f t="shared" si="189"/>
        <v>2023</v>
      </c>
      <c r="P2326" s="58">
        <v>2023</v>
      </c>
    </row>
    <row r="2327" spans="1:16" ht="12.75" hidden="1" customHeight="1" x14ac:dyDescent="0.25">
      <c r="A2327" s="100" t="s">
        <v>1696</v>
      </c>
      <c r="B2327" s="114" t="s">
        <v>301</v>
      </c>
      <c r="C2327" s="108" t="s">
        <v>1565</v>
      </c>
      <c r="D2327" s="100">
        <v>1</v>
      </c>
      <c r="E2327" s="113">
        <v>45169</v>
      </c>
      <c r="F2327" s="32">
        <v>45001</v>
      </c>
      <c r="G2327" s="30">
        <f t="shared" si="190"/>
        <v>168</v>
      </c>
      <c r="H2327" s="31">
        <f>VLOOKUP(C2327, Pivot!A$2:E$999, 4, FALSE)</f>
        <v>191.1</v>
      </c>
      <c r="I2327" s="31">
        <f>VLOOKUP(C2327, Pivot!A$2:E$999, 5, FALSE)</f>
        <v>92.3</v>
      </c>
      <c r="J2327" s="103">
        <v>92.8</v>
      </c>
      <c r="K2327" s="31">
        <f t="shared" si="188"/>
        <v>0</v>
      </c>
      <c r="M2327" s="58">
        <f t="shared" si="189"/>
        <v>2023</v>
      </c>
      <c r="P2327" s="58">
        <v>2023</v>
      </c>
    </row>
    <row r="2328" spans="1:16" ht="12.75" hidden="1" customHeight="1" x14ac:dyDescent="0.25">
      <c r="A2328" s="100" t="s">
        <v>1696</v>
      </c>
      <c r="B2328" s="114" t="s">
        <v>301</v>
      </c>
      <c r="C2328" s="108" t="s">
        <v>1565</v>
      </c>
      <c r="D2328" s="100">
        <v>2</v>
      </c>
      <c r="E2328" s="113">
        <v>45169</v>
      </c>
      <c r="F2328" s="32">
        <v>45001</v>
      </c>
      <c r="G2328" s="30">
        <f t="shared" si="190"/>
        <v>168</v>
      </c>
      <c r="H2328" s="31">
        <f>VLOOKUP(C2328, Pivot!A$2:E$999, 4, FALSE)</f>
        <v>191.1</v>
      </c>
      <c r="I2328" s="31">
        <f>VLOOKUP(C2328, Pivot!A$2:E$999, 5, FALSE)</f>
        <v>92.3</v>
      </c>
      <c r="J2328" s="103">
        <v>92.88</v>
      </c>
      <c r="K2328" s="31">
        <f t="shared" si="188"/>
        <v>0</v>
      </c>
      <c r="M2328" s="58">
        <f t="shared" si="189"/>
        <v>2023</v>
      </c>
      <c r="P2328" s="58">
        <v>2023</v>
      </c>
    </row>
    <row r="2329" spans="1:16" ht="12.75" hidden="1" customHeight="1" x14ac:dyDescent="0.25">
      <c r="A2329" s="48" t="s">
        <v>1697</v>
      </c>
      <c r="B2329" s="114" t="s">
        <v>338</v>
      </c>
      <c r="C2329" s="108" t="s">
        <v>1565</v>
      </c>
      <c r="D2329" s="22">
        <v>2</v>
      </c>
      <c r="E2329" s="105">
        <v>45019</v>
      </c>
      <c r="F2329" s="32">
        <v>45001</v>
      </c>
      <c r="G2329" s="30">
        <f t="shared" si="190"/>
        <v>18</v>
      </c>
      <c r="H2329" s="31">
        <f>VLOOKUP(C2329, Pivot!A$2:E$999, 4, FALSE)</f>
        <v>191.1</v>
      </c>
      <c r="I2329" s="31">
        <f>VLOOKUP(C2329, Pivot!A$2:E$999, 5, FALSE)</f>
        <v>92.3</v>
      </c>
      <c r="J2329" s="106">
        <v>60.1</v>
      </c>
      <c r="K2329" s="31">
        <f t="shared" si="188"/>
        <v>-32.199999999999996</v>
      </c>
      <c r="M2329" s="58">
        <f t="shared" si="189"/>
        <v>2023</v>
      </c>
      <c r="P2329" s="58">
        <v>2023</v>
      </c>
    </row>
    <row r="2330" spans="1:16" ht="12.75" hidden="1" customHeight="1" x14ac:dyDescent="0.25">
      <c r="A2330" s="48" t="s">
        <v>1698</v>
      </c>
      <c r="B2330" s="114" t="s">
        <v>338</v>
      </c>
      <c r="C2330" s="108" t="s">
        <v>1565</v>
      </c>
      <c r="D2330" s="22">
        <v>1</v>
      </c>
      <c r="E2330" s="105">
        <v>45019</v>
      </c>
      <c r="F2330" s="32">
        <v>45001</v>
      </c>
      <c r="G2330" s="30">
        <f t="shared" si="190"/>
        <v>18</v>
      </c>
      <c r="H2330" s="31">
        <f>VLOOKUP(C2330, Pivot!A$2:E$999, 4, FALSE)</f>
        <v>191.1</v>
      </c>
      <c r="I2330" s="31">
        <f>VLOOKUP(C2330, Pivot!A$2:E$999, 5, FALSE)</f>
        <v>92.3</v>
      </c>
      <c r="J2330" s="106">
        <v>68.3</v>
      </c>
      <c r="K2330" s="31">
        <f t="shared" si="188"/>
        <v>-24</v>
      </c>
      <c r="M2330" s="58">
        <f t="shared" si="189"/>
        <v>2023</v>
      </c>
      <c r="P2330" s="58">
        <v>2023</v>
      </c>
    </row>
    <row r="2331" spans="1:16" ht="12.75" hidden="1" customHeight="1" x14ac:dyDescent="0.25">
      <c r="A2331" s="48" t="s">
        <v>1699</v>
      </c>
      <c r="B2331" s="114" t="s">
        <v>338</v>
      </c>
      <c r="C2331" s="108" t="s">
        <v>1565</v>
      </c>
      <c r="D2331" s="22">
        <v>2</v>
      </c>
      <c r="E2331" s="105">
        <v>45019</v>
      </c>
      <c r="F2331" s="32">
        <v>45001</v>
      </c>
      <c r="G2331" s="30">
        <f t="shared" si="190"/>
        <v>18</v>
      </c>
      <c r="H2331" s="31">
        <f>VLOOKUP(C2331, Pivot!A$2:E$999, 4, FALSE)</f>
        <v>191.1</v>
      </c>
      <c r="I2331" s="31">
        <f>VLOOKUP(C2331, Pivot!A$2:E$999, 5, FALSE)</f>
        <v>92.3</v>
      </c>
      <c r="J2331" s="106">
        <v>87.8</v>
      </c>
      <c r="K2331" s="31">
        <f t="shared" si="188"/>
        <v>-4.5</v>
      </c>
      <c r="M2331" s="58">
        <f t="shared" si="189"/>
        <v>2023</v>
      </c>
      <c r="P2331" s="58">
        <v>2023</v>
      </c>
    </row>
    <row r="2332" spans="1:16" ht="12.75" hidden="1" customHeight="1" x14ac:dyDescent="0.25">
      <c r="A2332" s="48" t="s">
        <v>1700</v>
      </c>
      <c r="B2332" s="114" t="s">
        <v>338</v>
      </c>
      <c r="C2332" s="108" t="s">
        <v>1565</v>
      </c>
      <c r="D2332" s="22">
        <v>1</v>
      </c>
      <c r="E2332" s="105">
        <v>45020</v>
      </c>
      <c r="F2332" s="32">
        <v>45001</v>
      </c>
      <c r="G2332" s="30">
        <f t="shared" si="190"/>
        <v>19</v>
      </c>
      <c r="H2332" s="31">
        <f>VLOOKUP(C2332, Pivot!A$2:E$999, 4, FALSE)</f>
        <v>191.1</v>
      </c>
      <c r="I2332" s="31">
        <f>VLOOKUP(C2332, Pivot!A$2:E$999, 5, FALSE)</f>
        <v>92.3</v>
      </c>
      <c r="J2332" s="106">
        <v>114.1</v>
      </c>
      <c r="K2332" s="31">
        <f t="shared" si="188"/>
        <v>0</v>
      </c>
      <c r="M2332" s="58">
        <f t="shared" si="189"/>
        <v>2023</v>
      </c>
      <c r="P2332" s="58">
        <v>2023</v>
      </c>
    </row>
    <row r="2333" spans="1:16" ht="12.75" hidden="1" customHeight="1" x14ac:dyDescent="0.25">
      <c r="A2333" s="48" t="s">
        <v>1701</v>
      </c>
      <c r="B2333" s="114" t="s">
        <v>338</v>
      </c>
      <c r="C2333" s="108" t="s">
        <v>1565</v>
      </c>
      <c r="D2333" s="22">
        <v>2</v>
      </c>
      <c r="E2333" s="105">
        <v>45020</v>
      </c>
      <c r="F2333" s="32">
        <v>45001</v>
      </c>
      <c r="G2333" s="30">
        <f t="shared" si="190"/>
        <v>19</v>
      </c>
      <c r="H2333" s="31">
        <f>VLOOKUP(C2333, Pivot!A$2:E$999, 4, FALSE)</f>
        <v>191.1</v>
      </c>
      <c r="I2333" s="31">
        <f>VLOOKUP(C2333, Pivot!A$2:E$999, 5, FALSE)</f>
        <v>92.3</v>
      </c>
      <c r="J2333" s="106">
        <v>115.6</v>
      </c>
      <c r="K2333" s="31">
        <f t="shared" si="188"/>
        <v>0</v>
      </c>
      <c r="M2333" s="58">
        <f t="shared" si="189"/>
        <v>2023</v>
      </c>
      <c r="P2333" s="58">
        <v>2023</v>
      </c>
    </row>
    <row r="2334" spans="1:16" ht="12.75" hidden="1" customHeight="1" x14ac:dyDescent="0.25">
      <c r="A2334" s="48" t="s">
        <v>1702</v>
      </c>
      <c r="B2334" s="114" t="s">
        <v>338</v>
      </c>
      <c r="C2334" s="108" t="s">
        <v>1565</v>
      </c>
      <c r="D2334" s="22">
        <v>1</v>
      </c>
      <c r="E2334" s="105">
        <v>45021</v>
      </c>
      <c r="F2334" s="32">
        <v>45001</v>
      </c>
      <c r="G2334" s="30">
        <f t="shared" si="190"/>
        <v>20</v>
      </c>
      <c r="H2334" s="31">
        <f>VLOOKUP(C2334, Pivot!A$2:E$999, 4, FALSE)</f>
        <v>191.1</v>
      </c>
      <c r="I2334" s="31">
        <f>VLOOKUP(C2334, Pivot!A$2:E$999, 5, FALSE)</f>
        <v>92.3</v>
      </c>
      <c r="J2334" s="106">
        <v>161.69999999999999</v>
      </c>
      <c r="K2334" s="31">
        <f t="shared" ref="K2334:K2384" si="191">IF(J2334&gt;H2334, J2334-H2334, IF(J2334&lt;I2334, J2334-I2334, 0))</f>
        <v>0</v>
      </c>
      <c r="M2334" s="58">
        <f t="shared" ref="M2334:M2384" si="192">IF(ISBLANK(E2334), "", YEAR(E2334))</f>
        <v>2023</v>
      </c>
      <c r="P2334" s="58">
        <v>2023</v>
      </c>
    </row>
    <row r="2335" spans="1:16" ht="12.75" hidden="1" customHeight="1" x14ac:dyDescent="0.25">
      <c r="A2335" s="48" t="s">
        <v>1703</v>
      </c>
      <c r="B2335" s="114" t="s">
        <v>338</v>
      </c>
      <c r="C2335" s="108" t="s">
        <v>1565</v>
      </c>
      <c r="D2335" s="22">
        <v>4</v>
      </c>
      <c r="E2335" s="105">
        <v>45022</v>
      </c>
      <c r="F2335" s="32">
        <v>45001</v>
      </c>
      <c r="G2335" s="30">
        <f t="shared" si="190"/>
        <v>21</v>
      </c>
      <c r="H2335" s="31">
        <f>VLOOKUP(C2335, Pivot!A$2:E$999, 4, FALSE)</f>
        <v>191.1</v>
      </c>
      <c r="I2335" s="31">
        <f>VLOOKUP(C2335, Pivot!A$2:E$999, 5, FALSE)</f>
        <v>92.3</v>
      </c>
      <c r="J2335" s="106">
        <v>178.4</v>
      </c>
      <c r="K2335" s="31">
        <f t="shared" si="191"/>
        <v>0</v>
      </c>
      <c r="M2335" s="58">
        <f t="shared" si="192"/>
        <v>2023</v>
      </c>
      <c r="P2335" s="58">
        <v>2023</v>
      </c>
    </row>
    <row r="2336" spans="1:16" ht="12.75" hidden="1" customHeight="1" x14ac:dyDescent="0.25">
      <c r="A2336" s="48" t="s">
        <v>1704</v>
      </c>
      <c r="B2336" s="114" t="s">
        <v>338</v>
      </c>
      <c r="C2336" s="108" t="s">
        <v>1565</v>
      </c>
      <c r="D2336" s="22">
        <v>3</v>
      </c>
      <c r="E2336" s="105">
        <v>45026</v>
      </c>
      <c r="F2336" s="32">
        <v>45001</v>
      </c>
      <c r="G2336" s="30">
        <f t="shared" si="190"/>
        <v>25</v>
      </c>
      <c r="H2336" s="31">
        <f>VLOOKUP(C2336, Pivot!A$2:E$999, 4, FALSE)</f>
        <v>191.1</v>
      </c>
      <c r="I2336" s="31">
        <f>VLOOKUP(C2336, Pivot!A$2:E$999, 5, FALSE)</f>
        <v>92.3</v>
      </c>
      <c r="J2336" s="106">
        <v>106.3</v>
      </c>
      <c r="K2336" s="31">
        <f t="shared" si="191"/>
        <v>0</v>
      </c>
      <c r="M2336" s="58">
        <f t="shared" si="192"/>
        <v>2023</v>
      </c>
      <c r="P2336" s="58">
        <v>2023</v>
      </c>
    </row>
    <row r="2337" spans="1:16" ht="12.75" hidden="1" customHeight="1" x14ac:dyDescent="0.25">
      <c r="A2337" s="48" t="s">
        <v>1705</v>
      </c>
      <c r="B2337" s="114" t="s">
        <v>338</v>
      </c>
      <c r="C2337" s="108" t="s">
        <v>1565</v>
      </c>
      <c r="D2337" s="22">
        <v>1</v>
      </c>
      <c r="E2337" s="105">
        <v>45027</v>
      </c>
      <c r="F2337" s="32">
        <v>45001</v>
      </c>
      <c r="G2337" s="30">
        <f t="shared" si="190"/>
        <v>26</v>
      </c>
      <c r="H2337" s="31">
        <f>VLOOKUP(C2337, Pivot!A$2:E$999, 4, FALSE)</f>
        <v>191.1</v>
      </c>
      <c r="I2337" s="31">
        <f>VLOOKUP(C2337, Pivot!A$2:E$999, 5, FALSE)</f>
        <v>92.3</v>
      </c>
      <c r="J2337" s="106">
        <v>165.2</v>
      </c>
      <c r="K2337" s="31">
        <f t="shared" si="191"/>
        <v>0</v>
      </c>
      <c r="M2337" s="58">
        <f t="shared" si="192"/>
        <v>2023</v>
      </c>
      <c r="P2337" s="58">
        <v>2023</v>
      </c>
    </row>
    <row r="2338" spans="1:16" ht="12.75" hidden="1" customHeight="1" x14ac:dyDescent="0.25">
      <c r="A2338" s="48" t="s">
        <v>1706</v>
      </c>
      <c r="B2338" s="114" t="s">
        <v>338</v>
      </c>
      <c r="C2338" s="108" t="s">
        <v>1565</v>
      </c>
      <c r="D2338" s="22">
        <v>2</v>
      </c>
      <c r="E2338" s="105">
        <v>45047</v>
      </c>
      <c r="F2338" s="32">
        <v>45001</v>
      </c>
      <c r="G2338" s="30">
        <f t="shared" si="190"/>
        <v>46</v>
      </c>
      <c r="H2338" s="31">
        <f>VLOOKUP(C2338, Pivot!A$2:E$999, 4, FALSE)</f>
        <v>191.1</v>
      </c>
      <c r="I2338" s="31">
        <f>VLOOKUP(C2338, Pivot!A$2:E$999, 5, FALSE)</f>
        <v>92.3</v>
      </c>
      <c r="J2338" s="106">
        <v>87.8</v>
      </c>
      <c r="K2338" s="31">
        <f t="shared" si="191"/>
        <v>-4.5</v>
      </c>
      <c r="M2338" s="58">
        <f t="shared" si="192"/>
        <v>2023</v>
      </c>
      <c r="P2338" s="58">
        <v>2023</v>
      </c>
    </row>
    <row r="2339" spans="1:16" ht="12.75" hidden="1" customHeight="1" x14ac:dyDescent="0.25">
      <c r="A2339" s="48" t="s">
        <v>1707</v>
      </c>
      <c r="B2339" s="114" t="s">
        <v>338</v>
      </c>
      <c r="C2339" s="108" t="s">
        <v>1565</v>
      </c>
      <c r="D2339" s="22">
        <v>1</v>
      </c>
      <c r="E2339" s="105">
        <v>45048</v>
      </c>
      <c r="F2339" s="32">
        <v>45001</v>
      </c>
      <c r="G2339" s="30">
        <f t="shared" si="190"/>
        <v>47</v>
      </c>
      <c r="H2339" s="31">
        <f>VLOOKUP(C2339, Pivot!A$2:E$999, 4, FALSE)</f>
        <v>191.1</v>
      </c>
      <c r="I2339" s="31">
        <f>VLOOKUP(C2339, Pivot!A$2:E$999, 5, FALSE)</f>
        <v>92.3</v>
      </c>
      <c r="J2339" s="106">
        <v>114.1</v>
      </c>
      <c r="K2339" s="31">
        <f t="shared" si="191"/>
        <v>0</v>
      </c>
      <c r="M2339" s="58">
        <f t="shared" si="192"/>
        <v>2023</v>
      </c>
      <c r="P2339" s="58">
        <v>2023</v>
      </c>
    </row>
    <row r="2340" spans="1:16" ht="12.75" hidden="1" customHeight="1" x14ac:dyDescent="0.25">
      <c r="A2340" s="48" t="s">
        <v>1708</v>
      </c>
      <c r="B2340" s="114" t="s">
        <v>338</v>
      </c>
      <c r="C2340" s="108" t="s">
        <v>1565</v>
      </c>
      <c r="D2340" s="22">
        <v>1</v>
      </c>
      <c r="E2340" s="105">
        <v>45078</v>
      </c>
      <c r="F2340" s="32">
        <v>45001</v>
      </c>
      <c r="G2340" s="30">
        <f t="shared" si="190"/>
        <v>77</v>
      </c>
      <c r="H2340" s="31">
        <f>VLOOKUP(C2340, Pivot!A$2:E$999, 4, FALSE)</f>
        <v>191.1</v>
      </c>
      <c r="I2340" s="31">
        <f>VLOOKUP(C2340, Pivot!A$2:E$999, 5, FALSE)</f>
        <v>92.3</v>
      </c>
      <c r="J2340" s="106">
        <v>87.8</v>
      </c>
      <c r="K2340" s="31">
        <f t="shared" si="191"/>
        <v>-4.5</v>
      </c>
      <c r="M2340" s="58">
        <f t="shared" si="192"/>
        <v>2023</v>
      </c>
      <c r="P2340" s="58">
        <v>2023</v>
      </c>
    </row>
    <row r="2341" spans="1:16" ht="12.75" hidden="1" customHeight="1" x14ac:dyDescent="0.25">
      <c r="A2341" s="48" t="s">
        <v>1709</v>
      </c>
      <c r="B2341" s="114" t="s">
        <v>338</v>
      </c>
      <c r="C2341" s="108" t="s">
        <v>1565</v>
      </c>
      <c r="D2341" s="22">
        <v>1</v>
      </c>
      <c r="E2341" s="105">
        <v>45079</v>
      </c>
      <c r="F2341" s="32">
        <v>45001</v>
      </c>
      <c r="G2341" s="30">
        <f t="shared" si="190"/>
        <v>78</v>
      </c>
      <c r="H2341" s="31">
        <f>VLOOKUP(C2341, Pivot!A$2:E$999, 4, FALSE)</f>
        <v>191.1</v>
      </c>
      <c r="I2341" s="31">
        <f>VLOOKUP(C2341, Pivot!A$2:E$999, 5, FALSE)</f>
        <v>92.3</v>
      </c>
      <c r="J2341" s="106">
        <v>114.1</v>
      </c>
      <c r="K2341" s="31">
        <f t="shared" si="191"/>
        <v>0</v>
      </c>
      <c r="M2341" s="58">
        <f t="shared" si="192"/>
        <v>2023</v>
      </c>
      <c r="P2341" s="58">
        <v>2023</v>
      </c>
    </row>
    <row r="2342" spans="1:16" ht="12.75" hidden="1" customHeight="1" x14ac:dyDescent="0.25">
      <c r="A2342" s="48" t="s">
        <v>1710</v>
      </c>
      <c r="B2342" s="114" t="s">
        <v>338</v>
      </c>
      <c r="C2342" s="108" t="s">
        <v>1565</v>
      </c>
      <c r="D2342" s="22">
        <v>1</v>
      </c>
      <c r="E2342" s="105">
        <v>45139</v>
      </c>
      <c r="F2342" s="32">
        <v>45001</v>
      </c>
      <c r="G2342" s="30">
        <f t="shared" si="190"/>
        <v>138</v>
      </c>
      <c r="H2342" s="31">
        <f>VLOOKUP(C2342, Pivot!A$2:E$999, 4, FALSE)</f>
        <v>191.1</v>
      </c>
      <c r="I2342" s="31">
        <f>VLOOKUP(C2342, Pivot!A$2:E$999, 5, FALSE)</f>
        <v>92.3</v>
      </c>
      <c r="J2342" s="106">
        <v>92</v>
      </c>
      <c r="K2342" s="31">
        <f t="shared" si="191"/>
        <v>-0.29999999999999716</v>
      </c>
      <c r="M2342" s="58">
        <f t="shared" si="192"/>
        <v>2023</v>
      </c>
      <c r="P2342" s="58">
        <v>2023</v>
      </c>
    </row>
    <row r="2343" spans="1:16" ht="12.75" hidden="1" customHeight="1" x14ac:dyDescent="0.25">
      <c r="A2343" s="48" t="s">
        <v>1711</v>
      </c>
      <c r="B2343" s="114" t="s">
        <v>338</v>
      </c>
      <c r="C2343" s="108" t="s">
        <v>1565</v>
      </c>
      <c r="D2343" s="22">
        <v>3</v>
      </c>
      <c r="E2343" s="105">
        <v>45140</v>
      </c>
      <c r="F2343" s="32">
        <v>45001</v>
      </c>
      <c r="G2343" s="30">
        <f t="shared" si="190"/>
        <v>139</v>
      </c>
      <c r="H2343" s="31">
        <f>VLOOKUP(C2343, Pivot!A$2:E$999, 4, FALSE)</f>
        <v>191.1</v>
      </c>
      <c r="I2343" s="31">
        <f>VLOOKUP(C2343, Pivot!A$2:E$999, 5, FALSE)</f>
        <v>92.3</v>
      </c>
      <c r="J2343" s="106">
        <v>115.6</v>
      </c>
      <c r="K2343" s="31">
        <f t="shared" si="191"/>
        <v>0</v>
      </c>
      <c r="M2343" s="58">
        <f t="shared" si="192"/>
        <v>2023</v>
      </c>
      <c r="P2343" s="58">
        <v>2023</v>
      </c>
    </row>
    <row r="2344" spans="1:16" ht="12.75" customHeight="1" x14ac:dyDescent="0.25">
      <c r="A2344" s="100" t="s">
        <v>1718</v>
      </c>
      <c r="B2344" s="31" t="s">
        <v>301</v>
      </c>
      <c r="C2344" s="109" t="s">
        <v>1728</v>
      </c>
      <c r="D2344" s="29">
        <v>5</v>
      </c>
      <c r="E2344" s="113">
        <v>45488</v>
      </c>
      <c r="F2344" s="32">
        <v>45272</v>
      </c>
      <c r="G2344" s="30">
        <f t="shared" si="190"/>
        <v>216</v>
      </c>
      <c r="H2344" s="31">
        <f>VLOOKUP(C2344, Pivot!A$2:E$999, 4, FALSE)</f>
        <v>86.3</v>
      </c>
      <c r="I2344" s="31">
        <f>VLOOKUP(C2344, Pivot!A$2:E$999, 5, FALSE)</f>
        <v>86.3</v>
      </c>
      <c r="J2344" s="103">
        <v>83.02</v>
      </c>
      <c r="K2344" s="31">
        <f t="shared" si="191"/>
        <v>-3.2800000000000011</v>
      </c>
      <c r="M2344" s="58">
        <f t="shared" si="192"/>
        <v>2024</v>
      </c>
    </row>
    <row r="2345" spans="1:16" ht="12.75" customHeight="1" x14ac:dyDescent="0.25">
      <c r="A2345" s="100" t="s">
        <v>1718</v>
      </c>
      <c r="B2345" s="31" t="s">
        <v>301</v>
      </c>
      <c r="C2345" s="109" t="s">
        <v>1728</v>
      </c>
      <c r="D2345" s="29">
        <v>1</v>
      </c>
      <c r="E2345" s="110">
        <v>45488</v>
      </c>
      <c r="F2345" s="32">
        <v>45272</v>
      </c>
      <c r="G2345" s="30">
        <f t="shared" si="190"/>
        <v>216</v>
      </c>
      <c r="H2345" s="31">
        <f>VLOOKUP(C2345, Pivot!A$2:E$999, 4, FALSE)</f>
        <v>86.3</v>
      </c>
      <c r="I2345" s="31">
        <f>VLOOKUP(C2345, Pivot!A$2:E$999, 5, FALSE)</f>
        <v>86.3</v>
      </c>
      <c r="J2345" s="103">
        <v>82.89</v>
      </c>
      <c r="K2345" s="31">
        <f t="shared" si="191"/>
        <v>-3.4099999999999966</v>
      </c>
      <c r="M2345" s="58">
        <f t="shared" si="192"/>
        <v>2024</v>
      </c>
    </row>
    <row r="2346" spans="1:16" ht="12.75" customHeight="1" x14ac:dyDescent="0.25">
      <c r="A2346" s="100" t="s">
        <v>1718</v>
      </c>
      <c r="B2346" s="31" t="s">
        <v>301</v>
      </c>
      <c r="C2346" s="109" t="s">
        <v>1728</v>
      </c>
      <c r="D2346" s="29">
        <v>1</v>
      </c>
      <c r="E2346" s="110">
        <v>45488</v>
      </c>
      <c r="F2346" s="32">
        <v>45272</v>
      </c>
      <c r="G2346" s="30">
        <f t="shared" si="190"/>
        <v>216</v>
      </c>
      <c r="H2346" s="31">
        <f>VLOOKUP(C2346, Pivot!A$2:E$999, 4, FALSE)</f>
        <v>86.3</v>
      </c>
      <c r="I2346" s="31">
        <f>VLOOKUP(C2346, Pivot!A$2:E$999, 5, FALSE)</f>
        <v>86.3</v>
      </c>
      <c r="J2346" s="103">
        <v>82.65</v>
      </c>
      <c r="K2346" s="31">
        <f t="shared" si="191"/>
        <v>-3.6499999999999915</v>
      </c>
      <c r="M2346" s="58">
        <f t="shared" si="192"/>
        <v>2024</v>
      </c>
    </row>
    <row r="2347" spans="1:16" ht="12.75" customHeight="1" x14ac:dyDescent="0.25">
      <c r="A2347" s="27" t="s">
        <v>1719</v>
      </c>
      <c r="B2347" s="31" t="s">
        <v>301</v>
      </c>
      <c r="C2347" s="109" t="s">
        <v>1728</v>
      </c>
      <c r="D2347" s="29">
        <v>2</v>
      </c>
      <c r="E2347" s="110">
        <v>45489</v>
      </c>
      <c r="F2347" s="32">
        <v>45272</v>
      </c>
      <c r="G2347" s="30">
        <f t="shared" si="190"/>
        <v>217</v>
      </c>
      <c r="H2347" s="31">
        <f>VLOOKUP(C2347, Pivot!A$2:E$999, 4, FALSE)</f>
        <v>86.3</v>
      </c>
      <c r="I2347" s="31">
        <f>VLOOKUP(C2347, Pivot!A$2:E$999, 5, FALSE)</f>
        <v>86.3</v>
      </c>
      <c r="J2347" s="103">
        <v>84.15</v>
      </c>
      <c r="K2347" s="31">
        <f t="shared" si="191"/>
        <v>-2.1499999999999915</v>
      </c>
      <c r="M2347" s="58">
        <f t="shared" si="192"/>
        <v>2024</v>
      </c>
    </row>
    <row r="2348" spans="1:16" ht="12.75" customHeight="1" x14ac:dyDescent="0.25">
      <c r="A2348" s="27" t="s">
        <v>1719</v>
      </c>
      <c r="B2348" s="31" t="s">
        <v>301</v>
      </c>
      <c r="C2348" s="109" t="s">
        <v>1728</v>
      </c>
      <c r="D2348" s="29">
        <v>1</v>
      </c>
      <c r="E2348" s="110">
        <v>45489</v>
      </c>
      <c r="F2348" s="32">
        <v>45272</v>
      </c>
      <c r="G2348" s="30">
        <f t="shared" si="190"/>
        <v>217</v>
      </c>
      <c r="H2348" s="31">
        <f>VLOOKUP(C2348, Pivot!A$2:E$999, 4, FALSE)</f>
        <v>86.3</v>
      </c>
      <c r="I2348" s="31">
        <f>VLOOKUP(C2348, Pivot!A$2:E$999, 5, FALSE)</f>
        <v>86.3</v>
      </c>
      <c r="J2348" s="103">
        <v>84.09</v>
      </c>
      <c r="K2348" s="31">
        <f t="shared" si="191"/>
        <v>-2.2099999999999937</v>
      </c>
      <c r="M2348" s="58">
        <f t="shared" si="192"/>
        <v>2024</v>
      </c>
    </row>
    <row r="2349" spans="1:16" ht="12.75" customHeight="1" x14ac:dyDescent="0.25">
      <c r="A2349" s="27" t="s">
        <v>1719</v>
      </c>
      <c r="B2349" s="31" t="s">
        <v>301</v>
      </c>
      <c r="C2349" s="109" t="s">
        <v>1728</v>
      </c>
      <c r="D2349" s="29">
        <v>2</v>
      </c>
      <c r="E2349" s="110">
        <v>45489</v>
      </c>
      <c r="F2349" s="32">
        <v>45272</v>
      </c>
      <c r="G2349" s="30">
        <f t="shared" si="190"/>
        <v>217</v>
      </c>
      <c r="H2349" s="31">
        <f>VLOOKUP(C2349, Pivot!A$2:E$999, 4, FALSE)</f>
        <v>86.3</v>
      </c>
      <c r="I2349" s="31">
        <f>VLOOKUP(C2349, Pivot!A$2:E$999, 5, FALSE)</f>
        <v>86.3</v>
      </c>
      <c r="J2349" s="103">
        <v>83.96</v>
      </c>
      <c r="K2349" s="31">
        <f t="shared" si="191"/>
        <v>-2.3400000000000034</v>
      </c>
      <c r="M2349" s="58">
        <f t="shared" si="192"/>
        <v>2024</v>
      </c>
    </row>
    <row r="2350" spans="1:16" ht="12.75" customHeight="1" x14ac:dyDescent="0.25">
      <c r="A2350" s="27" t="s">
        <v>1719</v>
      </c>
      <c r="B2350" s="31" t="s">
        <v>301</v>
      </c>
      <c r="C2350" s="109" t="s">
        <v>1728</v>
      </c>
      <c r="D2350" s="29">
        <v>2</v>
      </c>
      <c r="E2350" s="110">
        <v>45489</v>
      </c>
      <c r="F2350" s="32">
        <v>45272</v>
      </c>
      <c r="G2350" s="30">
        <f t="shared" si="190"/>
        <v>217</v>
      </c>
      <c r="H2350" s="31">
        <f>VLOOKUP(C2350, Pivot!A$2:E$999, 4, FALSE)</f>
        <v>86.3</v>
      </c>
      <c r="I2350" s="31">
        <f>VLOOKUP(C2350, Pivot!A$2:E$999, 5, FALSE)</f>
        <v>86.3</v>
      </c>
      <c r="J2350" s="103">
        <v>83.46</v>
      </c>
      <c r="K2350" s="31">
        <f t="shared" si="191"/>
        <v>-2.8400000000000034</v>
      </c>
      <c r="M2350" s="58">
        <f t="shared" si="192"/>
        <v>2024</v>
      </c>
    </row>
    <row r="2351" spans="1:16" ht="12.75" customHeight="1" x14ac:dyDescent="0.25">
      <c r="A2351" s="27" t="s">
        <v>1720</v>
      </c>
      <c r="B2351" s="31" t="s">
        <v>301</v>
      </c>
      <c r="C2351" s="109" t="s">
        <v>1728</v>
      </c>
      <c r="D2351" s="29">
        <v>2</v>
      </c>
      <c r="E2351" s="110">
        <v>45489</v>
      </c>
      <c r="F2351" s="32">
        <v>45272</v>
      </c>
      <c r="G2351" s="30">
        <f t="shared" si="190"/>
        <v>217</v>
      </c>
      <c r="H2351" s="31">
        <f>VLOOKUP(C2351, Pivot!A$2:E$999, 4, FALSE)</f>
        <v>86.3</v>
      </c>
      <c r="I2351" s="31">
        <f>VLOOKUP(C2351, Pivot!A$2:E$999, 5, FALSE)</f>
        <v>86.3</v>
      </c>
      <c r="J2351" s="103">
        <v>82.1</v>
      </c>
      <c r="K2351" s="31">
        <f t="shared" si="191"/>
        <v>-4.2000000000000028</v>
      </c>
      <c r="M2351" s="58">
        <f t="shared" si="192"/>
        <v>2024</v>
      </c>
    </row>
    <row r="2352" spans="1:16" ht="12.75" customHeight="1" x14ac:dyDescent="0.25">
      <c r="A2352" s="27" t="s">
        <v>1720</v>
      </c>
      <c r="B2352" s="31" t="s">
        <v>301</v>
      </c>
      <c r="C2352" s="109" t="s">
        <v>1728</v>
      </c>
      <c r="D2352" s="29">
        <v>4</v>
      </c>
      <c r="E2352" s="110">
        <v>45489</v>
      </c>
      <c r="F2352" s="32">
        <v>45272</v>
      </c>
      <c r="G2352" s="30">
        <f t="shared" si="190"/>
        <v>217</v>
      </c>
      <c r="H2352" s="31">
        <f>VLOOKUP(C2352, Pivot!A$2:E$999, 4, FALSE)</f>
        <v>86.3</v>
      </c>
      <c r="I2352" s="31">
        <f>VLOOKUP(C2352, Pivot!A$2:E$999, 5, FALSE)</f>
        <v>86.3</v>
      </c>
      <c r="J2352" s="103">
        <v>81.86</v>
      </c>
      <c r="K2352" s="31">
        <f t="shared" si="191"/>
        <v>-4.4399999999999977</v>
      </c>
      <c r="M2352" s="58">
        <f t="shared" si="192"/>
        <v>2024</v>
      </c>
    </row>
    <row r="2353" spans="1:13" ht="12.75" customHeight="1" x14ac:dyDescent="0.25">
      <c r="A2353" s="27" t="s">
        <v>1720</v>
      </c>
      <c r="B2353" s="31" t="s">
        <v>301</v>
      </c>
      <c r="C2353" s="109" t="s">
        <v>1728</v>
      </c>
      <c r="D2353" s="29">
        <v>15</v>
      </c>
      <c r="E2353" s="110">
        <v>45489</v>
      </c>
      <c r="F2353" s="32">
        <v>45272</v>
      </c>
      <c r="G2353" s="30">
        <f t="shared" si="190"/>
        <v>217</v>
      </c>
      <c r="H2353" s="31">
        <f>VLOOKUP(C2353, Pivot!A$2:E$999, 4, FALSE)</f>
        <v>86.3</v>
      </c>
      <c r="I2353" s="31">
        <f>VLOOKUP(C2353, Pivot!A$2:E$999, 5, FALSE)</f>
        <v>86.3</v>
      </c>
      <c r="J2353" s="103">
        <v>81.73</v>
      </c>
      <c r="K2353" s="31">
        <f t="shared" si="191"/>
        <v>-4.5699999999999932</v>
      </c>
      <c r="M2353" s="58">
        <f t="shared" si="192"/>
        <v>2024</v>
      </c>
    </row>
    <row r="2354" spans="1:13" ht="12.75" customHeight="1" x14ac:dyDescent="0.25">
      <c r="A2354" s="27" t="s">
        <v>1720</v>
      </c>
      <c r="B2354" s="31" t="s">
        <v>301</v>
      </c>
      <c r="C2354" s="109" t="s">
        <v>1728</v>
      </c>
      <c r="D2354" s="29">
        <v>7</v>
      </c>
      <c r="E2354" s="110">
        <v>45489</v>
      </c>
      <c r="F2354" s="32">
        <v>45272</v>
      </c>
      <c r="G2354" s="30">
        <f t="shared" si="190"/>
        <v>217</v>
      </c>
      <c r="H2354" s="31">
        <f>VLOOKUP(C2354, Pivot!A$2:E$999, 4, FALSE)</f>
        <v>86.3</v>
      </c>
      <c r="I2354" s="31">
        <f>VLOOKUP(C2354, Pivot!A$2:E$999, 5, FALSE)</f>
        <v>86.3</v>
      </c>
      <c r="J2354" s="103">
        <v>81.61</v>
      </c>
      <c r="K2354" s="31">
        <f t="shared" si="191"/>
        <v>-4.6899999999999977</v>
      </c>
      <c r="M2354" s="58">
        <f t="shared" si="192"/>
        <v>2024</v>
      </c>
    </row>
    <row r="2355" spans="1:13" ht="12.75" customHeight="1" x14ac:dyDescent="0.25">
      <c r="A2355" s="27" t="s">
        <v>1720</v>
      </c>
      <c r="B2355" s="31" t="s">
        <v>301</v>
      </c>
      <c r="C2355" s="109" t="s">
        <v>1728</v>
      </c>
      <c r="D2355" s="29">
        <v>1</v>
      </c>
      <c r="E2355" s="110">
        <v>45489</v>
      </c>
      <c r="F2355" s="32">
        <v>45272</v>
      </c>
      <c r="G2355" s="30">
        <f t="shared" si="190"/>
        <v>217</v>
      </c>
      <c r="H2355" s="31">
        <f>VLOOKUP(C2355, Pivot!A$2:E$999, 4, FALSE)</f>
        <v>86.3</v>
      </c>
      <c r="I2355" s="31">
        <f>VLOOKUP(C2355, Pivot!A$2:E$999, 5, FALSE)</f>
        <v>86.3</v>
      </c>
      <c r="J2355" s="103">
        <v>81.55</v>
      </c>
      <c r="K2355" s="31">
        <f t="shared" si="191"/>
        <v>-4.75</v>
      </c>
      <c r="M2355" s="58">
        <f t="shared" si="192"/>
        <v>2024</v>
      </c>
    </row>
    <row r="2356" spans="1:13" ht="12.75" customHeight="1" x14ac:dyDescent="0.25">
      <c r="A2356" s="27" t="s">
        <v>1721</v>
      </c>
      <c r="B2356" s="31" t="s">
        <v>301</v>
      </c>
      <c r="C2356" s="109" t="s">
        <v>1728</v>
      </c>
      <c r="D2356" s="29">
        <v>1</v>
      </c>
      <c r="E2356" s="110">
        <v>45490</v>
      </c>
      <c r="F2356" s="32">
        <v>45272</v>
      </c>
      <c r="G2356" s="30">
        <f t="shared" si="190"/>
        <v>218</v>
      </c>
      <c r="H2356" s="31">
        <f>VLOOKUP(C2356, Pivot!A$2:E$999, 4, FALSE)</f>
        <v>86.3</v>
      </c>
      <c r="I2356" s="31">
        <f>VLOOKUP(C2356, Pivot!A$2:E$999, 5, FALSE)</f>
        <v>86.3</v>
      </c>
      <c r="J2356" s="103">
        <v>85.65</v>
      </c>
      <c r="K2356" s="31">
        <f t="shared" si="191"/>
        <v>-0.64999999999999147</v>
      </c>
      <c r="M2356" s="58">
        <f t="shared" si="192"/>
        <v>2024</v>
      </c>
    </row>
    <row r="2357" spans="1:13" ht="12.75" customHeight="1" x14ac:dyDescent="0.25">
      <c r="A2357" s="27" t="s">
        <v>1721</v>
      </c>
      <c r="B2357" s="31" t="s">
        <v>301</v>
      </c>
      <c r="C2357" s="109" t="s">
        <v>1728</v>
      </c>
      <c r="D2357" s="29">
        <v>1</v>
      </c>
      <c r="E2357" s="110">
        <v>45490</v>
      </c>
      <c r="F2357" s="32">
        <v>45272</v>
      </c>
      <c r="G2357" s="30">
        <f t="shared" si="190"/>
        <v>218</v>
      </c>
      <c r="H2357" s="31">
        <f>VLOOKUP(C2357, Pivot!A$2:E$999, 4, FALSE)</f>
        <v>86.3</v>
      </c>
      <c r="I2357" s="31">
        <f>VLOOKUP(C2357, Pivot!A$2:E$999, 5, FALSE)</f>
        <v>86.3</v>
      </c>
      <c r="J2357" s="103">
        <v>85.46</v>
      </c>
      <c r="K2357" s="31">
        <f t="shared" si="191"/>
        <v>-0.84000000000000341</v>
      </c>
      <c r="M2357" s="58">
        <f t="shared" si="192"/>
        <v>2024</v>
      </c>
    </row>
    <row r="2358" spans="1:13" ht="12.75" customHeight="1" x14ac:dyDescent="0.25">
      <c r="A2358" s="27" t="s">
        <v>1721</v>
      </c>
      <c r="B2358" s="31" t="s">
        <v>301</v>
      </c>
      <c r="C2358" s="109" t="s">
        <v>1728</v>
      </c>
      <c r="D2358" s="29">
        <v>1</v>
      </c>
      <c r="E2358" s="110">
        <v>45490</v>
      </c>
      <c r="F2358" s="32">
        <v>45272</v>
      </c>
      <c r="G2358" s="30">
        <f t="shared" si="190"/>
        <v>218</v>
      </c>
      <c r="H2358" s="31">
        <f>VLOOKUP(C2358, Pivot!A$2:E$999, 4, FALSE)</f>
        <v>86.3</v>
      </c>
      <c r="I2358" s="31">
        <f>VLOOKUP(C2358, Pivot!A$2:E$999, 5, FALSE)</f>
        <v>86.3</v>
      </c>
      <c r="J2358" s="103">
        <v>85.46</v>
      </c>
      <c r="K2358" s="31">
        <f t="shared" si="191"/>
        <v>-0.84000000000000341</v>
      </c>
      <c r="M2358" s="58">
        <f t="shared" si="192"/>
        <v>2024</v>
      </c>
    </row>
    <row r="2359" spans="1:13" ht="12.75" customHeight="1" x14ac:dyDescent="0.25">
      <c r="A2359" s="27" t="s">
        <v>1721</v>
      </c>
      <c r="B2359" s="31" t="s">
        <v>301</v>
      </c>
      <c r="C2359" s="109" t="s">
        <v>1728</v>
      </c>
      <c r="D2359" s="29">
        <v>1</v>
      </c>
      <c r="E2359" s="110">
        <v>45490</v>
      </c>
      <c r="F2359" s="32">
        <v>45272</v>
      </c>
      <c r="G2359" s="30">
        <f t="shared" si="190"/>
        <v>218</v>
      </c>
      <c r="H2359" s="31">
        <f>VLOOKUP(C2359, Pivot!A$2:E$999, 4, FALSE)</f>
        <v>86.3</v>
      </c>
      <c r="I2359" s="31">
        <f>VLOOKUP(C2359, Pivot!A$2:E$999, 5, FALSE)</f>
        <v>86.3</v>
      </c>
      <c r="J2359" s="103">
        <v>85.34</v>
      </c>
      <c r="K2359" s="31">
        <f t="shared" si="191"/>
        <v>-0.95999999999999375</v>
      </c>
      <c r="M2359" s="58">
        <f t="shared" si="192"/>
        <v>2024</v>
      </c>
    </row>
    <row r="2360" spans="1:13" ht="12.75" customHeight="1" x14ac:dyDescent="0.25">
      <c r="A2360" s="27" t="s">
        <v>1721</v>
      </c>
      <c r="B2360" s="31" t="s">
        <v>301</v>
      </c>
      <c r="C2360" s="109" t="s">
        <v>1728</v>
      </c>
      <c r="D2360" s="29">
        <v>1</v>
      </c>
      <c r="E2360" s="110">
        <v>45490</v>
      </c>
      <c r="F2360" s="32">
        <v>45272</v>
      </c>
      <c r="G2360" s="30">
        <f t="shared" si="190"/>
        <v>218</v>
      </c>
      <c r="H2360" s="31">
        <f>VLOOKUP(C2360, Pivot!A$2:E$999, 4, FALSE)</f>
        <v>86.3</v>
      </c>
      <c r="I2360" s="31">
        <f>VLOOKUP(C2360, Pivot!A$2:E$999, 5, FALSE)</f>
        <v>86.3</v>
      </c>
      <c r="J2360" s="103">
        <v>84.89</v>
      </c>
      <c r="K2360" s="31">
        <f t="shared" si="191"/>
        <v>-1.4099999999999966</v>
      </c>
      <c r="M2360" s="58">
        <f t="shared" si="192"/>
        <v>2024</v>
      </c>
    </row>
    <row r="2361" spans="1:13" ht="12.75" customHeight="1" x14ac:dyDescent="0.25">
      <c r="A2361" s="27" t="s">
        <v>1721</v>
      </c>
      <c r="B2361" s="31" t="s">
        <v>301</v>
      </c>
      <c r="C2361" s="109" t="s">
        <v>1728</v>
      </c>
      <c r="D2361" s="29">
        <v>2</v>
      </c>
      <c r="E2361" s="110">
        <v>45490</v>
      </c>
      <c r="F2361" s="32">
        <v>45272</v>
      </c>
      <c r="G2361" s="30">
        <f t="shared" si="190"/>
        <v>218</v>
      </c>
      <c r="H2361" s="31">
        <f>VLOOKUP(C2361, Pivot!A$2:E$999, 4, FALSE)</f>
        <v>86.3</v>
      </c>
      <c r="I2361" s="31">
        <f>VLOOKUP(C2361, Pivot!A$2:E$999, 5, FALSE)</f>
        <v>86.3</v>
      </c>
      <c r="J2361" s="103">
        <v>84.83</v>
      </c>
      <c r="K2361" s="31">
        <f t="shared" si="191"/>
        <v>-1.4699999999999989</v>
      </c>
      <c r="M2361" s="58">
        <f t="shared" si="192"/>
        <v>2024</v>
      </c>
    </row>
    <row r="2362" spans="1:13" ht="12.75" customHeight="1" x14ac:dyDescent="0.25">
      <c r="A2362" s="27" t="s">
        <v>1721</v>
      </c>
      <c r="B2362" s="31" t="s">
        <v>301</v>
      </c>
      <c r="C2362" s="109" t="s">
        <v>1728</v>
      </c>
      <c r="D2362" s="29">
        <v>1</v>
      </c>
      <c r="E2362" s="110">
        <v>45490</v>
      </c>
      <c r="F2362" s="32">
        <v>45272</v>
      </c>
      <c r="G2362" s="30">
        <f t="shared" si="190"/>
        <v>218</v>
      </c>
      <c r="H2362" s="31">
        <f>VLOOKUP(C2362, Pivot!A$2:E$999, 4, FALSE)</f>
        <v>86.3</v>
      </c>
      <c r="I2362" s="31">
        <f>VLOOKUP(C2362, Pivot!A$2:E$999, 5, FALSE)</f>
        <v>86.3</v>
      </c>
      <c r="J2362" s="103">
        <v>84.27</v>
      </c>
      <c r="K2362" s="31">
        <f t="shared" si="191"/>
        <v>-2.0300000000000011</v>
      </c>
      <c r="M2362" s="58">
        <f t="shared" si="192"/>
        <v>2024</v>
      </c>
    </row>
    <row r="2363" spans="1:13" ht="12.75" customHeight="1" x14ac:dyDescent="0.25">
      <c r="A2363" s="27" t="s">
        <v>1721</v>
      </c>
      <c r="B2363" s="31" t="s">
        <v>301</v>
      </c>
      <c r="C2363" s="109" t="s">
        <v>1728</v>
      </c>
      <c r="D2363" s="29">
        <v>1</v>
      </c>
      <c r="E2363" s="110">
        <v>45490</v>
      </c>
      <c r="F2363" s="32">
        <v>45272</v>
      </c>
      <c r="G2363" s="30">
        <f t="shared" si="190"/>
        <v>218</v>
      </c>
      <c r="H2363" s="31">
        <f>VLOOKUP(C2363, Pivot!A$2:E$999, 4, FALSE)</f>
        <v>86.3</v>
      </c>
      <c r="I2363" s="31">
        <f>VLOOKUP(C2363, Pivot!A$2:E$999, 5, FALSE)</f>
        <v>86.3</v>
      </c>
      <c r="J2363" s="103">
        <v>84.21</v>
      </c>
      <c r="K2363" s="31">
        <f t="shared" si="191"/>
        <v>-2.0900000000000034</v>
      </c>
      <c r="M2363" s="58">
        <f t="shared" si="192"/>
        <v>2024</v>
      </c>
    </row>
    <row r="2364" spans="1:13" ht="12.75" customHeight="1" x14ac:dyDescent="0.25">
      <c r="A2364" s="27" t="s">
        <v>1722</v>
      </c>
      <c r="B2364" s="31" t="s">
        <v>301</v>
      </c>
      <c r="C2364" s="109" t="s">
        <v>1728</v>
      </c>
      <c r="D2364" s="29">
        <v>1</v>
      </c>
      <c r="E2364" s="110">
        <v>45492</v>
      </c>
      <c r="F2364" s="32">
        <v>45272</v>
      </c>
      <c r="G2364" s="30">
        <f t="shared" si="190"/>
        <v>220</v>
      </c>
      <c r="H2364" s="31">
        <f>VLOOKUP(C2364, Pivot!A$2:E$999, 4, FALSE)</f>
        <v>86.3</v>
      </c>
      <c r="I2364" s="31">
        <f>VLOOKUP(C2364, Pivot!A$2:E$999, 5, FALSE)</f>
        <v>86.3</v>
      </c>
      <c r="J2364" s="103">
        <v>88.63</v>
      </c>
      <c r="K2364" s="31">
        <f t="shared" si="191"/>
        <v>2.3299999999999983</v>
      </c>
      <c r="M2364" s="58">
        <f t="shared" si="192"/>
        <v>2024</v>
      </c>
    </row>
    <row r="2365" spans="1:13" ht="12.75" customHeight="1" x14ac:dyDescent="0.25">
      <c r="A2365" s="27" t="s">
        <v>1722</v>
      </c>
      <c r="B2365" s="31" t="s">
        <v>301</v>
      </c>
      <c r="C2365" s="109" t="s">
        <v>1728</v>
      </c>
      <c r="D2365" s="29">
        <v>1</v>
      </c>
      <c r="E2365" s="110">
        <v>45492</v>
      </c>
      <c r="F2365" s="32">
        <v>45272</v>
      </c>
      <c r="G2365" s="30">
        <f t="shared" si="190"/>
        <v>220</v>
      </c>
      <c r="H2365" s="31">
        <f>VLOOKUP(C2365, Pivot!A$2:E$999, 4, FALSE)</f>
        <v>86.3</v>
      </c>
      <c r="I2365" s="31">
        <f>VLOOKUP(C2365, Pivot!A$2:E$999, 5, FALSE)</f>
        <v>86.3</v>
      </c>
      <c r="J2365" s="103">
        <v>88.55</v>
      </c>
      <c r="K2365" s="31">
        <f t="shared" si="191"/>
        <v>2.25</v>
      </c>
      <c r="M2365" s="58">
        <f t="shared" si="192"/>
        <v>2024</v>
      </c>
    </row>
    <row r="2366" spans="1:13" ht="12.75" customHeight="1" x14ac:dyDescent="0.25">
      <c r="A2366" s="27" t="s">
        <v>1722</v>
      </c>
      <c r="B2366" s="31" t="s">
        <v>301</v>
      </c>
      <c r="C2366" s="109" t="s">
        <v>1728</v>
      </c>
      <c r="D2366" s="29">
        <v>1</v>
      </c>
      <c r="E2366" s="110">
        <v>45492</v>
      </c>
      <c r="F2366" s="32">
        <v>45272</v>
      </c>
      <c r="G2366" s="30">
        <f t="shared" si="190"/>
        <v>220</v>
      </c>
      <c r="H2366" s="31">
        <f>VLOOKUP(C2366, Pivot!A$2:E$999, 4, FALSE)</f>
        <v>86.3</v>
      </c>
      <c r="I2366" s="31">
        <f>VLOOKUP(C2366, Pivot!A$2:E$999, 5, FALSE)</f>
        <v>86.3</v>
      </c>
      <c r="J2366" s="103">
        <v>87.57</v>
      </c>
      <c r="K2366" s="31">
        <f t="shared" si="191"/>
        <v>1.269999999999996</v>
      </c>
      <c r="M2366" s="58">
        <f t="shared" si="192"/>
        <v>2024</v>
      </c>
    </row>
    <row r="2367" spans="1:13" ht="12.75" customHeight="1" x14ac:dyDescent="0.25">
      <c r="A2367" s="27" t="s">
        <v>1722</v>
      </c>
      <c r="B2367" s="31" t="s">
        <v>301</v>
      </c>
      <c r="C2367" s="109" t="s">
        <v>1728</v>
      </c>
      <c r="D2367" s="29">
        <v>5</v>
      </c>
      <c r="E2367" s="110">
        <v>45492</v>
      </c>
      <c r="F2367" s="32">
        <v>45272</v>
      </c>
      <c r="G2367" s="30">
        <f t="shared" si="190"/>
        <v>220</v>
      </c>
      <c r="H2367" s="31">
        <f>VLOOKUP(C2367, Pivot!A$2:E$999, 4, FALSE)</f>
        <v>86.3</v>
      </c>
      <c r="I2367" s="31">
        <f>VLOOKUP(C2367, Pivot!A$2:E$999, 5, FALSE)</f>
        <v>86.3</v>
      </c>
      <c r="J2367" s="103">
        <v>87.49</v>
      </c>
      <c r="K2367" s="31">
        <f t="shared" si="191"/>
        <v>1.1899999999999977</v>
      </c>
      <c r="M2367" s="58">
        <f t="shared" si="192"/>
        <v>2024</v>
      </c>
    </row>
    <row r="2368" spans="1:13" ht="12.75" customHeight="1" x14ac:dyDescent="0.25">
      <c r="A2368" s="27" t="s">
        <v>1722</v>
      </c>
      <c r="B2368" s="31" t="s">
        <v>301</v>
      </c>
      <c r="C2368" s="109" t="s">
        <v>1728</v>
      </c>
      <c r="D2368" s="29">
        <v>1</v>
      </c>
      <c r="E2368" s="110">
        <v>45492</v>
      </c>
      <c r="F2368" s="32">
        <v>45272</v>
      </c>
      <c r="G2368" s="30">
        <f t="shared" si="190"/>
        <v>220</v>
      </c>
      <c r="H2368" s="31">
        <f>VLOOKUP(C2368, Pivot!A$2:E$999, 4, FALSE)</f>
        <v>86.3</v>
      </c>
      <c r="I2368" s="31">
        <f>VLOOKUP(C2368, Pivot!A$2:E$999, 5, FALSE)</f>
        <v>86.3</v>
      </c>
      <c r="J2368" s="103">
        <v>87.49</v>
      </c>
      <c r="K2368" s="31">
        <f t="shared" si="191"/>
        <v>1.1899999999999977</v>
      </c>
      <c r="M2368" s="58">
        <f t="shared" si="192"/>
        <v>2024</v>
      </c>
    </row>
    <row r="2369" spans="1:13" ht="12.75" customHeight="1" x14ac:dyDescent="0.25">
      <c r="A2369" s="27" t="s">
        <v>1722</v>
      </c>
      <c r="B2369" s="31" t="s">
        <v>301</v>
      </c>
      <c r="C2369" s="109" t="s">
        <v>1728</v>
      </c>
      <c r="D2369" s="29">
        <v>1</v>
      </c>
      <c r="E2369" s="110">
        <v>45492</v>
      </c>
      <c r="F2369" s="32">
        <v>45272</v>
      </c>
      <c r="G2369" s="30">
        <f t="shared" si="190"/>
        <v>220</v>
      </c>
      <c r="H2369" s="31">
        <f>VLOOKUP(C2369, Pivot!A$2:E$999, 4, FALSE)</f>
        <v>86.3</v>
      </c>
      <c r="I2369" s="31">
        <f>VLOOKUP(C2369, Pivot!A$2:E$999, 5, FALSE)</f>
        <v>86.3</v>
      </c>
      <c r="J2369" s="103">
        <v>87.49</v>
      </c>
      <c r="K2369" s="31">
        <f t="shared" si="191"/>
        <v>1.1899999999999977</v>
      </c>
      <c r="M2369" s="58">
        <f t="shared" si="192"/>
        <v>2024</v>
      </c>
    </row>
    <row r="2370" spans="1:13" ht="12.75" customHeight="1" x14ac:dyDescent="0.25">
      <c r="A2370" s="27" t="s">
        <v>1723</v>
      </c>
      <c r="B2370" s="31" t="s">
        <v>301</v>
      </c>
      <c r="C2370" s="109" t="s">
        <v>1728</v>
      </c>
      <c r="D2370" s="29">
        <v>1</v>
      </c>
      <c r="E2370" s="110">
        <v>45493</v>
      </c>
      <c r="F2370" s="32">
        <v>45272</v>
      </c>
      <c r="G2370" s="30">
        <f t="shared" si="190"/>
        <v>221</v>
      </c>
      <c r="H2370" s="31">
        <f>VLOOKUP(C2370, Pivot!A$2:E$999, 4, FALSE)</f>
        <v>86.3</v>
      </c>
      <c r="I2370" s="31">
        <f>VLOOKUP(C2370, Pivot!A$2:E$999, 5, FALSE)</f>
        <v>86.3</v>
      </c>
      <c r="J2370" s="103">
        <v>88.71</v>
      </c>
      <c r="K2370" s="31">
        <f t="shared" si="191"/>
        <v>2.4099999999999966</v>
      </c>
      <c r="M2370" s="58">
        <f t="shared" si="192"/>
        <v>2024</v>
      </c>
    </row>
    <row r="2371" spans="1:13" ht="12.75" customHeight="1" x14ac:dyDescent="0.25">
      <c r="A2371" s="27" t="s">
        <v>1723</v>
      </c>
      <c r="B2371" s="31" t="s">
        <v>301</v>
      </c>
      <c r="C2371" s="109" t="s">
        <v>1728</v>
      </c>
      <c r="D2371" s="29">
        <v>2</v>
      </c>
      <c r="E2371" s="110">
        <v>45493</v>
      </c>
      <c r="F2371" s="32">
        <v>45272</v>
      </c>
      <c r="G2371" s="30">
        <f t="shared" si="190"/>
        <v>221</v>
      </c>
      <c r="H2371" s="31">
        <f>VLOOKUP(C2371, Pivot!A$2:E$999, 4, FALSE)</f>
        <v>86.3</v>
      </c>
      <c r="I2371" s="31">
        <f>VLOOKUP(C2371, Pivot!A$2:E$999, 5, FALSE)</f>
        <v>86.3</v>
      </c>
      <c r="J2371" s="103">
        <v>88.96</v>
      </c>
      <c r="K2371" s="31">
        <f t="shared" si="191"/>
        <v>2.6599999999999966</v>
      </c>
      <c r="M2371" s="58">
        <f t="shared" si="192"/>
        <v>2024</v>
      </c>
    </row>
    <row r="2372" spans="1:13" ht="12.75" customHeight="1" x14ac:dyDescent="0.25">
      <c r="A2372" s="27" t="s">
        <v>1723</v>
      </c>
      <c r="B2372" s="31" t="s">
        <v>301</v>
      </c>
      <c r="C2372" s="109" t="s">
        <v>1728</v>
      </c>
      <c r="D2372" s="29">
        <v>3</v>
      </c>
      <c r="E2372" s="110">
        <v>45493</v>
      </c>
      <c r="F2372" s="32">
        <v>45272</v>
      </c>
      <c r="G2372" s="30">
        <f t="shared" si="190"/>
        <v>221</v>
      </c>
      <c r="H2372" s="31">
        <f>VLOOKUP(C2372, Pivot!A$2:E$999, 4, FALSE)</f>
        <v>86.3</v>
      </c>
      <c r="I2372" s="31">
        <f>VLOOKUP(C2372, Pivot!A$2:E$999, 5, FALSE)</f>
        <v>86.3</v>
      </c>
      <c r="J2372" s="103">
        <v>88.96</v>
      </c>
      <c r="K2372" s="31">
        <f t="shared" si="191"/>
        <v>2.6599999999999966</v>
      </c>
      <c r="M2372" s="58">
        <f t="shared" si="192"/>
        <v>2024</v>
      </c>
    </row>
    <row r="2373" spans="1:13" ht="12.75" customHeight="1" x14ac:dyDescent="0.25">
      <c r="A2373" s="27" t="s">
        <v>1724</v>
      </c>
      <c r="B2373" s="31" t="s">
        <v>301</v>
      </c>
      <c r="C2373" s="109" t="s">
        <v>1728</v>
      </c>
      <c r="D2373" s="29">
        <v>2</v>
      </c>
      <c r="E2373" s="110">
        <v>45505</v>
      </c>
      <c r="F2373" s="32">
        <v>45272</v>
      </c>
      <c r="G2373" s="30">
        <f t="shared" si="190"/>
        <v>233</v>
      </c>
      <c r="H2373" s="31">
        <f>VLOOKUP(C2373, Pivot!A$2:E$999, 4, FALSE)</f>
        <v>86.3</v>
      </c>
      <c r="I2373" s="31">
        <f>VLOOKUP(C2373, Pivot!A$2:E$999, 5, FALSE)</f>
        <v>86.3</v>
      </c>
      <c r="J2373" s="103">
        <v>82.65</v>
      </c>
      <c r="K2373" s="31">
        <f t="shared" si="191"/>
        <v>-3.6499999999999915</v>
      </c>
      <c r="M2373" s="58">
        <f t="shared" si="192"/>
        <v>2024</v>
      </c>
    </row>
    <row r="2374" spans="1:13" ht="12.75" customHeight="1" x14ac:dyDescent="0.25">
      <c r="A2374" s="27" t="s">
        <v>1725</v>
      </c>
      <c r="B2374" s="31" t="s">
        <v>301</v>
      </c>
      <c r="C2374" s="109" t="s">
        <v>1728</v>
      </c>
      <c r="D2374" s="29">
        <v>1</v>
      </c>
      <c r="E2374" s="110">
        <v>45509</v>
      </c>
      <c r="F2374" s="32">
        <v>45272</v>
      </c>
      <c r="G2374" s="30">
        <f t="shared" si="190"/>
        <v>237</v>
      </c>
      <c r="H2374" s="31">
        <f>VLOOKUP(C2374, Pivot!A$2:E$999, 4, FALSE)</f>
        <v>86.3</v>
      </c>
      <c r="I2374" s="31">
        <f>VLOOKUP(C2374, Pivot!A$2:E$999, 5, FALSE)</f>
        <v>86.3</v>
      </c>
      <c r="J2374" s="103">
        <v>92.46</v>
      </c>
      <c r="K2374" s="31">
        <f t="shared" si="191"/>
        <v>6.1599999999999966</v>
      </c>
      <c r="M2374" s="58">
        <f t="shared" si="192"/>
        <v>2024</v>
      </c>
    </row>
    <row r="2375" spans="1:13" ht="12.75" customHeight="1" x14ac:dyDescent="0.25">
      <c r="A2375" s="27" t="s">
        <v>1725</v>
      </c>
      <c r="B2375" s="31" t="s">
        <v>301</v>
      </c>
      <c r="C2375" s="109" t="s">
        <v>1728</v>
      </c>
      <c r="D2375" s="29">
        <v>1</v>
      </c>
      <c r="E2375" s="110">
        <v>45509</v>
      </c>
      <c r="F2375" s="32">
        <v>45272</v>
      </c>
      <c r="G2375" s="30">
        <f t="shared" si="190"/>
        <v>237</v>
      </c>
      <c r="H2375" s="31">
        <f>VLOOKUP(C2375, Pivot!A$2:E$999, 4, FALSE)</f>
        <v>86.3</v>
      </c>
      <c r="I2375" s="31">
        <f>VLOOKUP(C2375, Pivot!A$2:E$999, 5, FALSE)</f>
        <v>86.3</v>
      </c>
      <c r="J2375" s="103">
        <v>92.2</v>
      </c>
      <c r="K2375" s="31">
        <f t="shared" si="191"/>
        <v>5.9000000000000057</v>
      </c>
      <c r="M2375" s="58">
        <f t="shared" si="192"/>
        <v>2024</v>
      </c>
    </row>
    <row r="2376" spans="1:13" ht="12.75" customHeight="1" x14ac:dyDescent="0.25">
      <c r="A2376" s="27" t="s">
        <v>1725</v>
      </c>
      <c r="B2376" s="31" t="s">
        <v>301</v>
      </c>
      <c r="C2376" s="109" t="s">
        <v>1728</v>
      </c>
      <c r="D2376" s="29">
        <v>12</v>
      </c>
      <c r="E2376" s="110">
        <v>45509</v>
      </c>
      <c r="F2376" s="32">
        <v>45272</v>
      </c>
      <c r="G2376" s="30">
        <f t="shared" si="190"/>
        <v>237</v>
      </c>
      <c r="H2376" s="31">
        <f>VLOOKUP(C2376, Pivot!A$2:E$999, 4, FALSE)</f>
        <v>86.3</v>
      </c>
      <c r="I2376" s="31">
        <f>VLOOKUP(C2376, Pivot!A$2:E$999, 5, FALSE)</f>
        <v>86.3</v>
      </c>
      <c r="J2376" s="103">
        <v>92.03</v>
      </c>
      <c r="K2376" s="31">
        <f t="shared" si="191"/>
        <v>5.730000000000004</v>
      </c>
      <c r="M2376" s="58">
        <f t="shared" si="192"/>
        <v>2024</v>
      </c>
    </row>
    <row r="2377" spans="1:13" ht="12.75" customHeight="1" x14ac:dyDescent="0.25">
      <c r="A2377" s="27" t="s">
        <v>1725</v>
      </c>
      <c r="B2377" s="31" t="s">
        <v>301</v>
      </c>
      <c r="C2377" s="109" t="s">
        <v>1728</v>
      </c>
      <c r="D2377" s="29">
        <v>2</v>
      </c>
      <c r="E2377" s="110">
        <v>45509</v>
      </c>
      <c r="F2377" s="32">
        <v>45272</v>
      </c>
      <c r="G2377" s="30">
        <f t="shared" si="190"/>
        <v>237</v>
      </c>
      <c r="H2377" s="31">
        <f>VLOOKUP(C2377, Pivot!A$2:E$999, 4, FALSE)</f>
        <v>86.3</v>
      </c>
      <c r="I2377" s="31">
        <f>VLOOKUP(C2377, Pivot!A$2:E$999, 5, FALSE)</f>
        <v>86.3</v>
      </c>
      <c r="J2377" s="103">
        <v>91.53</v>
      </c>
      <c r="K2377" s="31">
        <f t="shared" si="191"/>
        <v>5.230000000000004</v>
      </c>
      <c r="M2377" s="58">
        <f t="shared" si="192"/>
        <v>2024</v>
      </c>
    </row>
    <row r="2378" spans="1:13" ht="12.75" customHeight="1" x14ac:dyDescent="0.25">
      <c r="A2378" s="27" t="s">
        <v>1725</v>
      </c>
      <c r="B2378" s="31" t="s">
        <v>301</v>
      </c>
      <c r="C2378" s="109" t="s">
        <v>1728</v>
      </c>
      <c r="D2378" s="29">
        <v>1</v>
      </c>
      <c r="E2378" s="110">
        <v>45509</v>
      </c>
      <c r="F2378" s="32">
        <v>45272</v>
      </c>
      <c r="G2378" s="30">
        <f t="shared" si="190"/>
        <v>237</v>
      </c>
      <c r="H2378" s="31">
        <f>VLOOKUP(C2378, Pivot!A$2:E$999, 4, FALSE)</f>
        <v>86.3</v>
      </c>
      <c r="I2378" s="31">
        <f>VLOOKUP(C2378, Pivot!A$2:E$999, 5, FALSE)</f>
        <v>86.3</v>
      </c>
      <c r="J2378" s="103">
        <v>91.53</v>
      </c>
      <c r="K2378" s="31">
        <f t="shared" si="191"/>
        <v>5.230000000000004</v>
      </c>
      <c r="M2378" s="58">
        <f t="shared" si="192"/>
        <v>2024</v>
      </c>
    </row>
    <row r="2379" spans="1:13" ht="12.75" customHeight="1" x14ac:dyDescent="0.25">
      <c r="A2379" s="27" t="s">
        <v>1725</v>
      </c>
      <c r="B2379" s="31" t="s">
        <v>301</v>
      </c>
      <c r="C2379" s="109" t="s">
        <v>1728</v>
      </c>
      <c r="D2379" s="29">
        <v>1</v>
      </c>
      <c r="E2379" s="110">
        <v>45509</v>
      </c>
      <c r="F2379" s="32">
        <v>45272</v>
      </c>
      <c r="G2379" s="30">
        <f t="shared" si="190"/>
        <v>237</v>
      </c>
      <c r="H2379" s="31">
        <f>VLOOKUP(C2379, Pivot!A$2:E$999, 4, FALSE)</f>
        <v>86.3</v>
      </c>
      <c r="I2379" s="31">
        <f>VLOOKUP(C2379, Pivot!A$2:E$999, 5, FALSE)</f>
        <v>86.3</v>
      </c>
      <c r="J2379" s="103">
        <v>92.71</v>
      </c>
      <c r="K2379" s="31">
        <f t="shared" si="191"/>
        <v>6.4099999999999966</v>
      </c>
      <c r="M2379" s="58">
        <f t="shared" si="192"/>
        <v>2024</v>
      </c>
    </row>
    <row r="2380" spans="1:13" ht="12.75" customHeight="1" x14ac:dyDescent="0.25">
      <c r="A2380" s="27" t="s">
        <v>1725</v>
      </c>
      <c r="B2380" s="31" t="s">
        <v>301</v>
      </c>
      <c r="C2380" s="109" t="s">
        <v>1728</v>
      </c>
      <c r="D2380" s="29">
        <v>12</v>
      </c>
      <c r="E2380" s="110">
        <v>45509</v>
      </c>
      <c r="F2380" s="32">
        <v>45272</v>
      </c>
      <c r="G2380" s="30">
        <f t="shared" si="190"/>
        <v>237</v>
      </c>
      <c r="H2380" s="31">
        <f>VLOOKUP(C2380, Pivot!A$2:E$999, 4, FALSE)</f>
        <v>86.3</v>
      </c>
      <c r="I2380" s="31">
        <f>VLOOKUP(C2380, Pivot!A$2:E$999, 5, FALSE)</f>
        <v>86.3</v>
      </c>
      <c r="J2380" s="103">
        <v>92.71</v>
      </c>
      <c r="K2380" s="31">
        <f t="shared" si="191"/>
        <v>6.4099999999999966</v>
      </c>
      <c r="M2380" s="58">
        <f t="shared" si="192"/>
        <v>2024</v>
      </c>
    </row>
    <row r="2381" spans="1:13" ht="12.75" customHeight="1" x14ac:dyDescent="0.25">
      <c r="A2381" s="27" t="s">
        <v>1726</v>
      </c>
      <c r="B2381" s="31" t="s">
        <v>301</v>
      </c>
      <c r="C2381" s="109" t="s">
        <v>1728</v>
      </c>
      <c r="D2381" s="29">
        <v>1</v>
      </c>
      <c r="E2381" s="110">
        <v>45516</v>
      </c>
      <c r="F2381" s="32">
        <v>45272</v>
      </c>
      <c r="G2381" s="30">
        <f t="shared" si="190"/>
        <v>244</v>
      </c>
      <c r="H2381" s="31">
        <f>VLOOKUP(C2381, Pivot!A$2:E$999, 4, FALSE)</f>
        <v>86.3</v>
      </c>
      <c r="I2381" s="31">
        <f>VLOOKUP(C2381, Pivot!A$2:E$999, 5, FALSE)</f>
        <v>86.3</v>
      </c>
      <c r="J2381" s="103">
        <v>94.78</v>
      </c>
      <c r="K2381" s="31">
        <f t="shared" si="191"/>
        <v>8.480000000000004</v>
      </c>
      <c r="M2381" s="58">
        <f t="shared" si="192"/>
        <v>2024</v>
      </c>
    </row>
    <row r="2382" spans="1:13" ht="12.75" customHeight="1" x14ac:dyDescent="0.25">
      <c r="A2382" s="27" t="s">
        <v>1726</v>
      </c>
      <c r="B2382" s="31" t="s">
        <v>301</v>
      </c>
      <c r="C2382" s="109" t="s">
        <v>1728</v>
      </c>
      <c r="D2382" s="29">
        <v>2</v>
      </c>
      <c r="E2382" s="110">
        <v>45516</v>
      </c>
      <c r="F2382" s="32">
        <v>45272</v>
      </c>
      <c r="G2382" s="30">
        <f t="shared" si="190"/>
        <v>244</v>
      </c>
      <c r="H2382" s="31">
        <f>VLOOKUP(C2382, Pivot!A$2:E$999, 4, FALSE)</f>
        <v>86.3</v>
      </c>
      <c r="I2382" s="31">
        <f>VLOOKUP(C2382, Pivot!A$2:E$999, 5, FALSE)</f>
        <v>86.3</v>
      </c>
      <c r="J2382" s="103">
        <v>94.06</v>
      </c>
      <c r="K2382" s="31">
        <f t="shared" si="191"/>
        <v>7.7600000000000051</v>
      </c>
      <c r="M2382" s="58">
        <f t="shared" si="192"/>
        <v>2024</v>
      </c>
    </row>
    <row r="2383" spans="1:13" ht="12.75" customHeight="1" x14ac:dyDescent="0.25">
      <c r="A2383" s="100" t="s">
        <v>1720</v>
      </c>
      <c r="B2383" s="114" t="s">
        <v>301</v>
      </c>
      <c r="C2383" s="108" t="s">
        <v>1565</v>
      </c>
      <c r="D2383" s="29">
        <v>1</v>
      </c>
      <c r="E2383" s="113">
        <v>45489</v>
      </c>
      <c r="F2383" s="32">
        <v>45001</v>
      </c>
      <c r="G2383" s="30">
        <f t="shared" si="190"/>
        <v>488</v>
      </c>
      <c r="H2383" s="31">
        <f>VLOOKUP(C2383, Pivot!A$2:E$999, 4, FALSE)</f>
        <v>191.1</v>
      </c>
      <c r="I2383" s="31">
        <f>VLOOKUP(C2383, Pivot!A$2:E$999, 5, FALSE)</f>
        <v>92.3</v>
      </c>
      <c r="J2383" s="103">
        <v>82.16</v>
      </c>
      <c r="K2383" s="31">
        <f t="shared" si="191"/>
        <v>-10.14</v>
      </c>
      <c r="M2383" s="58">
        <f t="shared" si="192"/>
        <v>2024</v>
      </c>
    </row>
    <row r="2384" spans="1:13" ht="12.75" customHeight="1" x14ac:dyDescent="0.25">
      <c r="A2384" s="100" t="s">
        <v>1721</v>
      </c>
      <c r="B2384" s="114" t="s">
        <v>301</v>
      </c>
      <c r="C2384" s="108" t="s">
        <v>1565</v>
      </c>
      <c r="D2384" s="29">
        <v>1</v>
      </c>
      <c r="E2384" s="113">
        <v>45490</v>
      </c>
      <c r="F2384" s="32">
        <v>45001</v>
      </c>
      <c r="G2384" s="30">
        <f t="shared" si="190"/>
        <v>489</v>
      </c>
      <c r="H2384" s="31">
        <f>VLOOKUP(C2384, Pivot!A$2:E$999, 4, FALSE)</f>
        <v>191.1</v>
      </c>
      <c r="I2384" s="31">
        <f>VLOOKUP(C2384, Pivot!A$2:E$999, 5, FALSE)</f>
        <v>92.3</v>
      </c>
      <c r="J2384" s="103">
        <v>84.83</v>
      </c>
      <c r="K2384" s="31">
        <f t="shared" si="191"/>
        <v>-7.4699999999999989</v>
      </c>
      <c r="M2384" s="58">
        <f t="shared" si="192"/>
        <v>2024</v>
      </c>
    </row>
    <row r="2385" spans="1:17" ht="12.75" customHeight="1" x14ac:dyDescent="0.25">
      <c r="A2385" s="100" t="s">
        <v>1723</v>
      </c>
      <c r="B2385" s="114" t="s">
        <v>301</v>
      </c>
      <c r="C2385" s="108" t="s">
        <v>1729</v>
      </c>
      <c r="D2385" s="29">
        <v>1</v>
      </c>
      <c r="E2385" s="88">
        <v>45493</v>
      </c>
      <c r="F2385" s="32">
        <v>45181</v>
      </c>
      <c r="G2385" s="30">
        <f t="shared" si="190"/>
        <v>312</v>
      </c>
      <c r="H2385" s="31">
        <v>106.6</v>
      </c>
      <c r="I2385" s="31">
        <v>106.3</v>
      </c>
      <c r="J2385" s="55">
        <v>88.7</v>
      </c>
      <c r="K2385" s="31">
        <f t="shared" ref="K2385:K2386" si="193">IF(J2385&gt;H2385, J2385-H2385, IF(J2385&lt;I2385, J2385-I2385, 0))</f>
        <v>-17.599999999999994</v>
      </c>
      <c r="M2385" s="58">
        <f t="shared" ref="M2385:M2386" si="194">IF(ISBLANK(E2385), "", YEAR(E2385))</f>
        <v>2024</v>
      </c>
      <c r="O2385" s="56" t="s">
        <v>1730</v>
      </c>
    </row>
    <row r="2386" spans="1:17" ht="12.75" customHeight="1" x14ac:dyDescent="0.25">
      <c r="A2386" s="100" t="s">
        <v>1725</v>
      </c>
      <c r="B2386" s="114" t="s">
        <v>301</v>
      </c>
      <c r="C2386" s="108" t="s">
        <v>1729</v>
      </c>
      <c r="D2386" s="29">
        <v>1</v>
      </c>
      <c r="E2386" s="88">
        <v>45509</v>
      </c>
      <c r="F2386" s="32">
        <v>45181</v>
      </c>
      <c r="G2386" s="30">
        <f t="shared" si="190"/>
        <v>328</v>
      </c>
      <c r="H2386" s="31">
        <v>106.6</v>
      </c>
      <c r="I2386" s="31">
        <v>106.3</v>
      </c>
      <c r="J2386" s="55">
        <v>92</v>
      </c>
      <c r="K2386" s="31">
        <f t="shared" si="193"/>
        <v>-14.299999999999997</v>
      </c>
      <c r="M2386" s="58">
        <f t="shared" si="194"/>
        <v>2024</v>
      </c>
      <c r="O2386" s="56" t="s">
        <v>1730</v>
      </c>
    </row>
    <row r="2387" spans="1:17" ht="12.75" customHeight="1" x14ac:dyDescent="0.25">
      <c r="A2387" t="s">
        <v>1733</v>
      </c>
      <c r="B2387" s="114" t="s">
        <v>301</v>
      </c>
      <c r="C2387" s="108" t="s">
        <v>1728</v>
      </c>
      <c r="D2387" s="29">
        <v>1</v>
      </c>
      <c r="E2387" s="21">
        <v>45575</v>
      </c>
      <c r="F2387" s="32">
        <v>45272</v>
      </c>
      <c r="G2387" s="30">
        <f t="shared" si="190"/>
        <v>303</v>
      </c>
      <c r="H2387" s="31">
        <f>VLOOKUP(C2387, Pivot!A$2:E$999, 4, FALSE)</f>
        <v>86.3</v>
      </c>
      <c r="I2387" s="31">
        <f>VLOOKUP(C2387, Pivot!A$2:E$999, 5, FALSE)</f>
        <v>86.3</v>
      </c>
      <c r="J2387" s="103">
        <v>106.3</v>
      </c>
      <c r="K2387" s="31">
        <f t="shared" ref="K2387:K2388" si="195">IF(J2387&gt;H2387, J2387-H2387, IF(J2387&lt;I2387, J2387-I2387, 0))</f>
        <v>20</v>
      </c>
      <c r="M2387" s="58">
        <f t="shared" ref="M2387:M2388" si="196">IF(ISBLANK(E2387), "", YEAR(E2387))</f>
        <v>2024</v>
      </c>
      <c r="Q2387" s="58">
        <v>68</v>
      </c>
    </row>
    <row r="2388" spans="1:17" ht="12.75" customHeight="1" x14ac:dyDescent="0.25">
      <c r="A2388" t="s">
        <v>1734</v>
      </c>
      <c r="B2388" s="114" t="s">
        <v>301</v>
      </c>
      <c r="C2388" s="108" t="s">
        <v>1728</v>
      </c>
      <c r="D2388" s="29">
        <v>1</v>
      </c>
      <c r="E2388" s="21">
        <v>45575</v>
      </c>
      <c r="F2388" s="32">
        <v>45272</v>
      </c>
      <c r="G2388" s="30">
        <f t="shared" ref="G2388" si="197">IFERROR(E2388-F2388, "")</f>
        <v>303</v>
      </c>
      <c r="H2388" s="31">
        <f>VLOOKUP(C2388, Pivot!A$2:E$999, 4, FALSE)</f>
        <v>86.3</v>
      </c>
      <c r="I2388" s="31">
        <f>VLOOKUP(C2388, Pivot!A$2:E$999, 5, FALSE)</f>
        <v>86.3</v>
      </c>
      <c r="J2388" s="103">
        <v>106.3</v>
      </c>
      <c r="K2388" s="31">
        <f t="shared" si="195"/>
        <v>20</v>
      </c>
      <c r="M2388" s="58">
        <f t="shared" si="196"/>
        <v>2024</v>
      </c>
      <c r="Q2388" s="58">
        <v>77</v>
      </c>
    </row>
  </sheetData>
  <autoFilter ref="A1:Q2388" xr:uid="{00000000-0001-0000-0100-000000000000}">
    <filterColumn colId="4">
      <filters>
        <dateGroupItem year="2024" dateTimeGrouping="year"/>
      </filters>
    </filterColumn>
  </autoFilter>
  <sortState xmlns:xlrd2="http://schemas.microsoft.com/office/spreadsheetml/2017/richdata2" ref="A2:P2060">
    <sortCondition ref="E1:E2060"/>
  </sortState>
  <phoneticPr fontId="18" type="noConversion"/>
  <conditionalFormatting sqref="D2113:D2267">
    <cfRule type="cellIs" dxfId="1" priority="3" operator="greaterThan">
      <formula>0</formula>
    </cfRule>
  </conditionalFormatting>
  <conditionalFormatting sqref="D2294:D2328">
    <cfRule type="cellIs" dxfId="0" priority="2" operator="greaterThan">
      <formula>0</formula>
    </cfRule>
  </conditionalFormatting>
  <dataValidations xWindow="361" yWindow="434" count="10">
    <dataValidation type="date" allowBlank="1" showInputMessage="1" showErrorMessage="1" errorTitle="Double check your fingers." error="Enter the date as_x000a_ m/d/y" sqref="E722:E748" xr:uid="{00000000-0002-0000-0100-000000000000}">
      <formula1>34700</formula1>
      <formula2>54789</formula2>
    </dataValidation>
    <dataValidation type="decimal" allowBlank="1" showInputMessage="1" showErrorMessage="1" sqref="J1256:J1257 J1269:J1287 J1290:J1307 J1312:J1331 J1333 J1336:J1362 J1376:J1400 J1403:J1423 J1425:J1444 J1820:J1832 J1835:J1839 J1858:J1871 J1873:J1897 J1899:J1904 J1907:J2003" xr:uid="{00000000-0002-0000-0100-000001000000}">
      <formula1>0</formula1>
      <formula2>210</formula2>
    </dataValidation>
    <dataValidation type="date" allowBlank="1" showInputMessage="1" showErrorMessage="1" errorTitle="That's no date!" error="Enter a date in any format in the year of our lord, 2017." sqref="E1256:E1444" xr:uid="{00000000-0002-0000-0100-000002000000}">
      <formula1>43101</formula1>
      <formula2>43465</formula2>
    </dataValidation>
    <dataValidation type="whole" errorStyle="warning" allowBlank="1" showInputMessage="1" showErrorMessage="1" errorTitle="You sure?" error="That's either a whole lotta minnows, or you suck at keyboards." sqref="D1820:D1827 D1835:D1839 D1857:D1859 D1861:D1902 D2113:D2267 D2294:D2328" xr:uid="{00000000-0002-0000-0100-000003000000}">
      <formula1>0</formula1>
      <formula2>150</formula2>
    </dataValidation>
    <dataValidation type="date" allowBlank="1" showInputMessage="1" showErrorMessage="1" errorTitle="That's no date!" error="Enter a date in any format in the year of our lord, 2017." sqref="E1820:E1827" xr:uid="{00000000-0002-0000-0100-000004000000}">
      <formula1>43101</formula1>
      <formula2>43830</formula2>
    </dataValidation>
    <dataValidation type="date" allowBlank="1" showInputMessage="1" showErrorMessage="1" errorTitle="That's no date!" error="Enter a date in any format in the year of our lord, 2017." sqref="E1857:E1904" xr:uid="{00000000-0002-0000-0100-000005000000}">
      <formula1>43831</formula1>
      <formula2>44196</formula2>
    </dataValidation>
    <dataValidation type="date" allowBlank="1" showInputMessage="1" showErrorMessage="1" errorTitle="That's no date!" error="Enter a date in any format in the year of our lord, 2012." sqref="E2096 E2101:E2103 E2113:E2154 E2195:E2216" xr:uid="{AB628ED8-9D36-4EBB-9182-EE256A60C8EA}">
      <formula1>44562</formula1>
      <formula2>44926</formula2>
    </dataValidation>
    <dataValidation type="date" allowBlank="1" showInputMessage="1" showErrorMessage="1" errorTitle="That's no date!" error="Enter a date in any format in the year of our lord, 2022." sqref="E2097:E2099 E2104:E2112 E2155:E2194 E2217:E2267 E2344" xr:uid="{93256E6F-47F7-4DAC-95B4-B61437582B45}">
      <formula1>44562</formula1>
      <formula2>44926</formula2>
    </dataValidation>
    <dataValidation type="decimal" allowBlank="1" showInputMessage="1" showErrorMessage="1" sqref="J2097:J2099 J2101:J2267" xr:uid="{BAE2E053-E3AA-4BB9-B7E8-059BAABA2709}">
      <formula1>0</formula1>
      <formula2>500</formula2>
    </dataValidation>
    <dataValidation allowBlank="1" showInputMessage="1" showErrorMessage="1" sqref="E2294:E2328 E2383:E2386" xr:uid="{7F1A57EF-5A44-404D-8BC3-C1F7DFEFFF30}"/>
  </dataValidations>
  <pageMargins left="0.75" right="0.75" top="1" bottom="1" header="0.5" footer="0.5"/>
  <pageSetup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xWindow="361" yWindow="434" count="2">
        <x14:dataValidation type="list" allowBlank="1" showInputMessage="1" showErrorMessage="1" xr:uid="{00000000-0002-0000-0100-000006000000}">
          <x14:formula1>
            <xm:f>'Z:\Rio Grande\Augmentation\A&amp;M Database\[A&amp;M Database_01_December_2014.xlsm]V-lookup and Lists'!#REF!</xm:f>
          </x14:formula1>
          <xm:sqref>N722:N748</xm:sqref>
        </x14:dataValidation>
        <x14:dataValidation type="list" allowBlank="1" showInputMessage="1" showErrorMessage="1" prompt="THIS IS A FORMULA" xr:uid="{00000000-0002-0000-0100-000007000000}">
          <x14:formula1>
            <xm:f>'Z:\Rio Grande\Augmentation\A&amp;M Database\[A&amp;M Database_01_December_2014.xlsm]V-lookup and Lists'!#REF!</xm:f>
          </x14:formula1>
          <xm:sqref>E1142:E1144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FC274-8919-4F2B-AF04-C223848D2417}">
  <dimension ref="A1:B44"/>
  <sheetViews>
    <sheetView workbookViewId="0">
      <selection activeCell="C2" sqref="C2"/>
    </sheetView>
  </sheetViews>
  <sheetFormatPr defaultRowHeight="15" x14ac:dyDescent="0.25"/>
  <sheetData>
    <row r="1" spans="1:2" x14ac:dyDescent="0.25">
      <c r="A1" t="s">
        <v>1727</v>
      </c>
      <c r="B1" t="s">
        <v>1727</v>
      </c>
    </row>
    <row r="2" spans="1:2" x14ac:dyDescent="0.25">
      <c r="A2">
        <v>83.02</v>
      </c>
      <c r="B2" t="e">
        <f>VLOOKUP(A2,RKMtoRM!B:C,2,FALSE)</f>
        <v>#N/A</v>
      </c>
    </row>
    <row r="3" spans="1:2" x14ac:dyDescent="0.25">
      <c r="A3">
        <v>82.89</v>
      </c>
      <c r="B3" t="e">
        <f>VLOOKUP(Sheet1!#REF!,RKMtoRM!B:C,2,FALSE)</f>
        <v>#REF!</v>
      </c>
    </row>
    <row r="4" spans="1:2" x14ac:dyDescent="0.25">
      <c r="A4">
        <v>82.65</v>
      </c>
      <c r="B4" t="e">
        <f>VLOOKUP(Sheet1!#REF!,RKMtoRM!B:C,2,FALSE)</f>
        <v>#REF!</v>
      </c>
    </row>
    <row r="5" spans="1:2" x14ac:dyDescent="0.25">
      <c r="A5">
        <v>84.15</v>
      </c>
      <c r="B5" t="e">
        <f>VLOOKUP(Sheet1!#REF!,RKMtoRM!B:C,2,FALSE)</f>
        <v>#REF!</v>
      </c>
    </row>
    <row r="6" spans="1:2" x14ac:dyDescent="0.25">
      <c r="A6">
        <v>84.09</v>
      </c>
      <c r="B6" t="e">
        <f>VLOOKUP(Sheet1!#REF!,RKMtoRM!B:C,2,FALSE)</f>
        <v>#REF!</v>
      </c>
    </row>
    <row r="7" spans="1:2" x14ac:dyDescent="0.25">
      <c r="A7">
        <v>83.96</v>
      </c>
      <c r="B7" t="e">
        <f>VLOOKUP(Sheet1!#REF!,RKMtoRM!B:C,2,FALSE)</f>
        <v>#REF!</v>
      </c>
    </row>
    <row r="8" spans="1:2" x14ac:dyDescent="0.25">
      <c r="A8">
        <v>83.46</v>
      </c>
      <c r="B8" t="e">
        <f>VLOOKUP(Sheet1!#REF!,RKMtoRM!B:C,2,FALSE)</f>
        <v>#REF!</v>
      </c>
    </row>
    <row r="9" spans="1:2" x14ac:dyDescent="0.25">
      <c r="A9">
        <v>82.16</v>
      </c>
      <c r="B9" t="e">
        <f>VLOOKUP(Sheet1!#REF!,RKMtoRM!B:C,2,FALSE)</f>
        <v>#REF!</v>
      </c>
    </row>
    <row r="10" spans="1:2" x14ac:dyDescent="0.25">
      <c r="A10">
        <v>82.1</v>
      </c>
      <c r="B10" t="e">
        <f>VLOOKUP(Sheet1!#REF!,RKMtoRM!B:C,2,FALSE)</f>
        <v>#REF!</v>
      </c>
    </row>
    <row r="11" spans="1:2" x14ac:dyDescent="0.25">
      <c r="A11">
        <v>81.86</v>
      </c>
      <c r="B11" t="e">
        <f>VLOOKUP(Sheet1!#REF!,RKMtoRM!B:C,2,FALSE)</f>
        <v>#REF!</v>
      </c>
    </row>
    <row r="12" spans="1:2" x14ac:dyDescent="0.25">
      <c r="A12">
        <v>81.73</v>
      </c>
      <c r="B12" t="e">
        <f>VLOOKUP(Sheet1!#REF!,RKMtoRM!B:C,2,FALSE)</f>
        <v>#REF!</v>
      </c>
    </row>
    <row r="13" spans="1:2" x14ac:dyDescent="0.25">
      <c r="A13">
        <v>81.61</v>
      </c>
      <c r="B13" t="e">
        <f>VLOOKUP(Sheet1!#REF!,RKMtoRM!B:C,2,FALSE)</f>
        <v>#REF!</v>
      </c>
    </row>
    <row r="14" spans="1:2" x14ac:dyDescent="0.25">
      <c r="A14">
        <v>81.55</v>
      </c>
      <c r="B14" t="e">
        <f>VLOOKUP(Sheet1!#REF!,RKMtoRM!B:C,2,FALSE)</f>
        <v>#REF!</v>
      </c>
    </row>
    <row r="15" spans="1:2" x14ac:dyDescent="0.25">
      <c r="A15">
        <v>85.65</v>
      </c>
      <c r="B15" t="e">
        <f>VLOOKUP(Sheet1!#REF!,RKMtoRM!B:C,2,FALSE)</f>
        <v>#REF!</v>
      </c>
    </row>
    <row r="16" spans="1:2" x14ac:dyDescent="0.25">
      <c r="A16">
        <v>85.46</v>
      </c>
      <c r="B16" t="e">
        <f>VLOOKUP(Sheet1!#REF!,RKMtoRM!B:C,2,FALSE)</f>
        <v>#REF!</v>
      </c>
    </row>
    <row r="17" spans="1:2" x14ac:dyDescent="0.25">
      <c r="A17">
        <v>85.46</v>
      </c>
      <c r="B17" t="e">
        <f>VLOOKUP(Sheet1!#REF!,RKMtoRM!B:C,2,FALSE)</f>
        <v>#REF!</v>
      </c>
    </row>
    <row r="18" spans="1:2" x14ac:dyDescent="0.25">
      <c r="A18">
        <v>85.46</v>
      </c>
      <c r="B18" t="e">
        <f>VLOOKUP(Sheet1!#REF!,RKMtoRM!B:C,2,FALSE)</f>
        <v>#REF!</v>
      </c>
    </row>
    <row r="19" spans="1:2" x14ac:dyDescent="0.25">
      <c r="A19">
        <v>85.34</v>
      </c>
      <c r="B19" t="e">
        <f>VLOOKUP(Sheet1!#REF!,RKMtoRM!B:C,2,FALSE)</f>
        <v>#REF!</v>
      </c>
    </row>
    <row r="20" spans="1:2" x14ac:dyDescent="0.25">
      <c r="A20">
        <v>84.89</v>
      </c>
      <c r="B20" t="e">
        <f>VLOOKUP(Sheet1!#REF!,RKMtoRM!B:C,2,FALSE)</f>
        <v>#REF!</v>
      </c>
    </row>
    <row r="21" spans="1:2" x14ac:dyDescent="0.25">
      <c r="A21">
        <v>84.83</v>
      </c>
      <c r="B21" t="e">
        <f>VLOOKUP(Sheet1!#REF!,RKMtoRM!B:C,2,FALSE)</f>
        <v>#REF!</v>
      </c>
    </row>
    <row r="22" spans="1:2" x14ac:dyDescent="0.25">
      <c r="A22">
        <v>84.27</v>
      </c>
      <c r="B22" t="e">
        <f>VLOOKUP(Sheet1!#REF!,RKMtoRM!B:C,2,FALSE)</f>
        <v>#REF!</v>
      </c>
    </row>
    <row r="23" spans="1:2" x14ac:dyDescent="0.25">
      <c r="A23">
        <v>84.21</v>
      </c>
      <c r="B23" t="e">
        <f>VLOOKUP(Sheet1!#REF!,RKMtoRM!B:C,2,FALSE)</f>
        <v>#REF!</v>
      </c>
    </row>
    <row r="24" spans="1:2" x14ac:dyDescent="0.25">
      <c r="A24">
        <v>88.63</v>
      </c>
      <c r="B24" t="e">
        <f>VLOOKUP(Sheet1!#REF!,RKMtoRM!B:C,2,FALSE)</f>
        <v>#REF!</v>
      </c>
    </row>
    <row r="25" spans="1:2" x14ac:dyDescent="0.25">
      <c r="A25">
        <v>88.55</v>
      </c>
      <c r="B25" t="e">
        <f>VLOOKUP(Sheet1!#REF!,RKMtoRM!B:C,2,FALSE)</f>
        <v>#REF!</v>
      </c>
    </row>
    <row r="26" spans="1:2" x14ac:dyDescent="0.25">
      <c r="A26">
        <v>87.57</v>
      </c>
      <c r="B26" t="e">
        <f>VLOOKUP(Sheet1!#REF!,RKMtoRM!B:C,2,FALSE)</f>
        <v>#REF!</v>
      </c>
    </row>
    <row r="27" spans="1:2" x14ac:dyDescent="0.25">
      <c r="A27">
        <v>87.49</v>
      </c>
      <c r="B27" t="e">
        <f>VLOOKUP(Sheet1!#REF!,RKMtoRM!B:C,2,FALSE)</f>
        <v>#REF!</v>
      </c>
    </row>
    <row r="28" spans="1:2" x14ac:dyDescent="0.25">
      <c r="A28">
        <v>87.49</v>
      </c>
      <c r="B28" t="e">
        <f>VLOOKUP(Sheet1!#REF!,RKMtoRM!B:C,2,FALSE)</f>
        <v>#REF!</v>
      </c>
    </row>
    <row r="29" spans="1:2" x14ac:dyDescent="0.25">
      <c r="A29">
        <v>87.49</v>
      </c>
      <c r="B29" t="e">
        <f>VLOOKUP(Sheet1!#REF!,RKMtoRM!B:C,2,FALSE)</f>
        <v>#REF!</v>
      </c>
    </row>
    <row r="30" spans="1:2" x14ac:dyDescent="0.25">
      <c r="A30">
        <v>88.71</v>
      </c>
      <c r="B30" t="e">
        <f>VLOOKUP(Sheet1!#REF!,RKMtoRM!B:C,2,FALSE)</f>
        <v>#REF!</v>
      </c>
    </row>
    <row r="31" spans="1:2" x14ac:dyDescent="0.25">
      <c r="A31">
        <v>88.96</v>
      </c>
      <c r="B31" t="e">
        <f>VLOOKUP(Sheet1!#REF!,RKMtoRM!B:C,2,FALSE)</f>
        <v>#REF!</v>
      </c>
    </row>
    <row r="32" spans="1:2" x14ac:dyDescent="0.25">
      <c r="A32">
        <v>88.96</v>
      </c>
      <c r="B32" t="e">
        <f>VLOOKUP(Sheet1!#REF!,RKMtoRM!B:C,2,FALSE)</f>
        <v>#REF!</v>
      </c>
    </row>
    <row r="33" spans="1:2" x14ac:dyDescent="0.25">
      <c r="A33">
        <v>82.65</v>
      </c>
      <c r="B33" t="e">
        <f>VLOOKUP(Sheet1!#REF!,RKMtoRM!B:C,2,FALSE)</f>
        <v>#REF!</v>
      </c>
    </row>
    <row r="34" spans="1:2" x14ac:dyDescent="0.25">
      <c r="A34">
        <v>92.46</v>
      </c>
      <c r="B34" t="e">
        <f>VLOOKUP(Sheet1!#REF!,RKMtoRM!B:C,2,FALSE)</f>
        <v>#REF!</v>
      </c>
    </row>
    <row r="35" spans="1:2" x14ac:dyDescent="0.25">
      <c r="A35">
        <v>92.2</v>
      </c>
      <c r="B35" t="e">
        <f>VLOOKUP(Sheet1!#REF!,RKMtoRM!B:C,2,FALSE)</f>
        <v>#REF!</v>
      </c>
    </row>
    <row r="36" spans="1:2" x14ac:dyDescent="0.25">
      <c r="A36">
        <v>92.03</v>
      </c>
      <c r="B36" t="e">
        <f>VLOOKUP(Sheet1!#REF!,RKMtoRM!B:C,2,FALSE)</f>
        <v>#REF!</v>
      </c>
    </row>
    <row r="37" spans="1:2" x14ac:dyDescent="0.25">
      <c r="A37">
        <v>91.53</v>
      </c>
      <c r="B37" t="e">
        <f>VLOOKUP(Sheet1!#REF!,RKMtoRM!B:C,2,FALSE)</f>
        <v>#REF!</v>
      </c>
    </row>
    <row r="38" spans="1:2" x14ac:dyDescent="0.25">
      <c r="A38">
        <v>92.71</v>
      </c>
      <c r="B38" t="e">
        <f>VLOOKUP(Sheet1!#REF!,RKMtoRM!B:C,2,FALSE)</f>
        <v>#REF!</v>
      </c>
    </row>
    <row r="39" spans="1:2" x14ac:dyDescent="0.25">
      <c r="A39">
        <v>92.71</v>
      </c>
      <c r="B39" t="e">
        <f>VLOOKUP(Sheet1!#REF!,RKMtoRM!B:C,2,FALSE)</f>
        <v>#REF!</v>
      </c>
    </row>
    <row r="40" spans="1:2" x14ac:dyDescent="0.25">
      <c r="A40">
        <v>94.78</v>
      </c>
      <c r="B40" t="e">
        <f>VLOOKUP(Sheet1!#REF!,RKMtoRM!B:C,2,FALSE)</f>
        <v>#REF!</v>
      </c>
    </row>
    <row r="41" spans="1:2" x14ac:dyDescent="0.25">
      <c r="A41">
        <v>94.06</v>
      </c>
      <c r="B41" t="e">
        <f>VLOOKUP(Sheet1!#REF!,RKMtoRM!B:C,2,FALSE)</f>
        <v>#REF!</v>
      </c>
    </row>
    <row r="42" spans="1:2" x14ac:dyDescent="0.25">
      <c r="B42" t="e">
        <f>VLOOKUP(Sheet1!#REF!,RKMtoRM!B:C,2,FALSE)</f>
        <v>#REF!</v>
      </c>
    </row>
    <row r="43" spans="1:2" x14ac:dyDescent="0.25">
      <c r="B43" t="e">
        <f>VLOOKUP(Sheet1!#REF!,RKMtoRM!B:C,2,FALSE)</f>
        <v>#REF!</v>
      </c>
    </row>
    <row r="44" spans="1:2" x14ac:dyDescent="0.25">
      <c r="B44" t="e">
        <f>VLOOKUP(Sheet1!#REF!,RKMtoRM!B:C,2,FALSE)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3"/>
  <sheetViews>
    <sheetView topLeftCell="A72" workbookViewId="0">
      <selection activeCell="C9" sqref="C9"/>
    </sheetView>
  </sheetViews>
  <sheetFormatPr defaultRowHeight="15" x14ac:dyDescent="0.25"/>
  <cols>
    <col min="1" max="1" width="13.140625" bestFit="1" customWidth="1"/>
    <col min="2" max="2" width="15" bestFit="1" customWidth="1"/>
    <col min="3" max="3" width="15.28515625" style="21" bestFit="1" customWidth="1"/>
    <col min="4" max="4" width="10.5703125" bestFit="1" customWidth="1"/>
    <col min="5" max="5" width="10.28515625" bestFit="1" customWidth="1"/>
  </cols>
  <sheetData>
    <row r="1" spans="1:5" x14ac:dyDescent="0.25">
      <c r="A1" s="89" t="s">
        <v>1548</v>
      </c>
      <c r="B1" t="s">
        <v>1549</v>
      </c>
      <c r="C1" s="21" t="s">
        <v>1550</v>
      </c>
      <c r="D1" t="s">
        <v>1551</v>
      </c>
      <c r="E1" t="s">
        <v>1552</v>
      </c>
    </row>
    <row r="2" spans="1:5" x14ac:dyDescent="0.25">
      <c r="A2" s="7" t="s">
        <v>362</v>
      </c>
      <c r="B2" s="115">
        <v>10242</v>
      </c>
      <c r="C2" s="21">
        <v>38455</v>
      </c>
      <c r="D2" s="115">
        <v>0</v>
      </c>
      <c r="E2" s="115">
        <v>0</v>
      </c>
    </row>
    <row r="3" spans="1:5" x14ac:dyDescent="0.25">
      <c r="A3" s="7" t="s">
        <v>395</v>
      </c>
      <c r="B3" s="115">
        <v>25436</v>
      </c>
      <c r="C3" s="21">
        <v>38663</v>
      </c>
      <c r="D3" s="115">
        <v>0</v>
      </c>
      <c r="E3" s="115">
        <v>0</v>
      </c>
    </row>
    <row r="4" spans="1:5" x14ac:dyDescent="0.25">
      <c r="A4" s="7" t="s">
        <v>1475</v>
      </c>
      <c r="B4" s="115">
        <v>7935</v>
      </c>
      <c r="C4" s="21">
        <v>43913</v>
      </c>
      <c r="D4" s="115">
        <v>118.9</v>
      </c>
      <c r="E4" s="115">
        <v>111.9</v>
      </c>
    </row>
    <row r="5" spans="1:5" x14ac:dyDescent="0.25">
      <c r="A5" s="7" t="s">
        <v>372</v>
      </c>
      <c r="B5" s="115">
        <v>5011</v>
      </c>
      <c r="C5" s="21">
        <v>38455</v>
      </c>
      <c r="D5" s="115">
        <v>0</v>
      </c>
      <c r="E5" s="115">
        <v>0</v>
      </c>
    </row>
    <row r="6" spans="1:5" x14ac:dyDescent="0.25">
      <c r="A6" s="7" t="s">
        <v>403</v>
      </c>
      <c r="B6" s="115">
        <v>16282</v>
      </c>
      <c r="C6" s="21">
        <v>38664</v>
      </c>
      <c r="D6" s="115">
        <v>0</v>
      </c>
      <c r="E6" s="115">
        <v>0</v>
      </c>
    </row>
    <row r="7" spans="1:5" x14ac:dyDescent="0.25">
      <c r="A7" s="7" t="s">
        <v>1553</v>
      </c>
      <c r="B7" s="115">
        <v>540</v>
      </c>
      <c r="C7" s="21">
        <v>43283</v>
      </c>
      <c r="D7" s="115">
        <v>115.6</v>
      </c>
      <c r="E7" s="115">
        <v>115.6</v>
      </c>
    </row>
    <row r="8" spans="1:5" x14ac:dyDescent="0.25">
      <c r="A8" s="7" t="s">
        <v>1416</v>
      </c>
      <c r="B8" s="115">
        <v>11817</v>
      </c>
      <c r="C8" s="21">
        <v>43651.36363636364</v>
      </c>
      <c r="D8" s="115">
        <v>118.9</v>
      </c>
      <c r="E8" s="115">
        <v>111.9</v>
      </c>
    </row>
    <row r="9" spans="1:5" x14ac:dyDescent="0.25">
      <c r="A9" s="7" t="s">
        <v>1491</v>
      </c>
      <c r="B9" s="115">
        <v>14211</v>
      </c>
      <c r="C9" s="21">
        <v>44392.666666666664</v>
      </c>
      <c r="D9" s="115">
        <v>154.5</v>
      </c>
      <c r="E9" s="115">
        <v>86.6</v>
      </c>
    </row>
    <row r="10" spans="1:5" x14ac:dyDescent="0.25">
      <c r="A10" s="7" t="s">
        <v>326</v>
      </c>
      <c r="B10" s="115">
        <v>6879</v>
      </c>
      <c r="C10" s="21">
        <v>38296</v>
      </c>
      <c r="D10" s="115">
        <v>0</v>
      </c>
      <c r="E10" s="115">
        <v>0</v>
      </c>
    </row>
    <row r="11" spans="1:5" x14ac:dyDescent="0.25">
      <c r="A11" s="7" t="s">
        <v>1554</v>
      </c>
      <c r="B11" s="115">
        <v>7300</v>
      </c>
      <c r="C11" s="21">
        <v>37258</v>
      </c>
      <c r="D11" s="115">
        <v>101.6</v>
      </c>
      <c r="E11" s="115">
        <v>101.6</v>
      </c>
    </row>
    <row r="12" spans="1:5" x14ac:dyDescent="0.25">
      <c r="A12" s="7" t="s">
        <v>308</v>
      </c>
      <c r="B12" s="115">
        <v>61118</v>
      </c>
      <c r="C12" s="21">
        <v>37623</v>
      </c>
      <c r="D12" s="115">
        <v>203.2</v>
      </c>
      <c r="E12" s="115">
        <v>203.2</v>
      </c>
    </row>
    <row r="13" spans="1:5" x14ac:dyDescent="0.25">
      <c r="A13" s="7" t="s">
        <v>379</v>
      </c>
      <c r="B13" s="115">
        <v>10357</v>
      </c>
      <c r="C13" s="21">
        <v>38498</v>
      </c>
      <c r="D13" s="115">
        <v>177.9</v>
      </c>
      <c r="E13" s="115">
        <v>177.9</v>
      </c>
    </row>
    <row r="14" spans="1:5" x14ac:dyDescent="0.25">
      <c r="A14" s="7" t="s">
        <v>476</v>
      </c>
      <c r="B14" s="115">
        <v>44388</v>
      </c>
      <c r="C14" s="21">
        <v>38981</v>
      </c>
      <c r="D14" s="115">
        <v>203.2</v>
      </c>
      <c r="E14" s="115">
        <v>203.2</v>
      </c>
    </row>
    <row r="15" spans="1:5" x14ac:dyDescent="0.25">
      <c r="A15" s="7" t="s">
        <v>1073</v>
      </c>
      <c r="B15" s="115">
        <v>9818</v>
      </c>
      <c r="C15" s="21">
        <v>41937</v>
      </c>
      <c r="D15" s="115">
        <v>191.1</v>
      </c>
      <c r="E15" s="115">
        <v>161.5</v>
      </c>
    </row>
    <row r="16" spans="1:5" x14ac:dyDescent="0.25">
      <c r="A16" s="7" t="s">
        <v>1313</v>
      </c>
      <c r="B16" s="115">
        <v>55000</v>
      </c>
      <c r="C16" s="21">
        <v>42687.8</v>
      </c>
      <c r="D16" s="115">
        <v>207.3</v>
      </c>
      <c r="E16" s="115">
        <v>67.5</v>
      </c>
    </row>
    <row r="17" spans="1:5" x14ac:dyDescent="0.25">
      <c r="A17" s="7" t="s">
        <v>1330</v>
      </c>
      <c r="B17" s="115">
        <v>14500</v>
      </c>
      <c r="C17" s="21">
        <v>43146</v>
      </c>
      <c r="D17" s="115">
        <v>114.2</v>
      </c>
      <c r="E17" s="115">
        <v>86.5</v>
      </c>
    </row>
    <row r="18" spans="1:5" x14ac:dyDescent="0.25">
      <c r="A18" s="7" t="s">
        <v>1483</v>
      </c>
      <c r="B18" s="115">
        <v>19332</v>
      </c>
      <c r="C18" s="21">
        <v>44152</v>
      </c>
      <c r="D18" s="115">
        <v>191.1</v>
      </c>
      <c r="E18" s="115">
        <v>113.7</v>
      </c>
    </row>
    <row r="19" spans="1:5" x14ac:dyDescent="0.25">
      <c r="A19" s="7" t="s">
        <v>327</v>
      </c>
      <c r="B19" s="115">
        <v>6956</v>
      </c>
      <c r="C19" s="21">
        <v>38296</v>
      </c>
      <c r="D19" s="115">
        <v>0</v>
      </c>
      <c r="E19" s="115">
        <v>0</v>
      </c>
    </row>
    <row r="20" spans="1:5" x14ac:dyDescent="0.25">
      <c r="A20" s="7" t="s">
        <v>303</v>
      </c>
      <c r="B20" s="115">
        <v>8500</v>
      </c>
      <c r="C20" s="21">
        <v>38081</v>
      </c>
      <c r="D20" s="115">
        <v>0</v>
      </c>
      <c r="E20" s="115">
        <v>0</v>
      </c>
    </row>
    <row r="21" spans="1:5" x14ac:dyDescent="0.25">
      <c r="A21" s="7" t="s">
        <v>443</v>
      </c>
      <c r="B21" s="115">
        <v>22905</v>
      </c>
      <c r="C21" s="21">
        <v>38825</v>
      </c>
      <c r="D21" s="115">
        <v>203.2</v>
      </c>
      <c r="E21" s="115">
        <v>203.2</v>
      </c>
    </row>
    <row r="22" spans="1:5" x14ac:dyDescent="0.25">
      <c r="A22" s="7" t="s">
        <v>593</v>
      </c>
      <c r="B22" s="115">
        <v>3756</v>
      </c>
      <c r="C22" s="21">
        <v>40613</v>
      </c>
      <c r="D22" s="115">
        <v>114.2</v>
      </c>
      <c r="E22" s="115">
        <v>114.2</v>
      </c>
    </row>
    <row r="23" spans="1:5" x14ac:dyDescent="0.25">
      <c r="A23" s="7" t="s">
        <v>1555</v>
      </c>
      <c r="B23" s="115">
        <v>77</v>
      </c>
      <c r="C23" s="21">
        <v>41591</v>
      </c>
      <c r="D23" s="115">
        <v>161.5</v>
      </c>
      <c r="E23" s="115">
        <v>161.5</v>
      </c>
    </row>
    <row r="24" spans="1:5" x14ac:dyDescent="0.25">
      <c r="A24" s="7" t="s">
        <v>1324</v>
      </c>
      <c r="B24" s="115">
        <v>48366</v>
      </c>
      <c r="C24" s="21">
        <v>43053</v>
      </c>
      <c r="D24" s="115">
        <v>114.2</v>
      </c>
      <c r="E24" s="115">
        <v>86.5</v>
      </c>
    </row>
    <row r="25" spans="1:5" x14ac:dyDescent="0.25">
      <c r="A25" s="7" t="s">
        <v>1505</v>
      </c>
      <c r="B25" s="115">
        <v>30872</v>
      </c>
      <c r="C25" s="21">
        <v>44523</v>
      </c>
      <c r="D25" s="115">
        <v>191.1</v>
      </c>
      <c r="E25" s="115">
        <v>95.7</v>
      </c>
    </row>
    <row r="26" spans="1:5" x14ac:dyDescent="0.25">
      <c r="A26" s="7" t="s">
        <v>323</v>
      </c>
      <c r="B26" s="115">
        <v>6065</v>
      </c>
      <c r="C26" s="21">
        <v>38296</v>
      </c>
      <c r="D26" s="115">
        <v>0</v>
      </c>
      <c r="E26" s="115">
        <v>0</v>
      </c>
    </row>
    <row r="27" spans="1:5" x14ac:dyDescent="0.25">
      <c r="A27" s="7" t="s">
        <v>302</v>
      </c>
      <c r="B27" s="115">
        <v>41500</v>
      </c>
      <c r="C27" s="21">
        <v>37599</v>
      </c>
      <c r="D27" s="115">
        <v>195</v>
      </c>
      <c r="E27" s="115">
        <v>195</v>
      </c>
    </row>
    <row r="28" spans="1:5" x14ac:dyDescent="0.25">
      <c r="A28" s="7" t="s">
        <v>1556</v>
      </c>
      <c r="B28" s="115">
        <v>21</v>
      </c>
      <c r="C28" s="21">
        <v>38538</v>
      </c>
      <c r="D28" s="115">
        <v>181</v>
      </c>
      <c r="E28" s="115">
        <v>181</v>
      </c>
    </row>
    <row r="29" spans="1:5" x14ac:dyDescent="0.25">
      <c r="A29" s="7" t="s">
        <v>486</v>
      </c>
      <c r="B29" s="115">
        <v>30349</v>
      </c>
      <c r="C29" s="21">
        <v>39006</v>
      </c>
      <c r="D29" s="115">
        <v>115.6</v>
      </c>
      <c r="E29" s="115">
        <v>115.6</v>
      </c>
    </row>
    <row r="30" spans="1:5" x14ac:dyDescent="0.25">
      <c r="A30" s="7" t="s">
        <v>1411</v>
      </c>
      <c r="B30" s="115">
        <v>3300</v>
      </c>
      <c r="C30" s="21">
        <v>43417</v>
      </c>
      <c r="D30" s="115">
        <v>111.9</v>
      </c>
      <c r="E30" s="115">
        <v>86.5</v>
      </c>
    </row>
    <row r="31" spans="1:5" x14ac:dyDescent="0.25">
      <c r="A31" s="7" t="s">
        <v>324</v>
      </c>
      <c r="B31" s="115">
        <v>7845</v>
      </c>
      <c r="C31" s="21">
        <v>38296</v>
      </c>
      <c r="D31" s="115">
        <v>0</v>
      </c>
      <c r="E31" s="115">
        <v>0</v>
      </c>
    </row>
    <row r="32" spans="1:5" x14ac:dyDescent="0.25">
      <c r="A32" s="7" t="s">
        <v>1557</v>
      </c>
      <c r="B32" s="115">
        <v>2082</v>
      </c>
      <c r="C32" s="21">
        <v>37409</v>
      </c>
      <c r="D32" s="115">
        <v>191.1</v>
      </c>
      <c r="E32" s="115">
        <v>191.1</v>
      </c>
    </row>
    <row r="33" spans="1:5" x14ac:dyDescent="0.25">
      <c r="A33" s="7" t="s">
        <v>304</v>
      </c>
      <c r="B33" s="115">
        <v>1500</v>
      </c>
      <c r="C33" s="21">
        <v>38092</v>
      </c>
      <c r="D33" s="115">
        <v>203.2</v>
      </c>
      <c r="E33" s="115">
        <v>203.2</v>
      </c>
    </row>
    <row r="34" spans="1:5" x14ac:dyDescent="0.25">
      <c r="A34" s="7" t="s">
        <v>391</v>
      </c>
      <c r="B34" s="115">
        <v>21767</v>
      </c>
      <c r="C34" s="21">
        <v>38500.666666666664</v>
      </c>
      <c r="D34" s="115">
        <v>203.2</v>
      </c>
      <c r="E34" s="115">
        <v>177.9</v>
      </c>
    </row>
    <row r="35" spans="1:5" x14ac:dyDescent="0.25">
      <c r="A35" s="7" t="s">
        <v>439</v>
      </c>
      <c r="B35" s="115">
        <v>30117</v>
      </c>
      <c r="C35" s="21">
        <v>38825</v>
      </c>
      <c r="D35" s="115">
        <v>115.6</v>
      </c>
      <c r="E35" s="115">
        <v>115.6</v>
      </c>
    </row>
    <row r="36" spans="1:5" x14ac:dyDescent="0.25">
      <c r="A36" s="7" t="s">
        <v>566</v>
      </c>
      <c r="B36" s="115">
        <v>135990</v>
      </c>
      <c r="C36" s="21">
        <v>40491.307692307695</v>
      </c>
      <c r="D36" s="115">
        <v>141.30000000000001</v>
      </c>
      <c r="E36" s="115">
        <v>58.5</v>
      </c>
    </row>
    <row r="37" spans="1:5" x14ac:dyDescent="0.25">
      <c r="A37" s="7" t="s">
        <v>1170</v>
      </c>
      <c r="B37" s="115">
        <v>97573</v>
      </c>
      <c r="C37" s="21">
        <v>42307.666666666664</v>
      </c>
      <c r="D37" s="115">
        <v>207.3</v>
      </c>
      <c r="E37" s="115">
        <v>67.5</v>
      </c>
    </row>
    <row r="38" spans="1:5" x14ac:dyDescent="0.25">
      <c r="A38" s="7" t="s">
        <v>1412</v>
      </c>
      <c r="B38" s="115">
        <v>2839</v>
      </c>
      <c r="C38" s="21">
        <v>43511</v>
      </c>
      <c r="D38" s="115">
        <v>111.9</v>
      </c>
      <c r="E38" s="115">
        <v>86.5</v>
      </c>
    </row>
    <row r="39" spans="1:5" x14ac:dyDescent="0.25">
      <c r="A39" s="7" t="s">
        <v>369</v>
      </c>
      <c r="B39" s="115">
        <v>18826</v>
      </c>
      <c r="C39" s="21">
        <v>38454.5</v>
      </c>
      <c r="D39" s="115">
        <v>193.6</v>
      </c>
      <c r="E39" s="115">
        <v>193.6</v>
      </c>
    </row>
    <row r="40" spans="1:5" x14ac:dyDescent="0.25">
      <c r="A40" s="7" t="s">
        <v>393</v>
      </c>
      <c r="B40" s="115">
        <v>54628</v>
      </c>
      <c r="C40" s="21">
        <v>38663</v>
      </c>
      <c r="D40" s="115">
        <v>131.1</v>
      </c>
      <c r="E40" s="115">
        <v>101.6</v>
      </c>
    </row>
    <row r="41" spans="1:5" x14ac:dyDescent="0.25">
      <c r="A41" s="7" t="s">
        <v>551</v>
      </c>
      <c r="B41" s="115">
        <v>94966</v>
      </c>
      <c r="C41" s="21">
        <v>39385.75</v>
      </c>
      <c r="D41" s="115">
        <v>114.2</v>
      </c>
      <c r="E41" s="115">
        <v>114.2</v>
      </c>
    </row>
    <row r="42" spans="1:5" x14ac:dyDescent="0.25">
      <c r="A42" s="7" t="s">
        <v>722</v>
      </c>
      <c r="B42" s="115">
        <v>130557</v>
      </c>
      <c r="C42" s="21">
        <v>41218.142857142855</v>
      </c>
      <c r="D42" s="115">
        <v>161.5</v>
      </c>
      <c r="E42" s="115">
        <v>117.8</v>
      </c>
    </row>
    <row r="43" spans="1:5" x14ac:dyDescent="0.25">
      <c r="A43" s="7" t="s">
        <v>1558</v>
      </c>
      <c r="B43" s="115">
        <v>10880</v>
      </c>
      <c r="C43" s="21">
        <v>42667</v>
      </c>
      <c r="D43" s="115">
        <v>207.3</v>
      </c>
      <c r="E43" s="115">
        <v>207.3</v>
      </c>
    </row>
    <row r="44" spans="1:5" x14ac:dyDescent="0.25">
      <c r="A44" s="7" t="s">
        <v>1470</v>
      </c>
      <c r="B44" s="115">
        <v>5700</v>
      </c>
      <c r="C44" s="21">
        <v>43873</v>
      </c>
      <c r="D44" s="115">
        <v>113.7</v>
      </c>
      <c r="E44" s="115">
        <v>86.3</v>
      </c>
    </row>
    <row r="45" spans="1:5" x14ac:dyDescent="0.25">
      <c r="A45" s="7" t="s">
        <v>368</v>
      </c>
      <c r="B45" s="115">
        <v>10654</v>
      </c>
      <c r="C45" s="21">
        <v>38454.714285714283</v>
      </c>
      <c r="D45" s="115">
        <v>193.6</v>
      </c>
      <c r="E45" s="115">
        <v>193.6</v>
      </c>
    </row>
    <row r="46" spans="1:5" x14ac:dyDescent="0.25">
      <c r="A46" s="7" t="s">
        <v>399</v>
      </c>
      <c r="B46" s="115">
        <v>29096</v>
      </c>
      <c r="C46" s="21">
        <v>38664</v>
      </c>
      <c r="D46" s="115">
        <v>203.2</v>
      </c>
      <c r="E46" s="115">
        <v>181</v>
      </c>
    </row>
    <row r="47" spans="1:5" x14ac:dyDescent="0.25">
      <c r="A47" s="7" t="s">
        <v>544</v>
      </c>
      <c r="B47" s="115">
        <v>21188</v>
      </c>
      <c r="C47" s="21">
        <v>39231</v>
      </c>
      <c r="D47" s="115">
        <v>181</v>
      </c>
      <c r="E47" s="115">
        <v>181</v>
      </c>
    </row>
    <row r="48" spans="1:5" x14ac:dyDescent="0.25">
      <c r="A48" s="7" t="s">
        <v>849</v>
      </c>
      <c r="B48" s="115">
        <v>292850</v>
      </c>
      <c r="C48" s="21">
        <v>41590.4375</v>
      </c>
      <c r="D48" s="115">
        <v>207.3</v>
      </c>
      <c r="E48" s="115">
        <v>67.5</v>
      </c>
    </row>
    <row r="49" spans="1:5" x14ac:dyDescent="0.25">
      <c r="A49" s="7" t="s">
        <v>1467</v>
      </c>
      <c r="B49" s="115">
        <v>8432</v>
      </c>
      <c r="C49" s="21">
        <v>43791</v>
      </c>
      <c r="D49" s="115">
        <v>113.7</v>
      </c>
      <c r="E49" s="115">
        <v>86.3</v>
      </c>
    </row>
    <row r="50" spans="1:5" x14ac:dyDescent="0.25">
      <c r="A50" s="7" t="s">
        <v>210</v>
      </c>
      <c r="B50" s="115">
        <v>142</v>
      </c>
      <c r="C50" s="21">
        <v>41360</v>
      </c>
      <c r="D50" s="115">
        <v>86.5</v>
      </c>
      <c r="E50" s="115">
        <v>86.5</v>
      </c>
    </row>
    <row r="51" spans="1:5" x14ac:dyDescent="0.25">
      <c r="A51" s="7" t="s">
        <v>322</v>
      </c>
      <c r="B51" s="115">
        <v>6502</v>
      </c>
      <c r="C51" s="21">
        <v>38294</v>
      </c>
      <c r="D51" s="115">
        <v>0</v>
      </c>
      <c r="E51" s="115">
        <v>0</v>
      </c>
    </row>
    <row r="52" spans="1:5" x14ac:dyDescent="0.25">
      <c r="A52" s="7" t="s">
        <v>378</v>
      </c>
      <c r="B52" s="115">
        <v>22266</v>
      </c>
      <c r="C52" s="21">
        <v>37714</v>
      </c>
      <c r="D52" s="115">
        <v>197.8</v>
      </c>
      <c r="E52" s="115">
        <v>197.8</v>
      </c>
    </row>
    <row r="53" spans="1:5" x14ac:dyDescent="0.25">
      <c r="A53" s="7" t="s">
        <v>473</v>
      </c>
      <c r="B53" s="115">
        <v>43841</v>
      </c>
      <c r="C53" s="21">
        <v>38981</v>
      </c>
      <c r="D53" s="115">
        <v>181</v>
      </c>
      <c r="E53" s="115">
        <v>181</v>
      </c>
    </row>
    <row r="54" spans="1:5" x14ac:dyDescent="0.25">
      <c r="A54" s="7" t="s">
        <v>1293</v>
      </c>
      <c r="B54" s="115">
        <v>3122</v>
      </c>
      <c r="C54" s="21">
        <v>42485</v>
      </c>
      <c r="D54" s="115">
        <v>191.1</v>
      </c>
      <c r="E54" s="115">
        <v>191.1</v>
      </c>
    </row>
    <row r="55" spans="1:5" x14ac:dyDescent="0.25">
      <c r="A55" s="7" t="s">
        <v>1326</v>
      </c>
      <c r="B55" s="115">
        <v>18000</v>
      </c>
      <c r="C55" s="21">
        <v>43146</v>
      </c>
      <c r="D55" s="115">
        <v>114.2</v>
      </c>
      <c r="E55" s="115">
        <v>86.5</v>
      </c>
    </row>
    <row r="56" spans="1:5" x14ac:dyDescent="0.25">
      <c r="A56" s="7" t="s">
        <v>1461</v>
      </c>
      <c r="B56" s="115">
        <v>93061</v>
      </c>
      <c r="C56" s="21">
        <v>43986.7</v>
      </c>
      <c r="D56" s="115">
        <v>207.3</v>
      </c>
      <c r="E56" s="115">
        <v>86.3</v>
      </c>
    </row>
    <row r="57" spans="1:5" x14ac:dyDescent="0.25">
      <c r="A57" s="7" t="s">
        <v>329</v>
      </c>
      <c r="B57" s="115">
        <v>8639</v>
      </c>
      <c r="C57" s="21">
        <v>38294</v>
      </c>
      <c r="D57" s="115">
        <v>0</v>
      </c>
      <c r="E57" s="115">
        <v>0</v>
      </c>
    </row>
    <row r="58" spans="1:5" x14ac:dyDescent="0.25">
      <c r="A58" s="7" t="s">
        <v>306</v>
      </c>
      <c r="B58" s="115">
        <v>15199</v>
      </c>
      <c r="C58" s="21">
        <v>38081</v>
      </c>
      <c r="D58" s="115">
        <v>0</v>
      </c>
      <c r="E58" s="115">
        <v>0</v>
      </c>
    </row>
    <row r="59" spans="1:5" x14ac:dyDescent="0.25">
      <c r="A59" s="7" t="s">
        <v>463</v>
      </c>
      <c r="B59" s="115">
        <v>24405</v>
      </c>
      <c r="C59" s="21">
        <v>38825</v>
      </c>
      <c r="D59" s="115">
        <v>181</v>
      </c>
      <c r="E59" s="115">
        <v>181</v>
      </c>
    </row>
    <row r="60" spans="1:5" x14ac:dyDescent="0.25">
      <c r="A60" s="7" t="s">
        <v>636</v>
      </c>
      <c r="B60" s="115">
        <v>143520</v>
      </c>
      <c r="C60" s="21">
        <v>40862.25</v>
      </c>
      <c r="D60" s="115">
        <v>115.6</v>
      </c>
      <c r="E60" s="115">
        <v>56.3</v>
      </c>
    </row>
    <row r="61" spans="1:5" x14ac:dyDescent="0.25">
      <c r="A61" s="7" t="s">
        <v>1328</v>
      </c>
      <c r="B61" s="115">
        <v>12000</v>
      </c>
      <c r="C61" s="21">
        <v>43053</v>
      </c>
      <c r="D61" s="115">
        <v>114.2</v>
      </c>
      <c r="E61" s="115">
        <v>86.5</v>
      </c>
    </row>
    <row r="62" spans="1:5" x14ac:dyDescent="0.25">
      <c r="A62" s="7" t="s">
        <v>1462</v>
      </c>
      <c r="B62" s="115">
        <v>33354</v>
      </c>
      <c r="C62" s="21">
        <v>43789</v>
      </c>
      <c r="D62" s="115">
        <v>113.7</v>
      </c>
      <c r="E62" s="115">
        <v>86.3</v>
      </c>
    </row>
    <row r="63" spans="1:5" x14ac:dyDescent="0.25">
      <c r="A63" s="7" t="s">
        <v>1509</v>
      </c>
      <c r="B63" s="115">
        <v>20838</v>
      </c>
      <c r="C63" s="21">
        <v>44510</v>
      </c>
      <c r="D63" s="115">
        <v>206.8</v>
      </c>
      <c r="E63" s="115">
        <v>113.7</v>
      </c>
    </row>
    <row r="64" spans="1:5" x14ac:dyDescent="0.25">
      <c r="A64" s="7" t="s">
        <v>367</v>
      </c>
      <c r="B64" s="115">
        <v>11080</v>
      </c>
      <c r="C64" s="21">
        <v>38454</v>
      </c>
      <c r="D64" s="115">
        <v>0</v>
      </c>
      <c r="E64" s="115">
        <v>0</v>
      </c>
    </row>
    <row r="65" spans="1:5" x14ac:dyDescent="0.25">
      <c r="A65" s="7" t="s">
        <v>405</v>
      </c>
      <c r="B65" s="115">
        <v>21000</v>
      </c>
      <c r="C65" s="21">
        <v>38663</v>
      </c>
      <c r="D65" s="115">
        <v>0</v>
      </c>
      <c r="E65" s="115">
        <v>0</v>
      </c>
    </row>
    <row r="66" spans="1:5" x14ac:dyDescent="0.25">
      <c r="A66" s="7" t="s">
        <v>1086</v>
      </c>
      <c r="B66" s="115">
        <v>25467</v>
      </c>
      <c r="C66" s="21">
        <v>41937</v>
      </c>
      <c r="D66" s="115">
        <v>191.1</v>
      </c>
      <c r="E66" s="115">
        <v>141.30000000000001</v>
      </c>
    </row>
    <row r="67" spans="1:5" x14ac:dyDescent="0.25">
      <c r="A67" s="7" t="s">
        <v>1393</v>
      </c>
      <c r="B67" s="115">
        <v>48000</v>
      </c>
      <c r="C67" s="21">
        <v>43419.571428571428</v>
      </c>
      <c r="D67" s="115">
        <v>191.1</v>
      </c>
      <c r="E67" s="115">
        <v>86.5</v>
      </c>
    </row>
    <row r="68" spans="1:5" x14ac:dyDescent="0.25">
      <c r="A68" s="7" t="s">
        <v>366</v>
      </c>
      <c r="B68" s="115">
        <v>5000</v>
      </c>
      <c r="C68" s="21">
        <v>38454</v>
      </c>
      <c r="D68" s="115">
        <v>0</v>
      </c>
      <c r="E68" s="115">
        <v>0</v>
      </c>
    </row>
    <row r="69" spans="1:5" x14ac:dyDescent="0.25">
      <c r="A69" s="7" t="s">
        <v>398</v>
      </c>
      <c r="B69" s="115">
        <v>14853</v>
      </c>
      <c r="C69" s="21">
        <v>38664</v>
      </c>
      <c r="D69" s="115">
        <v>0</v>
      </c>
      <c r="E69" s="115">
        <v>0</v>
      </c>
    </row>
    <row r="70" spans="1:5" x14ac:dyDescent="0.25">
      <c r="A70" s="7" t="s">
        <v>1188</v>
      </c>
      <c r="B70" s="115">
        <v>94216</v>
      </c>
      <c r="C70" s="21">
        <v>42324.285714285717</v>
      </c>
      <c r="D70" s="115">
        <v>138.30000000000001</v>
      </c>
      <c r="E70" s="115">
        <v>104.8</v>
      </c>
    </row>
    <row r="71" spans="1:5" x14ac:dyDescent="0.25">
      <c r="A71" s="7" t="s">
        <v>1395</v>
      </c>
      <c r="B71" s="115">
        <v>17100</v>
      </c>
      <c r="C71" s="21">
        <v>43510</v>
      </c>
      <c r="D71" s="115">
        <v>111.9</v>
      </c>
      <c r="E71" s="115">
        <v>86.5</v>
      </c>
    </row>
    <row r="72" spans="1:5" x14ac:dyDescent="0.25">
      <c r="A72" s="7" t="s">
        <v>320</v>
      </c>
      <c r="B72" s="115">
        <v>6245</v>
      </c>
      <c r="C72" s="21">
        <v>38294</v>
      </c>
      <c r="D72" s="115">
        <v>0</v>
      </c>
      <c r="E72" s="115">
        <v>0</v>
      </c>
    </row>
    <row r="73" spans="1:5" x14ac:dyDescent="0.25">
      <c r="A73" s="7" t="s">
        <v>1559</v>
      </c>
      <c r="B73" s="115">
        <v>4600</v>
      </c>
      <c r="C73" s="21">
        <v>37257</v>
      </c>
      <c r="D73" s="115">
        <v>67.5</v>
      </c>
      <c r="E73" s="115">
        <v>67.5</v>
      </c>
    </row>
    <row r="74" spans="1:5" x14ac:dyDescent="0.25">
      <c r="A74" s="7" t="s">
        <v>1560</v>
      </c>
      <c r="B74" s="115">
        <v>1888</v>
      </c>
      <c r="C74" s="21">
        <v>38290</v>
      </c>
      <c r="D74" s="115">
        <v>182.8</v>
      </c>
      <c r="E74" s="115">
        <v>182.8</v>
      </c>
    </row>
    <row r="75" spans="1:5" x14ac:dyDescent="0.25">
      <c r="A75" s="7" t="s">
        <v>346</v>
      </c>
      <c r="B75" s="115">
        <v>4824</v>
      </c>
      <c r="C75" s="21">
        <v>38357</v>
      </c>
      <c r="D75" s="115">
        <v>182.8</v>
      </c>
      <c r="E75" s="115">
        <v>177.9</v>
      </c>
    </row>
    <row r="76" spans="1:5" x14ac:dyDescent="0.25">
      <c r="A76" s="7" t="s">
        <v>479</v>
      </c>
      <c r="B76" s="115">
        <v>30385</v>
      </c>
      <c r="C76" s="21">
        <v>39006</v>
      </c>
      <c r="D76" s="115">
        <v>127.9</v>
      </c>
      <c r="E76" s="115">
        <v>127.9</v>
      </c>
    </row>
    <row r="77" spans="1:5" x14ac:dyDescent="0.25">
      <c r="A77" s="7" t="s">
        <v>564</v>
      </c>
      <c r="B77" s="115">
        <v>21218</v>
      </c>
      <c r="C77" s="21">
        <v>40129</v>
      </c>
      <c r="D77" s="115">
        <v>80.400000000000006</v>
      </c>
      <c r="E77" s="115">
        <v>80.400000000000006</v>
      </c>
    </row>
    <row r="78" spans="1:5" x14ac:dyDescent="0.25">
      <c r="A78" s="7" t="s">
        <v>717</v>
      </c>
      <c r="B78" s="115">
        <v>144000</v>
      </c>
      <c r="C78" s="21">
        <v>41221.111111111109</v>
      </c>
      <c r="D78" s="115">
        <v>115.6</v>
      </c>
      <c r="E78" s="115">
        <v>56.3</v>
      </c>
    </row>
    <row r="79" spans="1:5" x14ac:dyDescent="0.25">
      <c r="A79" s="7" t="s">
        <v>1036</v>
      </c>
      <c r="B79" s="115">
        <v>233033</v>
      </c>
      <c r="C79" s="21">
        <v>41949.727272727272</v>
      </c>
      <c r="D79" s="115">
        <v>207.3</v>
      </c>
      <c r="E79" s="115">
        <v>67.5</v>
      </c>
    </row>
    <row r="80" spans="1:5" x14ac:dyDescent="0.25">
      <c r="A80" s="7" t="s">
        <v>1374</v>
      </c>
      <c r="B80" s="115">
        <v>114000</v>
      </c>
      <c r="C80" s="21">
        <v>43410.333333333336</v>
      </c>
      <c r="D80" s="115">
        <v>207.3</v>
      </c>
      <c r="E80" s="115">
        <v>86.5</v>
      </c>
    </row>
    <row r="81" spans="1:5" x14ac:dyDescent="0.25">
      <c r="A81" s="7" t="s">
        <v>1486</v>
      </c>
      <c r="B81" s="115">
        <v>51000</v>
      </c>
      <c r="C81" s="21">
        <v>44154.5</v>
      </c>
      <c r="D81" s="115">
        <v>182.8</v>
      </c>
      <c r="E81" s="115">
        <v>86.3</v>
      </c>
    </row>
    <row r="82" spans="1:5" x14ac:dyDescent="0.25">
      <c r="A82" s="7" t="s">
        <v>321</v>
      </c>
      <c r="B82" s="115">
        <v>9622</v>
      </c>
      <c r="C82" s="21">
        <v>38294</v>
      </c>
      <c r="D82" s="115">
        <v>0</v>
      </c>
      <c r="E82" s="115">
        <v>0</v>
      </c>
    </row>
    <row r="83" spans="1:5" x14ac:dyDescent="0.25">
      <c r="A83" s="7" t="s">
        <v>385</v>
      </c>
      <c r="B83" s="115">
        <v>5307</v>
      </c>
      <c r="C83" s="21">
        <v>37989</v>
      </c>
      <c r="D83" s="115">
        <v>197.8</v>
      </c>
      <c r="E83" s="115">
        <v>197.8</v>
      </c>
    </row>
    <row r="84" spans="1:5" x14ac:dyDescent="0.25">
      <c r="A84" s="7" t="s">
        <v>441</v>
      </c>
      <c r="B84" s="115">
        <v>30893</v>
      </c>
      <c r="C84" s="21">
        <v>38825</v>
      </c>
      <c r="D84" s="115">
        <v>127.9</v>
      </c>
      <c r="E84" s="115">
        <v>127.9</v>
      </c>
    </row>
    <row r="85" spans="1:5" x14ac:dyDescent="0.25">
      <c r="A85" s="7" t="s">
        <v>639</v>
      </c>
      <c r="B85" s="115">
        <v>47318</v>
      </c>
      <c r="C85" s="21">
        <v>40863</v>
      </c>
      <c r="D85" s="115">
        <v>131.1</v>
      </c>
      <c r="E85" s="115">
        <v>117.8</v>
      </c>
    </row>
    <row r="86" spans="1:5" x14ac:dyDescent="0.25">
      <c r="A86" s="7" t="s">
        <v>1192</v>
      </c>
      <c r="B86" s="115">
        <v>8760</v>
      </c>
      <c r="C86" s="21">
        <v>42321</v>
      </c>
      <c r="D86" s="115">
        <v>161.5</v>
      </c>
      <c r="E86" s="115">
        <v>161.5</v>
      </c>
    </row>
    <row r="87" spans="1:5" x14ac:dyDescent="0.25">
      <c r="A87" s="7" t="s">
        <v>1389</v>
      </c>
      <c r="B87" s="115">
        <v>21900</v>
      </c>
      <c r="C87" s="21">
        <v>43509</v>
      </c>
      <c r="D87" s="115">
        <v>111.9</v>
      </c>
      <c r="E87" s="115">
        <v>86.5</v>
      </c>
    </row>
    <row r="88" spans="1:5" x14ac:dyDescent="0.25">
      <c r="A88" s="7" t="s">
        <v>1507</v>
      </c>
      <c r="B88" s="115">
        <v>42000</v>
      </c>
      <c r="C88" s="21">
        <v>44529.666666666664</v>
      </c>
      <c r="D88" s="115">
        <v>182.8</v>
      </c>
      <c r="E88" s="115">
        <v>86.3</v>
      </c>
    </row>
    <row r="89" spans="1:5" x14ac:dyDescent="0.25">
      <c r="A89" s="7" t="s">
        <v>1561</v>
      </c>
      <c r="B89" s="115"/>
      <c r="D89" s="115"/>
      <c r="E89" s="115"/>
    </row>
    <row r="90" spans="1:5" x14ac:dyDescent="0.25">
      <c r="A90" s="7" t="s">
        <v>42</v>
      </c>
      <c r="B90" s="115">
        <v>84651</v>
      </c>
      <c r="C90" s="21">
        <v>38035</v>
      </c>
      <c r="D90" s="115">
        <v>197.8</v>
      </c>
      <c r="E90" s="115">
        <v>197.8</v>
      </c>
    </row>
    <row r="91" spans="1:5" x14ac:dyDescent="0.25">
      <c r="A91" s="7" t="s">
        <v>148</v>
      </c>
      <c r="B91" s="115">
        <v>161568</v>
      </c>
      <c r="C91" s="21">
        <v>39023</v>
      </c>
      <c r="D91" s="115">
        <v>67.5</v>
      </c>
      <c r="E91" s="115">
        <v>67.5</v>
      </c>
    </row>
    <row r="92" spans="1:5" x14ac:dyDescent="0.25">
      <c r="A92" s="7" t="s">
        <v>161</v>
      </c>
      <c r="B92" s="115">
        <v>17000</v>
      </c>
      <c r="C92" s="21">
        <v>39233</v>
      </c>
      <c r="D92" s="115">
        <v>181</v>
      </c>
      <c r="E92" s="115">
        <v>181</v>
      </c>
    </row>
    <row r="93" spans="1:5" x14ac:dyDescent="0.25">
      <c r="A93" s="7" t="s">
        <v>261</v>
      </c>
      <c r="B93" s="115">
        <v>139306</v>
      </c>
      <c r="C93" s="21">
        <v>44154</v>
      </c>
      <c r="D93" s="115">
        <v>207.3</v>
      </c>
      <c r="E93" s="115">
        <v>103.2</v>
      </c>
    </row>
    <row r="94" spans="1:5" x14ac:dyDescent="0.25">
      <c r="A94" s="7" t="s">
        <v>265</v>
      </c>
      <c r="B94" s="115">
        <v>99625</v>
      </c>
      <c r="C94" s="21">
        <v>44510</v>
      </c>
      <c r="D94" s="115">
        <v>206.8</v>
      </c>
      <c r="E94" s="115">
        <v>113.7</v>
      </c>
    </row>
    <row r="95" spans="1:5" x14ac:dyDescent="0.25">
      <c r="A95" s="7" t="s">
        <v>1562</v>
      </c>
      <c r="B95" s="115">
        <v>196</v>
      </c>
      <c r="C95" s="21">
        <v>43249</v>
      </c>
      <c r="D95" s="115">
        <v>115.6</v>
      </c>
      <c r="E95" s="115">
        <v>115.6</v>
      </c>
    </row>
    <row r="96" spans="1:5" x14ac:dyDescent="0.25">
      <c r="A96" s="7" t="s">
        <v>1563</v>
      </c>
      <c r="B96" s="115">
        <v>664</v>
      </c>
      <c r="C96" s="21">
        <v>44538</v>
      </c>
      <c r="D96" s="115">
        <v>95.7</v>
      </c>
      <c r="E96" s="115">
        <v>95.7</v>
      </c>
    </row>
    <row r="97" spans="1:5" x14ac:dyDescent="0.25">
      <c r="A97" s="7" t="s">
        <v>1564</v>
      </c>
      <c r="B97" s="115">
        <v>2993</v>
      </c>
      <c r="C97" s="21">
        <v>44627</v>
      </c>
      <c r="D97" s="115">
        <v>154.5</v>
      </c>
      <c r="E97" s="115">
        <v>118.9</v>
      </c>
    </row>
    <row r="98" spans="1:5" x14ac:dyDescent="0.25">
      <c r="A98" s="7" t="s">
        <v>1565</v>
      </c>
      <c r="B98" s="115">
        <v>126504</v>
      </c>
      <c r="C98" s="21">
        <v>44890.25</v>
      </c>
      <c r="D98" s="115">
        <v>191.1</v>
      </c>
      <c r="E98" s="115">
        <v>92.3</v>
      </c>
    </row>
    <row r="99" spans="1:5" x14ac:dyDescent="0.25">
      <c r="A99" s="7" t="s">
        <v>1537</v>
      </c>
      <c r="B99" s="115">
        <v>512</v>
      </c>
      <c r="C99" s="21">
        <v>44538</v>
      </c>
      <c r="D99" s="115">
        <v>95.7</v>
      </c>
      <c r="E99" s="115">
        <v>95.7</v>
      </c>
    </row>
    <row r="100" spans="1:5" x14ac:dyDescent="0.25">
      <c r="A100" s="7" t="s">
        <v>1731</v>
      </c>
      <c r="B100" s="115">
        <v>32236</v>
      </c>
      <c r="C100" s="21">
        <v>44974.333333333336</v>
      </c>
      <c r="D100" s="115">
        <v>118.7</v>
      </c>
      <c r="E100" s="115">
        <v>111.9</v>
      </c>
    </row>
    <row r="101" spans="1:5" x14ac:dyDescent="0.25">
      <c r="A101" s="7" t="s">
        <v>1728</v>
      </c>
      <c r="B101" s="115">
        <v>46484</v>
      </c>
      <c r="C101" s="21">
        <v>45259.333333333336</v>
      </c>
      <c r="D101" s="115">
        <v>86.3</v>
      </c>
      <c r="E101" s="115">
        <v>86.3</v>
      </c>
    </row>
    <row r="102" spans="1:5" x14ac:dyDescent="0.25">
      <c r="A102" s="7" t="s">
        <v>1732</v>
      </c>
      <c r="B102" s="115">
        <v>163206</v>
      </c>
      <c r="C102" s="21">
        <v>45618.166666666664</v>
      </c>
      <c r="D102" s="115">
        <v>191.1</v>
      </c>
      <c r="E102" s="115">
        <v>118.7</v>
      </c>
    </row>
    <row r="103" spans="1:5" x14ac:dyDescent="0.25">
      <c r="A103" s="7" t="s">
        <v>1566</v>
      </c>
      <c r="B103" s="115">
        <v>3833866</v>
      </c>
      <c r="C103" s="21">
        <v>41561.117824773413</v>
      </c>
      <c r="D103" s="115">
        <v>207.3</v>
      </c>
      <c r="E103" s="115">
        <v>56.3</v>
      </c>
    </row>
  </sheetData>
  <pageMargins left="0.7" right="0.7" top="0.75" bottom="0.75" header="0.3" footer="0.3"/>
  <pageSetup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K672"/>
  <sheetViews>
    <sheetView workbookViewId="0">
      <selection sqref="A1:XFD1"/>
    </sheetView>
  </sheetViews>
  <sheetFormatPr defaultRowHeight="15" x14ac:dyDescent="0.25"/>
  <cols>
    <col min="1" max="1" width="10.7109375" style="21" bestFit="1" customWidth="1"/>
  </cols>
  <sheetData>
    <row r="1" spans="1:10" x14ac:dyDescent="0.25">
      <c r="A1" s="21" t="s">
        <v>0</v>
      </c>
      <c r="B1" t="s">
        <v>3</v>
      </c>
      <c r="C1" t="s">
        <v>1567</v>
      </c>
      <c r="D1" t="s">
        <v>1568</v>
      </c>
      <c r="E1" t="s">
        <v>1569</v>
      </c>
      <c r="F1" t="s">
        <v>1570</v>
      </c>
      <c r="G1" t="s">
        <v>1571</v>
      </c>
      <c r="H1" t="s">
        <v>1572</v>
      </c>
      <c r="I1" t="s">
        <v>1573</v>
      </c>
      <c r="J1" t="s">
        <v>1574</v>
      </c>
    </row>
    <row r="2" spans="1:10" hidden="1" x14ac:dyDescent="0.25">
      <c r="A2" s="21">
        <v>44141</v>
      </c>
      <c r="B2" t="s">
        <v>1575</v>
      </c>
      <c r="C2" t="s">
        <v>1439</v>
      </c>
      <c r="D2" t="s">
        <v>1439</v>
      </c>
      <c r="E2" s="6">
        <v>57</v>
      </c>
      <c r="F2" s="9">
        <v>45.34</v>
      </c>
      <c r="G2" s="26">
        <v>1.74</v>
      </c>
      <c r="H2" t="s">
        <v>1439</v>
      </c>
      <c r="I2" t="s">
        <v>1439</v>
      </c>
      <c r="J2">
        <f t="shared" ref="J2:J65" si="0">IF(ISNUMBER(I2),(G2/I2^3*100000),(G2/E2^3*100000))</f>
        <v>0.93956035055320675</v>
      </c>
    </row>
    <row r="3" spans="1:10" hidden="1" x14ac:dyDescent="0.25">
      <c r="A3" s="21">
        <v>44141</v>
      </c>
      <c r="B3" t="s">
        <v>1575</v>
      </c>
      <c r="C3" t="s">
        <v>1439</v>
      </c>
      <c r="D3" t="s">
        <v>1439</v>
      </c>
      <c r="E3" s="6">
        <v>63</v>
      </c>
      <c r="F3" s="9">
        <v>50.314</v>
      </c>
      <c r="G3" s="26">
        <v>2.44</v>
      </c>
      <c r="H3" t="s">
        <v>1439</v>
      </c>
      <c r="I3" t="s">
        <v>1439</v>
      </c>
      <c r="J3">
        <f t="shared" si="0"/>
        <v>0.97581654648925997</v>
      </c>
    </row>
    <row r="4" spans="1:10" hidden="1" x14ac:dyDescent="0.25">
      <c r="A4" s="21">
        <v>44141</v>
      </c>
      <c r="B4" t="s">
        <v>1575</v>
      </c>
      <c r="C4" t="s">
        <v>1439</v>
      </c>
      <c r="D4" t="s">
        <v>1439</v>
      </c>
      <c r="E4" s="6">
        <v>61</v>
      </c>
      <c r="F4" s="9">
        <v>48.655999999999999</v>
      </c>
      <c r="G4" s="26">
        <v>2.2799999999999998</v>
      </c>
      <c r="H4" t="s">
        <v>1439</v>
      </c>
      <c r="I4" t="s">
        <v>1439</v>
      </c>
      <c r="J4">
        <f t="shared" si="0"/>
        <v>1.0044893625457636</v>
      </c>
    </row>
    <row r="5" spans="1:10" hidden="1" x14ac:dyDescent="0.25">
      <c r="A5" s="21">
        <v>44141</v>
      </c>
      <c r="B5" t="s">
        <v>1575</v>
      </c>
      <c r="C5" t="s">
        <v>1439</v>
      </c>
      <c r="D5" t="s">
        <v>1439</v>
      </c>
      <c r="E5" s="6">
        <v>75</v>
      </c>
      <c r="F5" s="9">
        <v>60.262</v>
      </c>
      <c r="G5" s="26">
        <v>3.53</v>
      </c>
      <c r="H5" t="s">
        <v>1439</v>
      </c>
      <c r="I5" t="s">
        <v>1439</v>
      </c>
      <c r="J5">
        <f t="shared" si="0"/>
        <v>0.83674074074074078</v>
      </c>
    </row>
    <row r="6" spans="1:10" hidden="1" x14ac:dyDescent="0.25">
      <c r="A6" s="21">
        <v>44141</v>
      </c>
      <c r="B6" t="s">
        <v>1575</v>
      </c>
      <c r="C6" t="s">
        <v>1439</v>
      </c>
      <c r="D6" t="s">
        <v>1439</v>
      </c>
      <c r="E6" s="6">
        <v>42</v>
      </c>
      <c r="F6" s="9">
        <v>32.905000000000001</v>
      </c>
      <c r="G6" s="26">
        <v>0.65</v>
      </c>
      <c r="H6" t="s">
        <v>1439</v>
      </c>
      <c r="I6" t="s">
        <v>1439</v>
      </c>
      <c r="J6">
        <f t="shared" si="0"/>
        <v>0.87733506100853043</v>
      </c>
    </row>
    <row r="7" spans="1:10" hidden="1" x14ac:dyDescent="0.25">
      <c r="A7" s="21">
        <v>44141</v>
      </c>
      <c r="B7" t="s">
        <v>1575</v>
      </c>
      <c r="C7" t="s">
        <v>1439</v>
      </c>
      <c r="D7" t="s">
        <v>1439</v>
      </c>
      <c r="E7" s="6">
        <v>70</v>
      </c>
      <c r="F7" s="9">
        <v>56.116999999999997</v>
      </c>
      <c r="G7" s="26">
        <v>3.09</v>
      </c>
      <c r="H7" t="s">
        <v>1439</v>
      </c>
      <c r="I7" t="s">
        <v>1439</v>
      </c>
      <c r="J7">
        <f t="shared" si="0"/>
        <v>0.9008746355685131</v>
      </c>
    </row>
    <row r="8" spans="1:10" hidden="1" x14ac:dyDescent="0.25">
      <c r="A8" s="21">
        <v>44141</v>
      </c>
      <c r="B8" t="s">
        <v>1575</v>
      </c>
      <c r="C8" t="s">
        <v>1439</v>
      </c>
      <c r="D8" t="s">
        <v>1439</v>
      </c>
      <c r="E8" s="6">
        <v>73</v>
      </c>
      <c r="F8" s="9">
        <v>58.603999999999999</v>
      </c>
      <c r="G8" s="26">
        <v>3.21</v>
      </c>
      <c r="H8" t="s">
        <v>1439</v>
      </c>
      <c r="I8" t="s">
        <v>1439</v>
      </c>
      <c r="J8">
        <f t="shared" si="0"/>
        <v>0.82515674122210592</v>
      </c>
    </row>
    <row r="9" spans="1:10" hidden="1" x14ac:dyDescent="0.25">
      <c r="A9" s="21">
        <v>44141</v>
      </c>
      <c r="B9" t="s">
        <v>1575</v>
      </c>
      <c r="C9" t="s">
        <v>1439</v>
      </c>
      <c r="D9" t="s">
        <v>1439</v>
      </c>
      <c r="E9" s="6">
        <v>50</v>
      </c>
      <c r="F9" s="9">
        <v>39.536999999999999</v>
      </c>
      <c r="G9" s="26">
        <v>1.28</v>
      </c>
      <c r="H9" t="s">
        <v>1439</v>
      </c>
      <c r="I9" t="s">
        <v>1439</v>
      </c>
      <c r="J9">
        <f t="shared" si="0"/>
        <v>1.024</v>
      </c>
    </row>
    <row r="10" spans="1:10" hidden="1" x14ac:dyDescent="0.25">
      <c r="A10" s="21">
        <v>44141</v>
      </c>
      <c r="B10" t="s">
        <v>1575</v>
      </c>
      <c r="C10" t="s">
        <v>1439</v>
      </c>
      <c r="D10" t="s">
        <v>1439</v>
      </c>
      <c r="E10" s="6">
        <v>61</v>
      </c>
      <c r="F10" s="9">
        <v>48.655999999999999</v>
      </c>
      <c r="G10" s="26">
        <v>2.16</v>
      </c>
      <c r="H10" t="s">
        <v>1439</v>
      </c>
      <c r="I10" t="s">
        <v>1439</v>
      </c>
      <c r="J10">
        <f t="shared" si="0"/>
        <v>0.95162150135914469</v>
      </c>
    </row>
    <row r="11" spans="1:10" hidden="1" x14ac:dyDescent="0.25">
      <c r="A11" s="21">
        <v>44141</v>
      </c>
      <c r="B11" t="s">
        <v>1575</v>
      </c>
      <c r="C11" t="s">
        <v>1439</v>
      </c>
      <c r="D11" t="s">
        <v>1439</v>
      </c>
      <c r="E11" s="6">
        <v>42</v>
      </c>
      <c r="F11" s="9">
        <v>32.905000000000001</v>
      </c>
      <c r="G11" s="26">
        <v>0.7</v>
      </c>
      <c r="H11" t="s">
        <v>1439</v>
      </c>
      <c r="I11" t="s">
        <v>1439</v>
      </c>
      <c r="J11">
        <f t="shared" si="0"/>
        <v>0.94482237339380193</v>
      </c>
    </row>
    <row r="12" spans="1:10" hidden="1" x14ac:dyDescent="0.25">
      <c r="A12" s="21">
        <v>44141</v>
      </c>
      <c r="B12" t="s">
        <v>1575</v>
      </c>
      <c r="C12" t="s">
        <v>1439</v>
      </c>
      <c r="D12" t="s">
        <v>1439</v>
      </c>
      <c r="E12" s="6">
        <v>74</v>
      </c>
      <c r="F12" s="9">
        <v>59.433</v>
      </c>
      <c r="G12" s="26">
        <v>3.11</v>
      </c>
      <c r="H12" t="s">
        <v>1439</v>
      </c>
      <c r="I12" t="s">
        <v>1439</v>
      </c>
      <c r="J12">
        <f t="shared" si="0"/>
        <v>0.76747675359801004</v>
      </c>
    </row>
    <row r="13" spans="1:10" hidden="1" x14ac:dyDescent="0.25">
      <c r="A13" s="21">
        <v>44141</v>
      </c>
      <c r="B13" t="s">
        <v>1575</v>
      </c>
      <c r="C13" t="s">
        <v>1439</v>
      </c>
      <c r="D13" t="s">
        <v>1439</v>
      </c>
      <c r="E13" s="6">
        <v>60</v>
      </c>
      <c r="F13" s="9">
        <v>47.826999999999998</v>
      </c>
      <c r="G13" s="26">
        <v>1.89</v>
      </c>
      <c r="H13" t="s">
        <v>1439</v>
      </c>
      <c r="I13" t="s">
        <v>1439</v>
      </c>
      <c r="J13">
        <f t="shared" si="0"/>
        <v>0.87499999999999989</v>
      </c>
    </row>
    <row r="14" spans="1:10" hidden="1" x14ac:dyDescent="0.25">
      <c r="A14" s="21">
        <v>44141</v>
      </c>
      <c r="B14" t="s">
        <v>1575</v>
      </c>
      <c r="C14" t="s">
        <v>1439</v>
      </c>
      <c r="D14" t="s">
        <v>1439</v>
      </c>
      <c r="E14" s="6">
        <v>60</v>
      </c>
      <c r="F14" s="9">
        <v>47.826999999999998</v>
      </c>
      <c r="G14" s="26">
        <v>1.81</v>
      </c>
      <c r="H14" t="s">
        <v>1439</v>
      </c>
      <c r="I14" t="s">
        <v>1439</v>
      </c>
      <c r="J14">
        <f t="shared" si="0"/>
        <v>0.83796296296296302</v>
      </c>
    </row>
    <row r="15" spans="1:10" hidden="1" x14ac:dyDescent="0.25">
      <c r="A15" s="21">
        <v>44141</v>
      </c>
      <c r="B15" t="s">
        <v>1575</v>
      </c>
      <c r="C15" t="s">
        <v>1439</v>
      </c>
      <c r="D15" t="s">
        <v>1439</v>
      </c>
      <c r="E15" s="6">
        <v>75</v>
      </c>
      <c r="F15" s="9">
        <v>60.262</v>
      </c>
      <c r="G15" s="26">
        <v>3.53</v>
      </c>
      <c r="H15" t="s">
        <v>1439</v>
      </c>
      <c r="I15" t="s">
        <v>1439</v>
      </c>
      <c r="J15">
        <f t="shared" si="0"/>
        <v>0.83674074074074078</v>
      </c>
    </row>
    <row r="16" spans="1:10" hidden="1" x14ac:dyDescent="0.25">
      <c r="A16" s="21">
        <v>44141</v>
      </c>
      <c r="B16" t="s">
        <v>1575</v>
      </c>
      <c r="C16" t="s">
        <v>1439</v>
      </c>
      <c r="D16" t="s">
        <v>1439</v>
      </c>
      <c r="E16" s="6">
        <v>50</v>
      </c>
      <c r="F16" s="9">
        <v>39.536999999999999</v>
      </c>
      <c r="G16" s="26">
        <v>1.1299999999999999</v>
      </c>
      <c r="H16" t="s">
        <v>1439</v>
      </c>
      <c r="I16" t="s">
        <v>1439</v>
      </c>
      <c r="J16">
        <f t="shared" si="0"/>
        <v>0.90400000000000003</v>
      </c>
    </row>
    <row r="17" spans="1:10" hidden="1" x14ac:dyDescent="0.25">
      <c r="A17" s="21">
        <v>44141</v>
      </c>
      <c r="B17" t="s">
        <v>1575</v>
      </c>
      <c r="C17" t="s">
        <v>1439</v>
      </c>
      <c r="D17" t="s">
        <v>1439</v>
      </c>
      <c r="E17" s="6">
        <v>51</v>
      </c>
      <c r="F17" s="9">
        <v>40.366</v>
      </c>
      <c r="G17" s="26">
        <v>1.27</v>
      </c>
      <c r="H17" t="s">
        <v>1439</v>
      </c>
      <c r="I17" t="s">
        <v>1439</v>
      </c>
      <c r="J17">
        <f t="shared" si="0"/>
        <v>0.95739949189979734</v>
      </c>
    </row>
    <row r="18" spans="1:10" hidden="1" x14ac:dyDescent="0.25">
      <c r="A18" s="21">
        <v>44141</v>
      </c>
      <c r="B18" t="s">
        <v>1575</v>
      </c>
      <c r="C18" t="s">
        <v>1439</v>
      </c>
      <c r="D18" t="s">
        <v>1439</v>
      </c>
      <c r="E18" s="6">
        <v>70</v>
      </c>
      <c r="F18" s="9">
        <v>56.116999999999997</v>
      </c>
      <c r="G18" s="26">
        <v>2.92</v>
      </c>
      <c r="H18" t="s">
        <v>1439</v>
      </c>
      <c r="I18" t="s">
        <v>1439</v>
      </c>
      <c r="J18">
        <f t="shared" si="0"/>
        <v>0.85131195335276966</v>
      </c>
    </row>
    <row r="19" spans="1:10" hidden="1" x14ac:dyDescent="0.25">
      <c r="A19" s="21">
        <v>44141</v>
      </c>
      <c r="B19" t="s">
        <v>1575</v>
      </c>
      <c r="C19" t="s">
        <v>1439</v>
      </c>
      <c r="D19" t="s">
        <v>1439</v>
      </c>
      <c r="E19" s="6">
        <v>66</v>
      </c>
      <c r="F19" s="9">
        <v>52.801000000000002</v>
      </c>
      <c r="G19" s="26">
        <v>2.66</v>
      </c>
      <c r="H19" t="s">
        <v>1439</v>
      </c>
      <c r="I19" t="s">
        <v>1439</v>
      </c>
      <c r="J19">
        <f t="shared" si="0"/>
        <v>0.92523026407323927</v>
      </c>
    </row>
    <row r="20" spans="1:10" hidden="1" x14ac:dyDescent="0.25">
      <c r="A20" s="21">
        <v>44141</v>
      </c>
      <c r="B20" t="s">
        <v>1575</v>
      </c>
      <c r="C20" t="s">
        <v>1439</v>
      </c>
      <c r="D20" t="s">
        <v>1439</v>
      </c>
      <c r="E20" s="6">
        <v>68</v>
      </c>
      <c r="F20" s="9">
        <v>54.459000000000003</v>
      </c>
      <c r="G20" s="26">
        <v>2.8</v>
      </c>
      <c r="H20" t="s">
        <v>1439</v>
      </c>
      <c r="I20" t="s">
        <v>1439</v>
      </c>
      <c r="J20">
        <f t="shared" si="0"/>
        <v>0.89049460614695697</v>
      </c>
    </row>
    <row r="21" spans="1:10" hidden="1" x14ac:dyDescent="0.25">
      <c r="A21" s="21">
        <v>44141</v>
      </c>
      <c r="B21" t="s">
        <v>1575</v>
      </c>
      <c r="C21" t="s">
        <v>1439</v>
      </c>
      <c r="D21" t="s">
        <v>1439</v>
      </c>
      <c r="E21" s="6">
        <v>59</v>
      </c>
      <c r="F21" s="9">
        <v>46.997999999999998</v>
      </c>
      <c r="G21" s="26">
        <v>2.1</v>
      </c>
      <c r="H21" t="s">
        <v>1439</v>
      </c>
      <c r="I21" t="s">
        <v>1439</v>
      </c>
      <c r="J21">
        <f t="shared" si="0"/>
        <v>1.0224998661012079</v>
      </c>
    </row>
    <row r="22" spans="1:10" hidden="1" x14ac:dyDescent="0.25">
      <c r="A22" s="21">
        <v>44141</v>
      </c>
      <c r="B22" t="s">
        <v>1575</v>
      </c>
      <c r="C22" t="s">
        <v>1439</v>
      </c>
      <c r="D22" t="s">
        <v>1439</v>
      </c>
      <c r="E22" s="6">
        <v>62</v>
      </c>
      <c r="F22" s="9">
        <v>49.484999999999999</v>
      </c>
      <c r="G22" s="26">
        <v>2.2999999999999998</v>
      </c>
      <c r="H22" t="s">
        <v>1439</v>
      </c>
      <c r="I22" t="s">
        <v>1439</v>
      </c>
      <c r="J22">
        <f t="shared" si="0"/>
        <v>0.96505656070625345</v>
      </c>
    </row>
    <row r="23" spans="1:10" hidden="1" x14ac:dyDescent="0.25">
      <c r="A23" s="21">
        <v>44141</v>
      </c>
      <c r="B23" t="s">
        <v>1575</v>
      </c>
      <c r="C23" t="s">
        <v>1439</v>
      </c>
      <c r="D23" t="s">
        <v>1439</v>
      </c>
      <c r="E23" s="6">
        <v>49</v>
      </c>
      <c r="F23" s="9">
        <v>38.707999999999998</v>
      </c>
      <c r="G23" s="26">
        <v>1.1200000000000001</v>
      </c>
      <c r="H23" t="s">
        <v>1439</v>
      </c>
      <c r="I23" t="s">
        <v>1439</v>
      </c>
      <c r="J23">
        <f t="shared" si="0"/>
        <v>0.95198429225917769</v>
      </c>
    </row>
    <row r="24" spans="1:10" hidden="1" x14ac:dyDescent="0.25">
      <c r="A24" s="21">
        <v>44141</v>
      </c>
      <c r="B24" t="s">
        <v>1575</v>
      </c>
      <c r="C24" t="s">
        <v>1439</v>
      </c>
      <c r="D24" t="s">
        <v>1439</v>
      </c>
      <c r="E24" s="6">
        <v>50</v>
      </c>
      <c r="F24" s="9">
        <v>39.536999999999999</v>
      </c>
      <c r="G24" s="26">
        <v>1.22</v>
      </c>
      <c r="H24" t="s">
        <v>1439</v>
      </c>
      <c r="I24" t="s">
        <v>1439</v>
      </c>
      <c r="J24">
        <f t="shared" si="0"/>
        <v>0.97599999999999998</v>
      </c>
    </row>
    <row r="25" spans="1:10" hidden="1" x14ac:dyDescent="0.25">
      <c r="A25" s="21">
        <v>44141</v>
      </c>
      <c r="B25" t="s">
        <v>1575</v>
      </c>
      <c r="C25" t="s">
        <v>1439</v>
      </c>
      <c r="D25" t="s">
        <v>1439</v>
      </c>
      <c r="E25" s="6">
        <v>56</v>
      </c>
      <c r="F25" s="9">
        <v>44.511000000000003</v>
      </c>
      <c r="G25" s="26">
        <v>1.81</v>
      </c>
      <c r="H25" t="s">
        <v>1439</v>
      </c>
      <c r="I25" t="s">
        <v>1439</v>
      </c>
      <c r="J25">
        <f t="shared" si="0"/>
        <v>1.0306577988338192</v>
      </c>
    </row>
    <row r="26" spans="1:10" hidden="1" x14ac:dyDescent="0.25">
      <c r="A26" s="21">
        <v>44141</v>
      </c>
      <c r="B26" t="s">
        <v>1575</v>
      </c>
      <c r="C26" t="s">
        <v>1439</v>
      </c>
      <c r="D26" t="s">
        <v>1439</v>
      </c>
      <c r="E26" s="6">
        <v>75</v>
      </c>
      <c r="F26" s="9">
        <v>60.262</v>
      </c>
      <c r="G26" s="26">
        <v>3.25</v>
      </c>
      <c r="H26" t="s">
        <v>1439</v>
      </c>
      <c r="I26" t="s">
        <v>1439</v>
      </c>
      <c r="J26">
        <f t="shared" si="0"/>
        <v>0.77037037037037037</v>
      </c>
    </row>
    <row r="27" spans="1:10" hidden="1" x14ac:dyDescent="0.25">
      <c r="A27" s="21">
        <v>44141</v>
      </c>
      <c r="B27" t="s">
        <v>1575</v>
      </c>
      <c r="C27" t="s">
        <v>1439</v>
      </c>
      <c r="D27" t="s">
        <v>1439</v>
      </c>
      <c r="E27" s="6">
        <v>64</v>
      </c>
      <c r="F27" s="9">
        <v>51.143000000000001</v>
      </c>
      <c r="G27" s="26">
        <v>2.5</v>
      </c>
      <c r="H27" t="s">
        <v>1439</v>
      </c>
      <c r="I27" t="s">
        <v>1439</v>
      </c>
      <c r="J27">
        <f t="shared" si="0"/>
        <v>0.95367431640625</v>
      </c>
    </row>
    <row r="28" spans="1:10" hidden="1" x14ac:dyDescent="0.25">
      <c r="A28" s="21">
        <v>44141</v>
      </c>
      <c r="B28" t="s">
        <v>1575</v>
      </c>
      <c r="C28" t="s">
        <v>1439</v>
      </c>
      <c r="D28" t="s">
        <v>1439</v>
      </c>
      <c r="E28" s="6">
        <v>74</v>
      </c>
      <c r="F28" s="9">
        <v>59.433</v>
      </c>
      <c r="G28" s="26">
        <v>3.46</v>
      </c>
      <c r="H28" t="s">
        <v>1439</v>
      </c>
      <c r="I28" t="s">
        <v>1439</v>
      </c>
      <c r="J28">
        <f t="shared" si="0"/>
        <v>0.85384873551418472</v>
      </c>
    </row>
    <row r="29" spans="1:10" hidden="1" x14ac:dyDescent="0.25">
      <c r="A29" s="21">
        <v>44141</v>
      </c>
      <c r="B29" t="s">
        <v>1575</v>
      </c>
      <c r="C29" t="s">
        <v>1439</v>
      </c>
      <c r="D29" t="s">
        <v>1439</v>
      </c>
      <c r="E29" s="6">
        <v>53</v>
      </c>
      <c r="F29" s="9">
        <v>42.024000000000001</v>
      </c>
      <c r="G29" s="26">
        <v>1.35</v>
      </c>
      <c r="H29" t="s">
        <v>1439</v>
      </c>
      <c r="I29" t="s">
        <v>1439</v>
      </c>
      <c r="J29">
        <f t="shared" si="0"/>
        <v>0.90678882567488595</v>
      </c>
    </row>
    <row r="30" spans="1:10" hidden="1" x14ac:dyDescent="0.25">
      <c r="A30" s="21">
        <v>44141</v>
      </c>
      <c r="B30" t="s">
        <v>1575</v>
      </c>
      <c r="C30" t="s">
        <v>1439</v>
      </c>
      <c r="D30" t="s">
        <v>1439</v>
      </c>
      <c r="E30" s="6">
        <v>63</v>
      </c>
      <c r="F30" s="9">
        <v>50.314</v>
      </c>
      <c r="G30" s="26">
        <v>2.59</v>
      </c>
      <c r="H30" t="s">
        <v>1439</v>
      </c>
      <c r="I30" t="s">
        <v>1439</v>
      </c>
      <c r="J30">
        <f t="shared" si="0"/>
        <v>1.0358052686095014</v>
      </c>
    </row>
    <row r="31" spans="1:10" hidden="1" x14ac:dyDescent="0.25">
      <c r="A31" s="21">
        <v>44141</v>
      </c>
      <c r="B31" t="s">
        <v>1575</v>
      </c>
      <c r="C31" t="s">
        <v>1439</v>
      </c>
      <c r="D31" t="s">
        <v>1439</v>
      </c>
      <c r="E31" s="6">
        <v>62</v>
      </c>
      <c r="F31" s="9">
        <v>49.484999999999999</v>
      </c>
      <c r="G31" s="26">
        <v>2.37</v>
      </c>
      <c r="H31" t="s">
        <v>1439</v>
      </c>
      <c r="I31" t="s">
        <v>1439</v>
      </c>
      <c r="J31">
        <f t="shared" si="0"/>
        <v>0.99442784733644396</v>
      </c>
    </row>
    <row r="32" spans="1:10" hidden="1" x14ac:dyDescent="0.25">
      <c r="A32" s="21">
        <v>44141</v>
      </c>
      <c r="B32" t="s">
        <v>1575</v>
      </c>
      <c r="C32" t="s">
        <v>1439</v>
      </c>
      <c r="D32" t="s">
        <v>1439</v>
      </c>
      <c r="E32" s="6">
        <v>62</v>
      </c>
      <c r="F32" s="9">
        <v>49.484999999999999</v>
      </c>
      <c r="G32" s="26">
        <v>2.2999999999999998</v>
      </c>
      <c r="H32" t="s">
        <v>1439</v>
      </c>
      <c r="I32" t="s">
        <v>1439</v>
      </c>
      <c r="J32">
        <f t="shared" si="0"/>
        <v>0.96505656070625345</v>
      </c>
    </row>
    <row r="33" spans="1:10" hidden="1" x14ac:dyDescent="0.25">
      <c r="A33" s="21">
        <v>44141</v>
      </c>
      <c r="B33" t="s">
        <v>1575</v>
      </c>
      <c r="C33" t="s">
        <v>1439</v>
      </c>
      <c r="D33" t="s">
        <v>1439</v>
      </c>
      <c r="E33" s="6">
        <v>49</v>
      </c>
      <c r="F33" s="9">
        <v>38.707999999999998</v>
      </c>
      <c r="G33" s="26">
        <v>1.07</v>
      </c>
      <c r="H33" t="s">
        <v>1439</v>
      </c>
      <c r="I33" t="s">
        <v>1439</v>
      </c>
      <c r="J33">
        <f t="shared" si="0"/>
        <v>0.90948499349760736</v>
      </c>
    </row>
    <row r="34" spans="1:10" hidden="1" x14ac:dyDescent="0.25">
      <c r="A34" s="21">
        <v>44141</v>
      </c>
      <c r="B34" t="s">
        <v>1575</v>
      </c>
      <c r="C34" t="s">
        <v>1439</v>
      </c>
      <c r="D34" t="s">
        <v>1439</v>
      </c>
      <c r="E34" s="6">
        <v>60</v>
      </c>
      <c r="F34" s="9">
        <v>47.826999999999998</v>
      </c>
      <c r="G34" s="26">
        <v>2.08</v>
      </c>
      <c r="H34" t="s">
        <v>1439</v>
      </c>
      <c r="I34" t="s">
        <v>1439</v>
      </c>
      <c r="J34">
        <f t="shared" si="0"/>
        <v>0.96296296296296302</v>
      </c>
    </row>
    <row r="35" spans="1:10" hidden="1" x14ac:dyDescent="0.25">
      <c r="A35" s="21">
        <v>44141</v>
      </c>
      <c r="B35" t="s">
        <v>1575</v>
      </c>
      <c r="C35" t="s">
        <v>1439</v>
      </c>
      <c r="D35" t="s">
        <v>1439</v>
      </c>
      <c r="E35" s="6">
        <v>74</v>
      </c>
      <c r="F35" s="9">
        <v>59.433</v>
      </c>
      <c r="G35" s="26">
        <v>3.45</v>
      </c>
      <c r="H35" t="s">
        <v>1439</v>
      </c>
      <c r="I35" t="s">
        <v>1439</v>
      </c>
      <c r="J35">
        <f t="shared" si="0"/>
        <v>0.85138096460229418</v>
      </c>
    </row>
    <row r="36" spans="1:10" hidden="1" x14ac:dyDescent="0.25">
      <c r="A36" s="21">
        <v>44141</v>
      </c>
      <c r="B36" t="s">
        <v>1575</v>
      </c>
      <c r="C36" t="s">
        <v>1439</v>
      </c>
      <c r="D36" t="s">
        <v>1439</v>
      </c>
      <c r="E36" s="6">
        <v>48</v>
      </c>
      <c r="F36" s="9">
        <v>37.879000000000005</v>
      </c>
      <c r="G36" s="26">
        <v>1.05</v>
      </c>
      <c r="H36" t="s">
        <v>1439</v>
      </c>
      <c r="I36" t="s">
        <v>1439</v>
      </c>
      <c r="J36">
        <f t="shared" si="0"/>
        <v>0.94943576388888895</v>
      </c>
    </row>
    <row r="37" spans="1:10" hidden="1" x14ac:dyDescent="0.25">
      <c r="A37" s="21">
        <v>44141</v>
      </c>
      <c r="B37" t="s">
        <v>1575</v>
      </c>
      <c r="C37" t="s">
        <v>1439</v>
      </c>
      <c r="D37" t="s">
        <v>1439</v>
      </c>
      <c r="E37" s="6">
        <v>86</v>
      </c>
      <c r="F37" s="9">
        <v>69.381</v>
      </c>
      <c r="G37" s="26">
        <v>5.22</v>
      </c>
      <c r="H37" t="s">
        <v>1439</v>
      </c>
      <c r="I37" t="s">
        <v>1439</v>
      </c>
      <c r="J37">
        <f t="shared" si="0"/>
        <v>0.82068245563283726</v>
      </c>
    </row>
    <row r="38" spans="1:10" hidden="1" x14ac:dyDescent="0.25">
      <c r="A38" s="21">
        <v>44141</v>
      </c>
      <c r="B38" t="s">
        <v>1575</v>
      </c>
      <c r="C38" t="s">
        <v>1439</v>
      </c>
      <c r="D38" t="s">
        <v>1439</v>
      </c>
      <c r="E38" s="6">
        <v>64</v>
      </c>
      <c r="F38" s="9">
        <v>51.143000000000001</v>
      </c>
      <c r="G38" s="26">
        <v>2.58</v>
      </c>
      <c r="H38" t="s">
        <v>1439</v>
      </c>
      <c r="I38" t="s">
        <v>1439</v>
      </c>
      <c r="J38">
        <f t="shared" si="0"/>
        <v>0.98419189453125</v>
      </c>
    </row>
    <row r="39" spans="1:10" hidden="1" x14ac:dyDescent="0.25">
      <c r="A39" s="21">
        <v>44141</v>
      </c>
      <c r="B39" t="s">
        <v>1575</v>
      </c>
      <c r="C39" t="s">
        <v>1439</v>
      </c>
      <c r="D39" t="s">
        <v>1439</v>
      </c>
      <c r="E39" s="6">
        <v>65</v>
      </c>
      <c r="F39" s="9">
        <v>51.972000000000001</v>
      </c>
      <c r="G39" s="26">
        <v>2.5</v>
      </c>
      <c r="H39" t="s">
        <v>1439</v>
      </c>
      <c r="I39" t="s">
        <v>1439</v>
      </c>
      <c r="J39">
        <f t="shared" si="0"/>
        <v>0.91033227127901684</v>
      </c>
    </row>
    <row r="40" spans="1:10" hidden="1" x14ac:dyDescent="0.25">
      <c r="A40" s="21">
        <v>44141</v>
      </c>
      <c r="B40" t="s">
        <v>1575</v>
      </c>
      <c r="C40" t="s">
        <v>1439</v>
      </c>
      <c r="D40" t="s">
        <v>1439</v>
      </c>
      <c r="E40" s="6">
        <v>57</v>
      </c>
      <c r="F40" s="9">
        <v>45.34</v>
      </c>
      <c r="G40" s="26">
        <v>2.79</v>
      </c>
      <c r="H40" t="s">
        <v>1439</v>
      </c>
      <c r="I40" t="s">
        <v>1439</v>
      </c>
      <c r="J40">
        <f t="shared" si="0"/>
        <v>1.5065364241629005</v>
      </c>
    </row>
    <row r="41" spans="1:10" hidden="1" x14ac:dyDescent="0.25">
      <c r="A41" s="21">
        <v>44141</v>
      </c>
      <c r="B41" t="s">
        <v>1575</v>
      </c>
      <c r="C41" t="s">
        <v>1439</v>
      </c>
      <c r="D41" t="s">
        <v>1439</v>
      </c>
      <c r="E41" s="6">
        <v>53</v>
      </c>
      <c r="F41" s="9">
        <v>42.024000000000001</v>
      </c>
      <c r="G41" s="26">
        <v>2.75</v>
      </c>
      <c r="H41" t="s">
        <v>1439</v>
      </c>
      <c r="I41" t="s">
        <v>1439</v>
      </c>
      <c r="J41">
        <f t="shared" si="0"/>
        <v>1.8471624226710641</v>
      </c>
    </row>
    <row r="42" spans="1:10" hidden="1" x14ac:dyDescent="0.25">
      <c r="A42" s="21">
        <v>44141</v>
      </c>
      <c r="B42" t="s">
        <v>1575</v>
      </c>
      <c r="C42" t="s">
        <v>1439</v>
      </c>
      <c r="D42" t="s">
        <v>1439</v>
      </c>
      <c r="E42" s="6">
        <v>53</v>
      </c>
      <c r="F42" s="9">
        <v>42.024000000000001</v>
      </c>
      <c r="G42" s="26">
        <v>1.44</v>
      </c>
      <c r="H42" t="s">
        <v>1439</v>
      </c>
      <c r="I42" t="s">
        <v>1439</v>
      </c>
      <c r="J42">
        <f t="shared" si="0"/>
        <v>0.96724141405321162</v>
      </c>
    </row>
    <row r="43" spans="1:10" hidden="1" x14ac:dyDescent="0.25">
      <c r="A43" s="21">
        <v>44141</v>
      </c>
      <c r="B43" t="s">
        <v>1575</v>
      </c>
      <c r="C43" t="s">
        <v>1439</v>
      </c>
      <c r="D43" t="s">
        <v>1439</v>
      </c>
      <c r="E43" s="6">
        <v>68</v>
      </c>
      <c r="F43" s="9">
        <v>54.459000000000003</v>
      </c>
      <c r="G43" s="26">
        <v>2.79</v>
      </c>
      <c r="H43" t="s">
        <v>1439</v>
      </c>
      <c r="I43" t="s">
        <v>1439</v>
      </c>
      <c r="J43">
        <f t="shared" si="0"/>
        <v>0.88731426826786075</v>
      </c>
    </row>
    <row r="44" spans="1:10" hidden="1" x14ac:dyDescent="0.25">
      <c r="A44" s="21">
        <v>44141</v>
      </c>
      <c r="B44" t="s">
        <v>1575</v>
      </c>
      <c r="C44" t="s">
        <v>1439</v>
      </c>
      <c r="D44" t="s">
        <v>1439</v>
      </c>
      <c r="E44" s="6">
        <v>50</v>
      </c>
      <c r="F44" s="9">
        <v>39.536999999999999</v>
      </c>
      <c r="G44" s="26">
        <v>1.1299999999999999</v>
      </c>
      <c r="H44" t="s">
        <v>1439</v>
      </c>
      <c r="I44" t="s">
        <v>1439</v>
      </c>
      <c r="J44">
        <f t="shared" si="0"/>
        <v>0.90400000000000003</v>
      </c>
    </row>
    <row r="45" spans="1:10" hidden="1" x14ac:dyDescent="0.25">
      <c r="A45" s="21">
        <v>44141</v>
      </c>
      <c r="B45" t="s">
        <v>1575</v>
      </c>
      <c r="C45" t="s">
        <v>1439</v>
      </c>
      <c r="D45" t="s">
        <v>1439</v>
      </c>
      <c r="E45" s="6">
        <v>52</v>
      </c>
      <c r="F45" s="9">
        <v>41.195</v>
      </c>
      <c r="G45" s="26">
        <v>1.4</v>
      </c>
      <c r="H45" t="s">
        <v>1439</v>
      </c>
      <c r="I45" t="s">
        <v>1439</v>
      </c>
      <c r="J45">
        <f t="shared" si="0"/>
        <v>0.99567592171142472</v>
      </c>
    </row>
    <row r="46" spans="1:10" hidden="1" x14ac:dyDescent="0.25">
      <c r="A46" s="21">
        <v>44141</v>
      </c>
      <c r="B46" t="s">
        <v>1575</v>
      </c>
      <c r="C46" t="s">
        <v>1439</v>
      </c>
      <c r="D46" t="s">
        <v>1439</v>
      </c>
      <c r="E46" s="6">
        <v>61</v>
      </c>
      <c r="F46" s="9">
        <v>48.655999999999999</v>
      </c>
      <c r="G46" s="26">
        <v>2.3199999999999998</v>
      </c>
      <c r="H46" t="s">
        <v>1439</v>
      </c>
      <c r="I46" t="s">
        <v>1439</v>
      </c>
      <c r="J46">
        <f t="shared" si="0"/>
        <v>1.0221119829413035</v>
      </c>
    </row>
    <row r="47" spans="1:10" hidden="1" x14ac:dyDescent="0.25">
      <c r="A47" s="21">
        <v>44141</v>
      </c>
      <c r="B47" t="s">
        <v>1575</v>
      </c>
      <c r="C47" t="s">
        <v>1439</v>
      </c>
      <c r="D47" t="s">
        <v>1439</v>
      </c>
      <c r="E47" s="6">
        <v>60</v>
      </c>
      <c r="F47" s="9">
        <v>47.826999999999998</v>
      </c>
      <c r="G47" s="26">
        <v>1.94</v>
      </c>
      <c r="H47" t="s">
        <v>1439</v>
      </c>
      <c r="I47" t="s">
        <v>1439</v>
      </c>
      <c r="J47">
        <f t="shared" si="0"/>
        <v>0.89814814814814814</v>
      </c>
    </row>
    <row r="48" spans="1:10" hidden="1" x14ac:dyDescent="0.25">
      <c r="A48" s="21">
        <v>44141</v>
      </c>
      <c r="B48" t="s">
        <v>1575</v>
      </c>
      <c r="C48" t="s">
        <v>1439</v>
      </c>
      <c r="D48" t="s">
        <v>1439</v>
      </c>
      <c r="E48" s="6">
        <v>65</v>
      </c>
      <c r="F48" s="9">
        <v>51.972000000000001</v>
      </c>
      <c r="G48" s="26">
        <v>2.48</v>
      </c>
      <c r="H48" t="s">
        <v>1439</v>
      </c>
      <c r="I48" t="s">
        <v>1439</v>
      </c>
      <c r="J48">
        <f t="shared" si="0"/>
        <v>0.90304961310878473</v>
      </c>
    </row>
    <row r="49" spans="1:10" hidden="1" x14ac:dyDescent="0.25">
      <c r="A49" s="21">
        <v>44141</v>
      </c>
      <c r="B49" t="s">
        <v>1575</v>
      </c>
      <c r="C49" t="s">
        <v>1439</v>
      </c>
      <c r="D49" t="s">
        <v>1439</v>
      </c>
      <c r="E49" s="6">
        <v>66</v>
      </c>
      <c r="F49" s="9">
        <v>52.801000000000002</v>
      </c>
      <c r="G49" s="26">
        <v>2.79</v>
      </c>
      <c r="H49" t="s">
        <v>1439</v>
      </c>
      <c r="I49" t="s">
        <v>1439</v>
      </c>
      <c r="J49">
        <f t="shared" si="0"/>
        <v>0.97044828449787135</v>
      </c>
    </row>
    <row r="50" spans="1:10" hidden="1" x14ac:dyDescent="0.25">
      <c r="A50" s="21">
        <v>44141</v>
      </c>
      <c r="B50" t="s">
        <v>1575</v>
      </c>
      <c r="C50" t="s">
        <v>1439</v>
      </c>
      <c r="D50" t="s">
        <v>1439</v>
      </c>
      <c r="E50" s="6">
        <v>65</v>
      </c>
      <c r="F50" s="9">
        <v>51.972000000000001</v>
      </c>
      <c r="G50" s="26">
        <v>2.69</v>
      </c>
      <c r="H50" t="s">
        <v>1439</v>
      </c>
      <c r="I50" t="s">
        <v>1439</v>
      </c>
      <c r="J50">
        <f t="shared" si="0"/>
        <v>0.97951752389622215</v>
      </c>
    </row>
    <row r="51" spans="1:10" hidden="1" x14ac:dyDescent="0.25">
      <c r="A51" s="21">
        <v>44141</v>
      </c>
      <c r="B51" t="s">
        <v>1575</v>
      </c>
      <c r="C51" t="s">
        <v>1439</v>
      </c>
      <c r="D51" t="s">
        <v>1439</v>
      </c>
      <c r="E51" s="6">
        <v>53</v>
      </c>
      <c r="F51" s="9">
        <v>42.024000000000001</v>
      </c>
      <c r="G51" s="26">
        <v>1.32</v>
      </c>
      <c r="H51" t="s">
        <v>1439</v>
      </c>
      <c r="I51" t="s">
        <v>1439</v>
      </c>
      <c r="J51">
        <f t="shared" si="0"/>
        <v>0.88663796288211083</v>
      </c>
    </row>
    <row r="52" spans="1:10" hidden="1" x14ac:dyDescent="0.25">
      <c r="A52" s="21">
        <v>44112</v>
      </c>
      <c r="B52" t="s">
        <v>239</v>
      </c>
      <c r="C52" t="s">
        <v>1439</v>
      </c>
      <c r="D52" t="s">
        <v>1439</v>
      </c>
      <c r="E52" t="s">
        <v>1439</v>
      </c>
      <c r="F52" s="9">
        <v>50.314</v>
      </c>
      <c r="G52">
        <v>1</v>
      </c>
      <c r="H52" t="s">
        <v>1576</v>
      </c>
      <c r="I52">
        <f t="shared" ref="I52:I115" si="1">1.203*F52+2.545</f>
        <v>63.072742000000005</v>
      </c>
      <c r="J52">
        <f t="shared" si="0"/>
        <v>0.3985427055562073</v>
      </c>
    </row>
    <row r="53" spans="1:10" hidden="1" x14ac:dyDescent="0.25">
      <c r="A53" s="21">
        <v>44112</v>
      </c>
      <c r="B53" t="s">
        <v>239</v>
      </c>
      <c r="C53" t="s">
        <v>1439</v>
      </c>
      <c r="D53" t="s">
        <v>1439</v>
      </c>
      <c r="E53" t="s">
        <v>1439</v>
      </c>
      <c r="F53">
        <v>42</v>
      </c>
      <c r="G53">
        <v>1.4</v>
      </c>
      <c r="H53" t="s">
        <v>1576</v>
      </c>
      <c r="I53">
        <f t="shared" si="1"/>
        <v>53.071000000000005</v>
      </c>
      <c r="J53">
        <f t="shared" si="0"/>
        <v>0.93660446265189445</v>
      </c>
    </row>
    <row r="54" spans="1:10" hidden="1" x14ac:dyDescent="0.25">
      <c r="A54" s="21">
        <v>44112</v>
      </c>
      <c r="B54" t="s">
        <v>239</v>
      </c>
      <c r="C54" t="s">
        <v>1439</v>
      </c>
      <c r="D54" t="s">
        <v>1439</v>
      </c>
      <c r="E54" t="s">
        <v>1439</v>
      </c>
      <c r="F54">
        <v>43</v>
      </c>
      <c r="G54">
        <v>1.23</v>
      </c>
      <c r="H54" t="s">
        <v>1576</v>
      </c>
      <c r="I54">
        <f t="shared" si="1"/>
        <v>54.274000000000008</v>
      </c>
      <c r="J54">
        <f t="shared" si="0"/>
        <v>0.76936003094047323</v>
      </c>
    </row>
    <row r="55" spans="1:10" hidden="1" x14ac:dyDescent="0.25">
      <c r="A55" s="21">
        <v>44112</v>
      </c>
      <c r="B55" t="s">
        <v>239</v>
      </c>
      <c r="C55" t="s">
        <v>1439</v>
      </c>
      <c r="D55" t="s">
        <v>1439</v>
      </c>
      <c r="E55" t="s">
        <v>1439</v>
      </c>
      <c r="F55">
        <v>44</v>
      </c>
      <c r="G55">
        <v>1.47</v>
      </c>
      <c r="H55" t="s">
        <v>1576</v>
      </c>
      <c r="I55">
        <f t="shared" si="1"/>
        <v>55.477000000000004</v>
      </c>
      <c r="J55">
        <f t="shared" si="0"/>
        <v>0.86095099239787454</v>
      </c>
    </row>
    <row r="56" spans="1:10" hidden="1" x14ac:dyDescent="0.25">
      <c r="A56" s="21">
        <v>44112</v>
      </c>
      <c r="B56" t="s">
        <v>239</v>
      </c>
      <c r="C56" t="s">
        <v>1439</v>
      </c>
      <c r="D56" t="s">
        <v>1439</v>
      </c>
      <c r="E56" t="s">
        <v>1439</v>
      </c>
      <c r="F56">
        <v>47</v>
      </c>
      <c r="G56">
        <v>1.81</v>
      </c>
      <c r="H56" t="s">
        <v>1576</v>
      </c>
      <c r="I56">
        <f t="shared" si="1"/>
        <v>59.086000000000006</v>
      </c>
      <c r="J56">
        <f t="shared" si="0"/>
        <v>0.87745490181705565</v>
      </c>
    </row>
    <row r="57" spans="1:10" hidden="1" x14ac:dyDescent="0.25">
      <c r="A57" s="21">
        <v>44112</v>
      </c>
      <c r="B57" t="s">
        <v>239</v>
      </c>
      <c r="C57" t="s">
        <v>1439</v>
      </c>
      <c r="D57" t="s">
        <v>1439</v>
      </c>
      <c r="E57" t="s">
        <v>1439</v>
      </c>
      <c r="F57">
        <v>46</v>
      </c>
      <c r="G57">
        <v>1.72</v>
      </c>
      <c r="H57" t="s">
        <v>1577</v>
      </c>
      <c r="I57">
        <f t="shared" si="1"/>
        <v>57.883000000000003</v>
      </c>
      <c r="J57">
        <f t="shared" si="0"/>
        <v>0.88690142171008013</v>
      </c>
    </row>
    <row r="58" spans="1:10" hidden="1" x14ac:dyDescent="0.25">
      <c r="A58" s="21">
        <v>44112</v>
      </c>
      <c r="B58" t="s">
        <v>239</v>
      </c>
      <c r="C58" t="s">
        <v>1439</v>
      </c>
      <c r="D58" t="s">
        <v>1439</v>
      </c>
      <c r="E58" t="s">
        <v>1439</v>
      </c>
      <c r="F58">
        <v>42</v>
      </c>
      <c r="G58">
        <v>1.49</v>
      </c>
      <c r="H58" t="s">
        <v>1576</v>
      </c>
      <c r="I58">
        <f t="shared" si="1"/>
        <v>53.071000000000005</v>
      </c>
      <c r="J58">
        <f t="shared" si="0"/>
        <v>0.99681474953665927</v>
      </c>
    </row>
    <row r="59" spans="1:10" hidden="1" x14ac:dyDescent="0.25">
      <c r="A59" s="21">
        <v>44112</v>
      </c>
      <c r="B59" t="s">
        <v>239</v>
      </c>
      <c r="C59" t="s">
        <v>1439</v>
      </c>
      <c r="D59" t="s">
        <v>1439</v>
      </c>
      <c r="E59" t="s">
        <v>1439</v>
      </c>
      <c r="F59">
        <v>48</v>
      </c>
      <c r="G59">
        <v>1.88</v>
      </c>
      <c r="H59" t="s">
        <v>1576</v>
      </c>
      <c r="I59">
        <f t="shared" si="1"/>
        <v>60.289000000000001</v>
      </c>
      <c r="J59">
        <f t="shared" si="0"/>
        <v>0.85791370988327564</v>
      </c>
    </row>
    <row r="60" spans="1:10" hidden="1" x14ac:dyDescent="0.25">
      <c r="A60" s="21">
        <v>44112</v>
      </c>
      <c r="B60" t="s">
        <v>239</v>
      </c>
      <c r="C60" t="s">
        <v>1439</v>
      </c>
      <c r="D60" t="s">
        <v>1439</v>
      </c>
      <c r="E60" t="s">
        <v>1439</v>
      </c>
      <c r="F60">
        <v>48</v>
      </c>
      <c r="G60">
        <v>1.8</v>
      </c>
      <c r="H60" t="s">
        <v>1576</v>
      </c>
      <c r="I60">
        <f t="shared" si="1"/>
        <v>60.289000000000001</v>
      </c>
      <c r="J60">
        <f t="shared" si="0"/>
        <v>0.82140674350526399</v>
      </c>
    </row>
    <row r="61" spans="1:10" hidden="1" x14ac:dyDescent="0.25">
      <c r="A61" s="21">
        <v>44112</v>
      </c>
      <c r="B61" t="s">
        <v>239</v>
      </c>
      <c r="C61" t="s">
        <v>1439</v>
      </c>
      <c r="D61" t="s">
        <v>1439</v>
      </c>
      <c r="E61" t="s">
        <v>1439</v>
      </c>
      <c r="F61">
        <v>42</v>
      </c>
      <c r="G61">
        <v>1.25</v>
      </c>
      <c r="H61" t="s">
        <v>1576</v>
      </c>
      <c r="I61">
        <f t="shared" si="1"/>
        <v>53.071000000000005</v>
      </c>
      <c r="J61">
        <f t="shared" si="0"/>
        <v>0.83625398451062016</v>
      </c>
    </row>
    <row r="62" spans="1:10" hidden="1" x14ac:dyDescent="0.25">
      <c r="A62" s="21">
        <v>44112</v>
      </c>
      <c r="B62" t="s">
        <v>239</v>
      </c>
      <c r="C62" t="s">
        <v>1439</v>
      </c>
      <c r="D62" t="s">
        <v>1439</v>
      </c>
      <c r="E62" t="s">
        <v>1439</v>
      </c>
      <c r="F62">
        <v>42</v>
      </c>
      <c r="G62">
        <v>1.49</v>
      </c>
      <c r="H62" t="s">
        <v>1576</v>
      </c>
      <c r="I62">
        <f t="shared" si="1"/>
        <v>53.071000000000005</v>
      </c>
      <c r="J62">
        <f t="shared" si="0"/>
        <v>0.99681474953665927</v>
      </c>
    </row>
    <row r="63" spans="1:10" hidden="1" x14ac:dyDescent="0.25">
      <c r="A63" s="21">
        <v>44112</v>
      </c>
      <c r="B63" t="s">
        <v>239</v>
      </c>
      <c r="C63" t="s">
        <v>1439</v>
      </c>
      <c r="D63" t="s">
        <v>1439</v>
      </c>
      <c r="E63" t="s">
        <v>1439</v>
      </c>
      <c r="F63">
        <v>47</v>
      </c>
      <c r="G63">
        <v>1.57</v>
      </c>
      <c r="H63" t="s">
        <v>1576</v>
      </c>
      <c r="I63">
        <f t="shared" si="1"/>
        <v>59.086000000000006</v>
      </c>
      <c r="J63">
        <f t="shared" si="0"/>
        <v>0.76110729052639647</v>
      </c>
    </row>
    <row r="64" spans="1:10" hidden="1" x14ac:dyDescent="0.25">
      <c r="A64" s="21">
        <v>44112</v>
      </c>
      <c r="B64" t="s">
        <v>239</v>
      </c>
      <c r="C64" t="s">
        <v>1439</v>
      </c>
      <c r="D64" t="s">
        <v>1439</v>
      </c>
      <c r="E64" t="s">
        <v>1439</v>
      </c>
      <c r="F64">
        <v>40</v>
      </c>
      <c r="G64">
        <v>1.26</v>
      </c>
      <c r="H64" t="s">
        <v>1576</v>
      </c>
      <c r="I64">
        <f t="shared" si="1"/>
        <v>50.665000000000006</v>
      </c>
      <c r="J64">
        <f t="shared" si="0"/>
        <v>0.96882738058928752</v>
      </c>
    </row>
    <row r="65" spans="1:10" hidden="1" x14ac:dyDescent="0.25">
      <c r="A65" s="21">
        <v>44112</v>
      </c>
      <c r="B65" t="s">
        <v>239</v>
      </c>
      <c r="C65" t="s">
        <v>1439</v>
      </c>
      <c r="D65" t="s">
        <v>1439</v>
      </c>
      <c r="E65" t="s">
        <v>1439</v>
      </c>
      <c r="F65">
        <v>44</v>
      </c>
      <c r="G65">
        <v>1.4</v>
      </c>
      <c r="H65" t="s">
        <v>1576</v>
      </c>
      <c r="I65">
        <f t="shared" si="1"/>
        <v>55.477000000000004</v>
      </c>
      <c r="J65">
        <f t="shared" si="0"/>
        <v>0.8199533260932137</v>
      </c>
    </row>
    <row r="66" spans="1:10" hidden="1" x14ac:dyDescent="0.25">
      <c r="A66" s="21">
        <v>44112</v>
      </c>
      <c r="B66" t="s">
        <v>239</v>
      </c>
      <c r="C66" t="s">
        <v>1439</v>
      </c>
      <c r="D66" t="s">
        <v>1439</v>
      </c>
      <c r="E66" t="s">
        <v>1439</v>
      </c>
      <c r="F66">
        <v>45</v>
      </c>
      <c r="G66">
        <v>1.6</v>
      </c>
      <c r="H66" t="s">
        <v>1576</v>
      </c>
      <c r="I66">
        <f t="shared" si="1"/>
        <v>56.680000000000007</v>
      </c>
      <c r="J66">
        <f t="shared" ref="J66:J129" si="2">IF(ISNUMBER(I66),(G66/I66^3*100000),(G66/E66^3*100000))</f>
        <v>0.87867942656015485</v>
      </c>
    </row>
    <row r="67" spans="1:10" hidden="1" x14ac:dyDescent="0.25">
      <c r="A67" s="21">
        <v>44112</v>
      </c>
      <c r="B67" t="s">
        <v>239</v>
      </c>
      <c r="C67" t="s">
        <v>1439</v>
      </c>
      <c r="D67" t="s">
        <v>1439</v>
      </c>
      <c r="E67" t="s">
        <v>1439</v>
      </c>
      <c r="F67">
        <v>51</v>
      </c>
      <c r="G67">
        <v>2.25</v>
      </c>
      <c r="H67" t="s">
        <v>1576</v>
      </c>
      <c r="I67">
        <f t="shared" si="1"/>
        <v>63.898000000000003</v>
      </c>
      <c r="J67">
        <f t="shared" si="2"/>
        <v>0.86242378018562005</v>
      </c>
    </row>
    <row r="68" spans="1:10" hidden="1" x14ac:dyDescent="0.25">
      <c r="A68" s="21">
        <v>44112</v>
      </c>
      <c r="B68" t="s">
        <v>239</v>
      </c>
      <c r="C68" t="s">
        <v>1439</v>
      </c>
      <c r="D68" t="s">
        <v>1439</v>
      </c>
      <c r="E68" t="s">
        <v>1439</v>
      </c>
      <c r="F68">
        <v>54</v>
      </c>
      <c r="G68">
        <v>2.66</v>
      </c>
      <c r="H68" t="s">
        <v>1576</v>
      </c>
      <c r="I68">
        <f t="shared" si="1"/>
        <v>67.507000000000005</v>
      </c>
      <c r="J68">
        <f t="shared" si="2"/>
        <v>0.8646397776130661</v>
      </c>
    </row>
    <row r="69" spans="1:10" hidden="1" x14ac:dyDescent="0.25">
      <c r="A69" s="21">
        <v>44112</v>
      </c>
      <c r="B69" t="s">
        <v>239</v>
      </c>
      <c r="C69" t="s">
        <v>1439</v>
      </c>
      <c r="D69" t="s">
        <v>1439</v>
      </c>
      <c r="E69" t="s">
        <v>1439</v>
      </c>
      <c r="F69">
        <v>48</v>
      </c>
      <c r="G69">
        <v>1.82</v>
      </c>
      <c r="H69" t="s">
        <v>1576</v>
      </c>
      <c r="I69">
        <f t="shared" si="1"/>
        <v>60.289000000000001</v>
      </c>
      <c r="J69">
        <f t="shared" si="2"/>
        <v>0.83053348509976688</v>
      </c>
    </row>
    <row r="70" spans="1:10" hidden="1" x14ac:dyDescent="0.25">
      <c r="A70" s="21">
        <v>44112</v>
      </c>
      <c r="B70" t="s">
        <v>239</v>
      </c>
      <c r="C70" t="s">
        <v>1439</v>
      </c>
      <c r="D70" t="s">
        <v>1439</v>
      </c>
      <c r="E70" t="s">
        <v>1439</v>
      </c>
      <c r="F70">
        <v>44</v>
      </c>
      <c r="G70">
        <v>1.7</v>
      </c>
      <c r="H70" t="s">
        <v>1576</v>
      </c>
      <c r="I70">
        <f t="shared" si="1"/>
        <v>55.477000000000004</v>
      </c>
      <c r="J70">
        <f t="shared" si="2"/>
        <v>0.99565761025604538</v>
      </c>
    </row>
    <row r="71" spans="1:10" hidden="1" x14ac:dyDescent="0.25">
      <c r="A71" s="21">
        <v>44112</v>
      </c>
      <c r="B71" t="s">
        <v>239</v>
      </c>
      <c r="C71" t="s">
        <v>1439</v>
      </c>
      <c r="D71" t="s">
        <v>1439</v>
      </c>
      <c r="E71" t="s">
        <v>1439</v>
      </c>
      <c r="F71">
        <v>40</v>
      </c>
      <c r="G71">
        <v>1.18</v>
      </c>
      <c r="H71" t="s">
        <v>1576</v>
      </c>
      <c r="I71">
        <f t="shared" si="1"/>
        <v>50.665000000000006</v>
      </c>
      <c r="J71">
        <f t="shared" si="2"/>
        <v>0.90731453102806281</v>
      </c>
    </row>
    <row r="72" spans="1:10" hidden="1" x14ac:dyDescent="0.25">
      <c r="A72" s="21">
        <v>44112</v>
      </c>
      <c r="B72" t="s">
        <v>239</v>
      </c>
      <c r="C72" t="s">
        <v>1439</v>
      </c>
      <c r="D72" t="s">
        <v>1439</v>
      </c>
      <c r="E72" t="s">
        <v>1439</v>
      </c>
      <c r="F72">
        <v>42</v>
      </c>
      <c r="G72">
        <v>1.26</v>
      </c>
      <c r="H72" t="s">
        <v>1576</v>
      </c>
      <c r="I72">
        <f t="shared" si="1"/>
        <v>53.071000000000005</v>
      </c>
      <c r="J72">
        <f t="shared" si="2"/>
        <v>0.84294401638670524</v>
      </c>
    </row>
    <row r="73" spans="1:10" hidden="1" x14ac:dyDescent="0.25">
      <c r="A73" s="21">
        <v>44112</v>
      </c>
      <c r="B73" t="s">
        <v>239</v>
      </c>
      <c r="C73" t="s">
        <v>1439</v>
      </c>
      <c r="D73" t="s">
        <v>1439</v>
      </c>
      <c r="E73" t="s">
        <v>1439</v>
      </c>
      <c r="F73">
        <v>52</v>
      </c>
      <c r="G73">
        <v>2.4700000000000002</v>
      </c>
      <c r="H73" t="s">
        <v>1576</v>
      </c>
      <c r="I73">
        <f t="shared" si="1"/>
        <v>65.100999999999999</v>
      </c>
      <c r="J73">
        <f t="shared" si="2"/>
        <v>0.89522865344328451</v>
      </c>
    </row>
    <row r="74" spans="1:10" hidden="1" x14ac:dyDescent="0.25">
      <c r="A74" s="21">
        <v>44112</v>
      </c>
      <c r="B74" t="s">
        <v>239</v>
      </c>
      <c r="C74" t="s">
        <v>1439</v>
      </c>
      <c r="D74" t="s">
        <v>1439</v>
      </c>
      <c r="E74" t="s">
        <v>1439</v>
      </c>
      <c r="F74">
        <v>44</v>
      </c>
      <c r="G74">
        <v>1.51</v>
      </c>
      <c r="H74" t="s">
        <v>1576</v>
      </c>
      <c r="I74">
        <f t="shared" si="1"/>
        <v>55.477000000000004</v>
      </c>
      <c r="J74">
        <f t="shared" si="2"/>
        <v>0.88437823028625218</v>
      </c>
    </row>
    <row r="75" spans="1:10" hidden="1" x14ac:dyDescent="0.25">
      <c r="A75" s="21">
        <v>44112</v>
      </c>
      <c r="B75" t="s">
        <v>239</v>
      </c>
      <c r="C75" t="s">
        <v>1439</v>
      </c>
      <c r="D75" t="s">
        <v>1439</v>
      </c>
      <c r="E75" t="s">
        <v>1439</v>
      </c>
      <c r="F75">
        <v>43</v>
      </c>
      <c r="G75">
        <v>1.4</v>
      </c>
      <c r="H75" t="s">
        <v>1576</v>
      </c>
      <c r="I75">
        <f t="shared" si="1"/>
        <v>54.274000000000008</v>
      </c>
      <c r="J75">
        <f t="shared" si="2"/>
        <v>0.87569434415988823</v>
      </c>
    </row>
    <row r="76" spans="1:10" hidden="1" x14ac:dyDescent="0.25">
      <c r="A76" s="21">
        <v>44112</v>
      </c>
      <c r="B76" t="s">
        <v>239</v>
      </c>
      <c r="C76" t="s">
        <v>1439</v>
      </c>
      <c r="D76" t="s">
        <v>1439</v>
      </c>
      <c r="E76" t="s">
        <v>1439</v>
      </c>
      <c r="F76">
        <v>52</v>
      </c>
      <c r="G76">
        <v>2.3199999999999998</v>
      </c>
      <c r="H76" t="s">
        <v>1576</v>
      </c>
      <c r="I76">
        <f t="shared" si="1"/>
        <v>65.100999999999999</v>
      </c>
      <c r="J76">
        <f t="shared" si="2"/>
        <v>0.84086254088599999</v>
      </c>
    </row>
    <row r="77" spans="1:10" hidden="1" x14ac:dyDescent="0.25">
      <c r="A77" s="21">
        <v>44112</v>
      </c>
      <c r="B77" t="s">
        <v>239</v>
      </c>
      <c r="C77" t="s">
        <v>1439</v>
      </c>
      <c r="D77" t="s">
        <v>1439</v>
      </c>
      <c r="E77" t="s">
        <v>1439</v>
      </c>
      <c r="F77">
        <v>44</v>
      </c>
      <c r="G77">
        <v>1.5</v>
      </c>
      <c r="H77" t="s">
        <v>1576</v>
      </c>
      <c r="I77">
        <f t="shared" si="1"/>
        <v>55.477000000000004</v>
      </c>
      <c r="J77">
        <f t="shared" si="2"/>
        <v>0.87852142081415774</v>
      </c>
    </row>
    <row r="78" spans="1:10" hidden="1" x14ac:dyDescent="0.25">
      <c r="A78" s="21">
        <v>44112</v>
      </c>
      <c r="B78" t="s">
        <v>239</v>
      </c>
      <c r="C78" t="s">
        <v>1439</v>
      </c>
      <c r="D78" t="s">
        <v>1439</v>
      </c>
      <c r="E78" t="s">
        <v>1439</v>
      </c>
      <c r="F78">
        <v>40</v>
      </c>
      <c r="G78">
        <v>0.99</v>
      </c>
      <c r="H78" t="s">
        <v>1576</v>
      </c>
      <c r="I78">
        <f t="shared" si="1"/>
        <v>50.665000000000006</v>
      </c>
      <c r="J78">
        <f t="shared" si="2"/>
        <v>0.76122151332015453</v>
      </c>
    </row>
    <row r="79" spans="1:10" hidden="1" x14ac:dyDescent="0.25">
      <c r="A79" s="21">
        <v>44112</v>
      </c>
      <c r="B79" t="s">
        <v>239</v>
      </c>
      <c r="C79" t="s">
        <v>1439</v>
      </c>
      <c r="D79" t="s">
        <v>1439</v>
      </c>
      <c r="E79" t="s">
        <v>1439</v>
      </c>
      <c r="F79">
        <v>43</v>
      </c>
      <c r="G79">
        <v>1.32</v>
      </c>
      <c r="H79" t="s">
        <v>1576</v>
      </c>
      <c r="I79">
        <f t="shared" si="1"/>
        <v>54.274000000000008</v>
      </c>
      <c r="J79">
        <f t="shared" si="2"/>
        <v>0.82565466735075188</v>
      </c>
    </row>
    <row r="80" spans="1:10" hidden="1" x14ac:dyDescent="0.25">
      <c r="A80" s="21">
        <v>44112</v>
      </c>
      <c r="B80" t="s">
        <v>239</v>
      </c>
      <c r="C80" t="s">
        <v>1439</v>
      </c>
      <c r="D80" t="s">
        <v>1439</v>
      </c>
      <c r="E80" t="s">
        <v>1439</v>
      </c>
      <c r="F80">
        <v>49</v>
      </c>
      <c r="G80">
        <v>2.19</v>
      </c>
      <c r="H80" t="s">
        <v>1576</v>
      </c>
      <c r="I80">
        <f t="shared" si="1"/>
        <v>61.492000000000004</v>
      </c>
      <c r="J80">
        <f t="shared" si="2"/>
        <v>0.94186413388529022</v>
      </c>
    </row>
    <row r="81" spans="1:10" hidden="1" x14ac:dyDescent="0.25">
      <c r="A81" s="21">
        <v>44112</v>
      </c>
      <c r="B81" t="s">
        <v>239</v>
      </c>
      <c r="C81" t="s">
        <v>1439</v>
      </c>
      <c r="D81" t="s">
        <v>1439</v>
      </c>
      <c r="E81" t="s">
        <v>1439</v>
      </c>
      <c r="F81">
        <v>44</v>
      </c>
      <c r="G81">
        <v>1.5</v>
      </c>
      <c r="H81" t="s">
        <v>1576</v>
      </c>
      <c r="I81">
        <f t="shared" si="1"/>
        <v>55.477000000000004</v>
      </c>
      <c r="J81">
        <f t="shared" si="2"/>
        <v>0.87852142081415774</v>
      </c>
    </row>
    <row r="82" spans="1:10" hidden="1" x14ac:dyDescent="0.25">
      <c r="A82" s="21">
        <v>44112</v>
      </c>
      <c r="B82" t="s">
        <v>239</v>
      </c>
      <c r="C82" t="s">
        <v>1439</v>
      </c>
      <c r="D82" t="s">
        <v>1439</v>
      </c>
      <c r="E82" t="s">
        <v>1439</v>
      </c>
      <c r="F82">
        <v>56</v>
      </c>
      <c r="G82">
        <v>2.98</v>
      </c>
      <c r="H82" t="s">
        <v>1576</v>
      </c>
      <c r="I82">
        <f t="shared" si="1"/>
        <v>69.913000000000011</v>
      </c>
      <c r="J82">
        <f t="shared" si="2"/>
        <v>0.8720521339071613</v>
      </c>
    </row>
    <row r="83" spans="1:10" hidden="1" x14ac:dyDescent="0.25">
      <c r="A83" s="21">
        <v>44112</v>
      </c>
      <c r="B83" t="s">
        <v>239</v>
      </c>
      <c r="C83" t="s">
        <v>1439</v>
      </c>
      <c r="D83" t="s">
        <v>1439</v>
      </c>
      <c r="E83" t="s">
        <v>1439</v>
      </c>
      <c r="F83">
        <v>46</v>
      </c>
      <c r="G83">
        <v>1.67</v>
      </c>
      <c r="H83" t="s">
        <v>1576</v>
      </c>
      <c r="I83">
        <f t="shared" si="1"/>
        <v>57.883000000000003</v>
      </c>
      <c r="J83">
        <f t="shared" si="2"/>
        <v>0.8611194036371127</v>
      </c>
    </row>
    <row r="84" spans="1:10" hidden="1" x14ac:dyDescent="0.25">
      <c r="A84" s="21">
        <v>44112</v>
      </c>
      <c r="B84" t="s">
        <v>239</v>
      </c>
      <c r="C84" t="s">
        <v>1439</v>
      </c>
      <c r="D84" t="s">
        <v>1439</v>
      </c>
      <c r="E84" t="s">
        <v>1439</v>
      </c>
      <c r="F84">
        <v>44</v>
      </c>
      <c r="G84">
        <v>1.25</v>
      </c>
      <c r="H84" t="s">
        <v>1576</v>
      </c>
      <c r="I84">
        <f t="shared" si="1"/>
        <v>55.477000000000004</v>
      </c>
      <c r="J84">
        <f t="shared" si="2"/>
        <v>0.73210118401179802</v>
      </c>
    </row>
    <row r="85" spans="1:10" hidden="1" x14ac:dyDescent="0.25">
      <c r="A85" s="21">
        <v>44112</v>
      </c>
      <c r="B85" t="s">
        <v>239</v>
      </c>
      <c r="C85" t="s">
        <v>1439</v>
      </c>
      <c r="D85" t="s">
        <v>1439</v>
      </c>
      <c r="E85" t="s">
        <v>1439</v>
      </c>
      <c r="F85">
        <v>45</v>
      </c>
      <c r="G85">
        <v>1.59</v>
      </c>
      <c r="H85" t="s">
        <v>1576</v>
      </c>
      <c r="I85">
        <f t="shared" si="1"/>
        <v>56.680000000000007</v>
      </c>
      <c r="J85">
        <f t="shared" si="2"/>
        <v>0.87318768014415393</v>
      </c>
    </row>
    <row r="86" spans="1:10" hidden="1" x14ac:dyDescent="0.25">
      <c r="A86" s="21">
        <v>44112</v>
      </c>
      <c r="B86" t="s">
        <v>239</v>
      </c>
      <c r="C86" t="s">
        <v>1439</v>
      </c>
      <c r="D86" t="s">
        <v>1439</v>
      </c>
      <c r="E86" t="s">
        <v>1439</v>
      </c>
      <c r="F86">
        <v>40</v>
      </c>
      <c r="G86">
        <v>1.1200000000000001</v>
      </c>
      <c r="H86" t="s">
        <v>1576</v>
      </c>
      <c r="I86">
        <f t="shared" si="1"/>
        <v>50.665000000000006</v>
      </c>
      <c r="J86">
        <f t="shared" si="2"/>
        <v>0.86117989385714466</v>
      </c>
    </row>
    <row r="87" spans="1:10" hidden="1" x14ac:dyDescent="0.25">
      <c r="A87" s="21">
        <v>44112</v>
      </c>
      <c r="B87" t="s">
        <v>239</v>
      </c>
      <c r="C87" t="s">
        <v>1439</v>
      </c>
      <c r="D87" t="s">
        <v>1439</v>
      </c>
      <c r="E87" t="s">
        <v>1439</v>
      </c>
      <c r="F87">
        <v>41</v>
      </c>
      <c r="G87">
        <v>1.39</v>
      </c>
      <c r="H87" t="s">
        <v>1576</v>
      </c>
      <c r="I87">
        <f t="shared" si="1"/>
        <v>51.868000000000002</v>
      </c>
      <c r="J87">
        <f t="shared" si="2"/>
        <v>0.99613062843806233</v>
      </c>
    </row>
    <row r="88" spans="1:10" hidden="1" x14ac:dyDescent="0.25">
      <c r="A88" s="21">
        <v>44112</v>
      </c>
      <c r="B88" t="s">
        <v>239</v>
      </c>
      <c r="C88" t="s">
        <v>1439</v>
      </c>
      <c r="D88" t="s">
        <v>1439</v>
      </c>
      <c r="E88" t="s">
        <v>1439</v>
      </c>
      <c r="F88">
        <v>50</v>
      </c>
      <c r="G88">
        <v>2.1</v>
      </c>
      <c r="H88" t="s">
        <v>1576</v>
      </c>
      <c r="I88">
        <f t="shared" si="1"/>
        <v>62.695000000000007</v>
      </c>
      <c r="J88">
        <f t="shared" si="2"/>
        <v>0.85215888122430328</v>
      </c>
    </row>
    <row r="89" spans="1:10" hidden="1" x14ac:dyDescent="0.25">
      <c r="A89" s="21">
        <v>44112</v>
      </c>
      <c r="B89" t="s">
        <v>239</v>
      </c>
      <c r="C89" t="s">
        <v>1439</v>
      </c>
      <c r="D89" t="s">
        <v>1439</v>
      </c>
      <c r="E89" t="s">
        <v>1439</v>
      </c>
      <c r="F89">
        <v>46</v>
      </c>
      <c r="G89">
        <v>1.61</v>
      </c>
      <c r="H89" t="s">
        <v>1576</v>
      </c>
      <c r="I89">
        <f t="shared" si="1"/>
        <v>57.883000000000003</v>
      </c>
      <c r="J89">
        <f t="shared" si="2"/>
        <v>0.83018098194955181</v>
      </c>
    </row>
    <row r="90" spans="1:10" hidden="1" x14ac:dyDescent="0.25">
      <c r="A90" s="21">
        <v>44112</v>
      </c>
      <c r="B90" t="s">
        <v>239</v>
      </c>
      <c r="C90" t="s">
        <v>1439</v>
      </c>
      <c r="D90" t="s">
        <v>1439</v>
      </c>
      <c r="E90" t="s">
        <v>1439</v>
      </c>
      <c r="F90">
        <v>50</v>
      </c>
      <c r="G90">
        <v>1.99</v>
      </c>
      <c r="H90" t="s">
        <v>1576</v>
      </c>
      <c r="I90">
        <f t="shared" si="1"/>
        <v>62.695000000000007</v>
      </c>
      <c r="J90">
        <f t="shared" si="2"/>
        <v>0.80752198744588732</v>
      </c>
    </row>
    <row r="91" spans="1:10" hidden="1" x14ac:dyDescent="0.25">
      <c r="A91" s="21">
        <v>44112</v>
      </c>
      <c r="B91" t="s">
        <v>239</v>
      </c>
      <c r="C91" t="s">
        <v>1439</v>
      </c>
      <c r="D91" t="s">
        <v>1439</v>
      </c>
      <c r="E91" t="s">
        <v>1439</v>
      </c>
      <c r="F91">
        <v>39</v>
      </c>
      <c r="G91">
        <v>1</v>
      </c>
      <c r="H91" t="s">
        <v>1576</v>
      </c>
      <c r="I91">
        <f t="shared" si="1"/>
        <v>49.462000000000003</v>
      </c>
      <c r="J91">
        <f t="shared" si="2"/>
        <v>0.82638986192758679</v>
      </c>
    </row>
    <row r="92" spans="1:10" hidden="1" x14ac:dyDescent="0.25">
      <c r="A92" s="21">
        <v>44112</v>
      </c>
      <c r="B92" t="s">
        <v>239</v>
      </c>
      <c r="C92" t="s">
        <v>1439</v>
      </c>
      <c r="D92" t="s">
        <v>1439</v>
      </c>
      <c r="E92" t="s">
        <v>1439</v>
      </c>
      <c r="F92">
        <v>44</v>
      </c>
      <c r="G92">
        <v>1.4</v>
      </c>
      <c r="H92" t="s">
        <v>1576</v>
      </c>
      <c r="I92">
        <f t="shared" si="1"/>
        <v>55.477000000000004</v>
      </c>
      <c r="J92">
        <f t="shared" si="2"/>
        <v>0.8199533260932137</v>
      </c>
    </row>
    <row r="93" spans="1:10" hidden="1" x14ac:dyDescent="0.25">
      <c r="A93" s="21">
        <v>44112</v>
      </c>
      <c r="B93" t="s">
        <v>239</v>
      </c>
      <c r="C93" t="s">
        <v>1439</v>
      </c>
      <c r="D93" t="s">
        <v>1439</v>
      </c>
      <c r="E93" t="s">
        <v>1439</v>
      </c>
      <c r="F93">
        <v>43</v>
      </c>
      <c r="G93">
        <v>1.32</v>
      </c>
      <c r="H93" t="s">
        <v>1576</v>
      </c>
      <c r="I93">
        <f t="shared" si="1"/>
        <v>54.274000000000008</v>
      </c>
      <c r="J93">
        <f t="shared" si="2"/>
        <v>0.82565466735075188</v>
      </c>
    </row>
    <row r="94" spans="1:10" hidden="1" x14ac:dyDescent="0.25">
      <c r="A94" s="21">
        <v>44112</v>
      </c>
      <c r="B94" t="s">
        <v>239</v>
      </c>
      <c r="C94" t="s">
        <v>1439</v>
      </c>
      <c r="D94" t="s">
        <v>1439</v>
      </c>
      <c r="E94" t="s">
        <v>1439</v>
      </c>
      <c r="F94">
        <v>46</v>
      </c>
      <c r="G94">
        <v>1.65</v>
      </c>
      <c r="H94" t="s">
        <v>1576</v>
      </c>
      <c r="I94">
        <f t="shared" si="1"/>
        <v>57.883000000000003</v>
      </c>
      <c r="J94">
        <f t="shared" si="2"/>
        <v>0.85080659640792566</v>
      </c>
    </row>
    <row r="95" spans="1:10" hidden="1" x14ac:dyDescent="0.25">
      <c r="A95" s="21">
        <v>44112</v>
      </c>
      <c r="B95" t="s">
        <v>239</v>
      </c>
      <c r="C95" t="s">
        <v>1439</v>
      </c>
      <c r="D95" t="s">
        <v>1439</v>
      </c>
      <c r="E95" t="s">
        <v>1439</v>
      </c>
      <c r="F95">
        <v>44</v>
      </c>
      <c r="G95">
        <v>1.51</v>
      </c>
      <c r="H95" t="s">
        <v>1576</v>
      </c>
      <c r="I95">
        <f t="shared" si="1"/>
        <v>55.477000000000004</v>
      </c>
      <c r="J95">
        <f t="shared" si="2"/>
        <v>0.88437823028625218</v>
      </c>
    </row>
    <row r="96" spans="1:10" hidden="1" x14ac:dyDescent="0.25">
      <c r="A96" s="21">
        <v>44112</v>
      </c>
      <c r="B96" t="s">
        <v>239</v>
      </c>
      <c r="C96" t="s">
        <v>1439</v>
      </c>
      <c r="D96" t="s">
        <v>1439</v>
      </c>
      <c r="E96" t="s">
        <v>1439</v>
      </c>
      <c r="F96">
        <v>43</v>
      </c>
      <c r="G96">
        <v>1.37</v>
      </c>
      <c r="H96" t="s">
        <v>1576</v>
      </c>
      <c r="I96">
        <f t="shared" si="1"/>
        <v>54.274000000000008</v>
      </c>
      <c r="J96">
        <f t="shared" si="2"/>
        <v>0.85692946535646219</v>
      </c>
    </row>
    <row r="97" spans="1:10" hidden="1" x14ac:dyDescent="0.25">
      <c r="A97" s="21">
        <v>44112</v>
      </c>
      <c r="B97" t="s">
        <v>239</v>
      </c>
      <c r="C97" t="s">
        <v>1439</v>
      </c>
      <c r="D97" t="s">
        <v>1439</v>
      </c>
      <c r="E97" t="s">
        <v>1439</v>
      </c>
      <c r="F97">
        <v>38</v>
      </c>
      <c r="G97">
        <v>1.06</v>
      </c>
      <c r="H97" t="s">
        <v>1576</v>
      </c>
      <c r="I97">
        <f t="shared" si="1"/>
        <v>48.259000000000007</v>
      </c>
      <c r="J97">
        <f t="shared" si="2"/>
        <v>0.94312858943669187</v>
      </c>
    </row>
    <row r="98" spans="1:10" hidden="1" x14ac:dyDescent="0.25">
      <c r="A98" s="21">
        <v>44112</v>
      </c>
      <c r="B98" t="s">
        <v>239</v>
      </c>
      <c r="C98" t="s">
        <v>1439</v>
      </c>
      <c r="D98" t="s">
        <v>1439</v>
      </c>
      <c r="E98" t="s">
        <v>1439</v>
      </c>
      <c r="F98">
        <v>45</v>
      </c>
      <c r="G98">
        <v>1.38</v>
      </c>
      <c r="H98" t="s">
        <v>1576</v>
      </c>
      <c r="I98">
        <f t="shared" si="1"/>
        <v>56.680000000000007</v>
      </c>
      <c r="J98">
        <f t="shared" si="2"/>
        <v>0.7578610054081335</v>
      </c>
    </row>
    <row r="99" spans="1:10" hidden="1" x14ac:dyDescent="0.25">
      <c r="A99" s="21">
        <v>44112</v>
      </c>
      <c r="B99" t="s">
        <v>239</v>
      </c>
      <c r="C99" t="s">
        <v>1439</v>
      </c>
      <c r="D99" t="s">
        <v>1439</v>
      </c>
      <c r="E99" t="s">
        <v>1439</v>
      </c>
      <c r="F99">
        <v>47</v>
      </c>
      <c r="G99">
        <v>1.84</v>
      </c>
      <c r="H99" t="s">
        <v>1576</v>
      </c>
      <c r="I99">
        <f t="shared" si="1"/>
        <v>59.086000000000006</v>
      </c>
      <c r="J99">
        <f t="shared" si="2"/>
        <v>0.89199835322838805</v>
      </c>
    </row>
    <row r="100" spans="1:10" hidden="1" x14ac:dyDescent="0.25">
      <c r="A100" s="21">
        <v>44112</v>
      </c>
      <c r="B100" t="s">
        <v>239</v>
      </c>
      <c r="C100" t="s">
        <v>1439</v>
      </c>
      <c r="D100" t="s">
        <v>1439</v>
      </c>
      <c r="E100" t="s">
        <v>1439</v>
      </c>
      <c r="F100">
        <v>47</v>
      </c>
      <c r="G100">
        <v>1.69</v>
      </c>
      <c r="H100" t="s">
        <v>1576</v>
      </c>
      <c r="I100">
        <f t="shared" si="1"/>
        <v>59.086000000000006</v>
      </c>
      <c r="J100">
        <f t="shared" si="2"/>
        <v>0.81928109617172606</v>
      </c>
    </row>
    <row r="101" spans="1:10" hidden="1" x14ac:dyDescent="0.25">
      <c r="A101" s="21">
        <v>44112</v>
      </c>
      <c r="B101" t="s">
        <v>239</v>
      </c>
      <c r="C101" t="s">
        <v>1439</v>
      </c>
      <c r="D101" t="s">
        <v>1439</v>
      </c>
      <c r="E101" t="s">
        <v>1439</v>
      </c>
      <c r="F101">
        <v>42</v>
      </c>
      <c r="G101">
        <v>1.25</v>
      </c>
      <c r="H101" t="s">
        <v>1576</v>
      </c>
      <c r="I101">
        <f t="shared" si="1"/>
        <v>53.071000000000005</v>
      </c>
      <c r="J101">
        <f t="shared" si="2"/>
        <v>0.83625398451062016</v>
      </c>
    </row>
    <row r="102" spans="1:10" hidden="1" x14ac:dyDescent="0.25">
      <c r="A102" s="21">
        <v>44112</v>
      </c>
      <c r="B102" t="s">
        <v>239</v>
      </c>
      <c r="C102" t="s">
        <v>1439</v>
      </c>
      <c r="D102" t="s">
        <v>1439</v>
      </c>
      <c r="E102" t="s">
        <v>1439</v>
      </c>
      <c r="F102">
        <v>46</v>
      </c>
      <c r="G102">
        <v>1.47</v>
      </c>
      <c r="H102" t="s">
        <v>1576</v>
      </c>
      <c r="I102">
        <f t="shared" si="1"/>
        <v>57.883000000000003</v>
      </c>
      <c r="J102">
        <f t="shared" si="2"/>
        <v>0.75799133134524299</v>
      </c>
    </row>
    <row r="103" spans="1:10" hidden="1" x14ac:dyDescent="0.25">
      <c r="A103" s="21">
        <v>44112</v>
      </c>
      <c r="B103" t="s">
        <v>202</v>
      </c>
      <c r="C103" t="s">
        <v>1439</v>
      </c>
      <c r="D103" t="s">
        <v>1439</v>
      </c>
      <c r="E103" t="s">
        <v>1439</v>
      </c>
      <c r="F103">
        <v>37</v>
      </c>
      <c r="G103">
        <v>0.77</v>
      </c>
      <c r="H103" t="s">
        <v>1576</v>
      </c>
      <c r="I103">
        <f t="shared" si="1"/>
        <v>47.056000000000004</v>
      </c>
      <c r="J103">
        <f t="shared" si="2"/>
        <v>0.73900215303148187</v>
      </c>
    </row>
    <row r="104" spans="1:10" hidden="1" x14ac:dyDescent="0.25">
      <c r="A104" s="21">
        <v>44112</v>
      </c>
      <c r="B104" t="s">
        <v>202</v>
      </c>
      <c r="C104" t="s">
        <v>1439</v>
      </c>
      <c r="D104" t="s">
        <v>1439</v>
      </c>
      <c r="E104" t="s">
        <v>1439</v>
      </c>
      <c r="F104">
        <v>44</v>
      </c>
      <c r="G104">
        <v>1.43</v>
      </c>
      <c r="H104" t="s">
        <v>1576</v>
      </c>
      <c r="I104">
        <f t="shared" si="1"/>
        <v>55.477000000000004</v>
      </c>
      <c r="J104">
        <f t="shared" si="2"/>
        <v>0.83752375450949701</v>
      </c>
    </row>
    <row r="105" spans="1:10" hidden="1" x14ac:dyDescent="0.25">
      <c r="A105" s="21">
        <v>44112</v>
      </c>
      <c r="B105" t="s">
        <v>202</v>
      </c>
      <c r="C105" t="s">
        <v>1439</v>
      </c>
      <c r="D105" t="s">
        <v>1439</v>
      </c>
      <c r="E105" t="s">
        <v>1439</v>
      </c>
      <c r="F105">
        <v>46</v>
      </c>
      <c r="G105">
        <v>1.49</v>
      </c>
      <c r="H105" t="s">
        <v>1576</v>
      </c>
      <c r="I105">
        <f t="shared" si="1"/>
        <v>57.883000000000003</v>
      </c>
      <c r="J105">
        <f t="shared" si="2"/>
        <v>0.76830413857442992</v>
      </c>
    </row>
    <row r="106" spans="1:10" hidden="1" x14ac:dyDescent="0.25">
      <c r="A106" s="21">
        <v>44112</v>
      </c>
      <c r="B106" t="s">
        <v>202</v>
      </c>
      <c r="C106" t="s">
        <v>1439</v>
      </c>
      <c r="D106" t="s">
        <v>1439</v>
      </c>
      <c r="E106" t="s">
        <v>1439</v>
      </c>
      <c r="F106">
        <v>41</v>
      </c>
      <c r="G106">
        <v>1.04</v>
      </c>
      <c r="H106" t="s">
        <v>1576</v>
      </c>
      <c r="I106">
        <f t="shared" si="1"/>
        <v>51.868000000000002</v>
      </c>
      <c r="J106">
        <f t="shared" si="2"/>
        <v>0.74530636947883799</v>
      </c>
    </row>
    <row r="107" spans="1:10" hidden="1" x14ac:dyDescent="0.25">
      <c r="A107" s="21">
        <v>44112</v>
      </c>
      <c r="B107" t="s">
        <v>202</v>
      </c>
      <c r="C107" t="s">
        <v>1439</v>
      </c>
      <c r="D107" t="s">
        <v>1439</v>
      </c>
      <c r="E107" t="s">
        <v>1439</v>
      </c>
      <c r="F107">
        <v>48</v>
      </c>
      <c r="G107">
        <v>1.25</v>
      </c>
      <c r="H107" t="s">
        <v>1576</v>
      </c>
      <c r="I107">
        <f t="shared" si="1"/>
        <v>60.289000000000001</v>
      </c>
      <c r="J107">
        <f t="shared" si="2"/>
        <v>0.57042134965643332</v>
      </c>
    </row>
    <row r="108" spans="1:10" hidden="1" x14ac:dyDescent="0.25">
      <c r="A108" s="21">
        <v>44112</v>
      </c>
      <c r="B108" t="s">
        <v>202</v>
      </c>
      <c r="C108" t="s">
        <v>1439</v>
      </c>
      <c r="D108" t="s">
        <v>1439</v>
      </c>
      <c r="E108" t="s">
        <v>1439</v>
      </c>
      <c r="F108">
        <v>47</v>
      </c>
      <c r="G108">
        <v>1.2</v>
      </c>
      <c r="H108" t="s">
        <v>1576</v>
      </c>
      <c r="I108">
        <f t="shared" si="1"/>
        <v>59.086000000000006</v>
      </c>
      <c r="J108">
        <f t="shared" si="2"/>
        <v>0.58173805645329657</v>
      </c>
    </row>
    <row r="109" spans="1:10" hidden="1" x14ac:dyDescent="0.25">
      <c r="A109" s="21">
        <v>44112</v>
      </c>
      <c r="B109" t="s">
        <v>202</v>
      </c>
      <c r="C109" t="s">
        <v>1439</v>
      </c>
      <c r="D109" t="s">
        <v>1439</v>
      </c>
      <c r="E109" t="s">
        <v>1439</v>
      </c>
      <c r="F109">
        <v>42</v>
      </c>
      <c r="G109">
        <v>1.23</v>
      </c>
      <c r="H109" t="s">
        <v>1576</v>
      </c>
      <c r="I109">
        <f t="shared" si="1"/>
        <v>53.071000000000005</v>
      </c>
      <c r="J109">
        <f t="shared" si="2"/>
        <v>0.82287392075845023</v>
      </c>
    </row>
    <row r="110" spans="1:10" hidden="1" x14ac:dyDescent="0.25">
      <c r="A110" s="21">
        <v>44112</v>
      </c>
      <c r="B110" t="s">
        <v>202</v>
      </c>
      <c r="C110" t="s">
        <v>1439</v>
      </c>
      <c r="D110" t="s">
        <v>1439</v>
      </c>
      <c r="E110" t="s">
        <v>1439</v>
      </c>
      <c r="F110">
        <v>45</v>
      </c>
      <c r="G110">
        <v>1.46</v>
      </c>
      <c r="H110" t="s">
        <v>1576</v>
      </c>
      <c r="I110">
        <f t="shared" si="1"/>
        <v>56.680000000000007</v>
      </c>
      <c r="J110">
        <f t="shared" si="2"/>
        <v>0.80179497673614131</v>
      </c>
    </row>
    <row r="111" spans="1:10" hidden="1" x14ac:dyDescent="0.25">
      <c r="A111" s="21">
        <v>44112</v>
      </c>
      <c r="B111" t="s">
        <v>202</v>
      </c>
      <c r="C111" t="s">
        <v>1439</v>
      </c>
      <c r="D111" t="s">
        <v>1439</v>
      </c>
      <c r="E111" t="s">
        <v>1439</v>
      </c>
      <c r="F111">
        <v>39</v>
      </c>
      <c r="G111">
        <v>1.02</v>
      </c>
      <c r="H111" t="s">
        <v>1576</v>
      </c>
      <c r="I111">
        <f t="shared" si="1"/>
        <v>49.462000000000003</v>
      </c>
      <c r="J111">
        <f t="shared" si="2"/>
        <v>0.84291765916613859</v>
      </c>
    </row>
    <row r="112" spans="1:10" hidden="1" x14ac:dyDescent="0.25">
      <c r="A112" s="21">
        <v>44112</v>
      </c>
      <c r="B112" t="s">
        <v>202</v>
      </c>
      <c r="C112" t="s">
        <v>1439</v>
      </c>
      <c r="D112" t="s">
        <v>1439</v>
      </c>
      <c r="E112" t="s">
        <v>1439</v>
      </c>
      <c r="F112">
        <v>43</v>
      </c>
      <c r="G112">
        <v>1.34</v>
      </c>
      <c r="H112" t="s">
        <v>1576</v>
      </c>
      <c r="I112">
        <f t="shared" si="1"/>
        <v>54.274000000000008</v>
      </c>
      <c r="J112">
        <f t="shared" si="2"/>
        <v>0.83816458655303605</v>
      </c>
    </row>
    <row r="113" spans="1:10" hidden="1" x14ac:dyDescent="0.25">
      <c r="A113" s="21">
        <v>44112</v>
      </c>
      <c r="B113" t="s">
        <v>202</v>
      </c>
      <c r="C113" t="s">
        <v>1439</v>
      </c>
      <c r="D113" t="s">
        <v>1439</v>
      </c>
      <c r="E113" t="s">
        <v>1439</v>
      </c>
      <c r="F113">
        <v>34</v>
      </c>
      <c r="G113">
        <v>0.75</v>
      </c>
      <c r="H113" t="s">
        <v>1576</v>
      </c>
      <c r="I113">
        <f t="shared" si="1"/>
        <v>43.447000000000003</v>
      </c>
      <c r="J113">
        <f t="shared" si="2"/>
        <v>0.91449615025949016</v>
      </c>
    </row>
    <row r="114" spans="1:10" hidden="1" x14ac:dyDescent="0.25">
      <c r="A114" s="21">
        <v>44112</v>
      </c>
      <c r="B114" t="s">
        <v>202</v>
      </c>
      <c r="C114" t="s">
        <v>1439</v>
      </c>
      <c r="D114" t="s">
        <v>1439</v>
      </c>
      <c r="E114" t="s">
        <v>1439</v>
      </c>
      <c r="F114">
        <v>42</v>
      </c>
      <c r="G114">
        <v>1.17</v>
      </c>
      <c r="H114" t="s">
        <v>1576</v>
      </c>
      <c r="I114">
        <f t="shared" si="1"/>
        <v>53.071000000000005</v>
      </c>
      <c r="J114">
        <f t="shared" si="2"/>
        <v>0.78273372950194042</v>
      </c>
    </row>
    <row r="115" spans="1:10" hidden="1" x14ac:dyDescent="0.25">
      <c r="A115" s="21">
        <v>44112</v>
      </c>
      <c r="B115" t="s">
        <v>202</v>
      </c>
      <c r="C115" t="s">
        <v>1439</v>
      </c>
      <c r="D115" t="s">
        <v>1439</v>
      </c>
      <c r="E115" t="s">
        <v>1439</v>
      </c>
      <c r="F115">
        <v>38</v>
      </c>
      <c r="G115">
        <v>0.96</v>
      </c>
      <c r="H115" t="s">
        <v>1576</v>
      </c>
      <c r="I115">
        <f t="shared" si="1"/>
        <v>48.259000000000007</v>
      </c>
      <c r="J115">
        <f t="shared" si="2"/>
        <v>0.85415419420681515</v>
      </c>
    </row>
    <row r="116" spans="1:10" hidden="1" x14ac:dyDescent="0.25">
      <c r="A116" s="21">
        <v>44112</v>
      </c>
      <c r="B116" t="s">
        <v>202</v>
      </c>
      <c r="C116" t="s">
        <v>1439</v>
      </c>
      <c r="D116" t="s">
        <v>1439</v>
      </c>
      <c r="E116" t="s">
        <v>1439</v>
      </c>
      <c r="F116">
        <v>42</v>
      </c>
      <c r="G116">
        <v>1.28</v>
      </c>
      <c r="H116" t="s">
        <v>1576</v>
      </c>
      <c r="I116">
        <f t="shared" ref="I116:I152" si="3">1.203*F116+2.545</f>
        <v>53.071000000000005</v>
      </c>
      <c r="J116">
        <f t="shared" si="2"/>
        <v>0.85632408013887518</v>
      </c>
    </row>
    <row r="117" spans="1:10" hidden="1" x14ac:dyDescent="0.25">
      <c r="A117" s="21">
        <v>44112</v>
      </c>
      <c r="B117" t="s">
        <v>202</v>
      </c>
      <c r="C117" t="s">
        <v>1439</v>
      </c>
      <c r="D117" t="s">
        <v>1439</v>
      </c>
      <c r="E117" t="s">
        <v>1439</v>
      </c>
      <c r="F117">
        <v>45</v>
      </c>
      <c r="G117">
        <v>1.49</v>
      </c>
      <c r="H117" t="s">
        <v>1576</v>
      </c>
      <c r="I117">
        <f t="shared" si="3"/>
        <v>56.680000000000007</v>
      </c>
      <c r="J117">
        <f t="shared" si="2"/>
        <v>0.81827021598414418</v>
      </c>
    </row>
    <row r="118" spans="1:10" hidden="1" x14ac:dyDescent="0.25">
      <c r="A118" s="21">
        <v>44112</v>
      </c>
      <c r="B118" t="s">
        <v>202</v>
      </c>
      <c r="C118" t="s">
        <v>1439</v>
      </c>
      <c r="D118" t="s">
        <v>1439</v>
      </c>
      <c r="E118" t="s">
        <v>1439</v>
      </c>
      <c r="F118">
        <v>42</v>
      </c>
      <c r="G118">
        <v>1.23</v>
      </c>
      <c r="H118" t="s">
        <v>1576</v>
      </c>
      <c r="I118">
        <f t="shared" si="3"/>
        <v>53.071000000000005</v>
      </c>
      <c r="J118">
        <f t="shared" si="2"/>
        <v>0.82287392075845023</v>
      </c>
    </row>
    <row r="119" spans="1:10" hidden="1" x14ac:dyDescent="0.25">
      <c r="A119" s="21">
        <v>44112</v>
      </c>
      <c r="B119" t="s">
        <v>202</v>
      </c>
      <c r="C119" t="s">
        <v>1439</v>
      </c>
      <c r="D119" t="s">
        <v>1439</v>
      </c>
      <c r="E119" t="s">
        <v>1439</v>
      </c>
      <c r="F119">
        <v>43</v>
      </c>
      <c r="G119">
        <v>1.26</v>
      </c>
      <c r="H119" t="s">
        <v>1576</v>
      </c>
      <c r="I119">
        <f t="shared" si="3"/>
        <v>54.274000000000008</v>
      </c>
      <c r="J119">
        <f t="shared" si="2"/>
        <v>0.78812490974389948</v>
      </c>
    </row>
    <row r="120" spans="1:10" hidden="1" x14ac:dyDescent="0.25">
      <c r="A120" s="21">
        <v>44112</v>
      </c>
      <c r="B120" t="s">
        <v>202</v>
      </c>
      <c r="C120" t="s">
        <v>1439</v>
      </c>
      <c r="D120" t="s">
        <v>1439</v>
      </c>
      <c r="E120" t="s">
        <v>1439</v>
      </c>
      <c r="F120">
        <v>39</v>
      </c>
      <c r="G120">
        <v>1.02</v>
      </c>
      <c r="H120" t="s">
        <v>1576</v>
      </c>
      <c r="I120">
        <f t="shared" si="3"/>
        <v>49.462000000000003</v>
      </c>
      <c r="J120">
        <f t="shared" si="2"/>
        <v>0.84291765916613859</v>
      </c>
    </row>
    <row r="121" spans="1:10" hidden="1" x14ac:dyDescent="0.25">
      <c r="A121" s="21">
        <v>44112</v>
      </c>
      <c r="B121" t="s">
        <v>202</v>
      </c>
      <c r="C121" t="s">
        <v>1439</v>
      </c>
      <c r="D121" t="s">
        <v>1439</v>
      </c>
      <c r="E121" t="s">
        <v>1439</v>
      </c>
      <c r="F121">
        <v>39</v>
      </c>
      <c r="G121">
        <v>0.98</v>
      </c>
      <c r="H121" t="s">
        <v>1576</v>
      </c>
      <c r="I121">
        <f t="shared" si="3"/>
        <v>49.462000000000003</v>
      </c>
      <c r="J121">
        <f t="shared" si="2"/>
        <v>0.80986206468903499</v>
      </c>
    </row>
    <row r="122" spans="1:10" hidden="1" x14ac:dyDescent="0.25">
      <c r="A122" s="21">
        <v>44112</v>
      </c>
      <c r="B122" t="s">
        <v>202</v>
      </c>
      <c r="C122" t="s">
        <v>1439</v>
      </c>
      <c r="D122" t="s">
        <v>1439</v>
      </c>
      <c r="E122" t="s">
        <v>1439</v>
      </c>
      <c r="F122">
        <v>42</v>
      </c>
      <c r="G122">
        <v>1.1299999999999999</v>
      </c>
      <c r="H122" t="s">
        <v>1576</v>
      </c>
      <c r="I122">
        <f t="shared" si="3"/>
        <v>53.071000000000005</v>
      </c>
      <c r="J122">
        <f t="shared" si="2"/>
        <v>0.75597360199760055</v>
      </c>
    </row>
    <row r="123" spans="1:10" hidden="1" x14ac:dyDescent="0.25">
      <c r="A123" s="21">
        <v>44112</v>
      </c>
      <c r="B123" t="s">
        <v>202</v>
      </c>
      <c r="C123" t="s">
        <v>1439</v>
      </c>
      <c r="D123" t="s">
        <v>1439</v>
      </c>
      <c r="E123" t="s">
        <v>1439</v>
      </c>
      <c r="F123">
        <v>37</v>
      </c>
      <c r="G123">
        <v>0.88</v>
      </c>
      <c r="H123" t="s">
        <v>1576</v>
      </c>
      <c r="I123">
        <f t="shared" si="3"/>
        <v>47.056000000000004</v>
      </c>
      <c r="J123">
        <f t="shared" si="2"/>
        <v>0.84457388917883636</v>
      </c>
    </row>
    <row r="124" spans="1:10" hidden="1" x14ac:dyDescent="0.25">
      <c r="A124" s="21">
        <v>44112</v>
      </c>
      <c r="B124" t="s">
        <v>202</v>
      </c>
      <c r="C124" t="s">
        <v>1439</v>
      </c>
      <c r="D124" t="s">
        <v>1439</v>
      </c>
      <c r="E124" t="s">
        <v>1439</v>
      </c>
      <c r="F124">
        <v>48</v>
      </c>
      <c r="G124">
        <v>1.87</v>
      </c>
      <c r="H124" t="s">
        <v>1576</v>
      </c>
      <c r="I124">
        <f t="shared" si="3"/>
        <v>60.289000000000001</v>
      </c>
      <c r="J124">
        <f t="shared" si="2"/>
        <v>0.85335033908602431</v>
      </c>
    </row>
    <row r="125" spans="1:10" hidden="1" x14ac:dyDescent="0.25">
      <c r="A125" s="21">
        <v>44112</v>
      </c>
      <c r="B125" t="s">
        <v>202</v>
      </c>
      <c r="C125" t="s">
        <v>1439</v>
      </c>
      <c r="D125" t="s">
        <v>1439</v>
      </c>
      <c r="E125" t="s">
        <v>1439</v>
      </c>
      <c r="F125">
        <v>43</v>
      </c>
      <c r="G125">
        <v>1.39</v>
      </c>
      <c r="H125" t="s">
        <v>1576</v>
      </c>
      <c r="I125">
        <f t="shared" si="3"/>
        <v>54.274000000000008</v>
      </c>
      <c r="J125">
        <f t="shared" si="2"/>
        <v>0.86943938455874614</v>
      </c>
    </row>
    <row r="126" spans="1:10" hidden="1" x14ac:dyDescent="0.25">
      <c r="A126" s="21">
        <v>44112</v>
      </c>
      <c r="B126" t="s">
        <v>202</v>
      </c>
      <c r="C126" t="s">
        <v>1439</v>
      </c>
      <c r="D126" t="s">
        <v>1439</v>
      </c>
      <c r="E126" t="s">
        <v>1439</v>
      </c>
      <c r="F126">
        <v>42</v>
      </c>
      <c r="G126">
        <v>1.35</v>
      </c>
      <c r="H126" t="s">
        <v>1576</v>
      </c>
      <c r="I126">
        <f t="shared" si="3"/>
        <v>53.071000000000005</v>
      </c>
      <c r="J126">
        <f t="shared" si="2"/>
        <v>0.90315430327146984</v>
      </c>
    </row>
    <row r="127" spans="1:10" hidden="1" x14ac:dyDescent="0.25">
      <c r="A127" s="21">
        <v>44112</v>
      </c>
      <c r="B127" t="s">
        <v>202</v>
      </c>
      <c r="C127" t="s">
        <v>1439</v>
      </c>
      <c r="D127" t="s">
        <v>1439</v>
      </c>
      <c r="E127" t="s">
        <v>1439</v>
      </c>
      <c r="F127">
        <v>38</v>
      </c>
      <c r="G127">
        <v>1.01</v>
      </c>
      <c r="H127" t="s">
        <v>1576</v>
      </c>
      <c r="I127">
        <f t="shared" si="3"/>
        <v>48.259000000000007</v>
      </c>
      <c r="J127">
        <f t="shared" si="2"/>
        <v>0.89864139182175351</v>
      </c>
    </row>
    <row r="128" spans="1:10" hidden="1" x14ac:dyDescent="0.25">
      <c r="A128" s="21">
        <v>44112</v>
      </c>
      <c r="B128" t="s">
        <v>202</v>
      </c>
      <c r="C128" t="s">
        <v>1439</v>
      </c>
      <c r="D128" t="s">
        <v>1439</v>
      </c>
      <c r="E128" t="s">
        <v>1439</v>
      </c>
      <c r="F128">
        <v>43</v>
      </c>
      <c r="G128">
        <v>1.24</v>
      </c>
      <c r="H128" t="s">
        <v>1576</v>
      </c>
      <c r="I128">
        <f t="shared" si="3"/>
        <v>54.274000000000008</v>
      </c>
      <c r="J128">
        <f t="shared" si="2"/>
        <v>0.77561499054161531</v>
      </c>
    </row>
    <row r="129" spans="1:10" hidden="1" x14ac:dyDescent="0.25">
      <c r="A129" s="21">
        <v>44112</v>
      </c>
      <c r="B129" t="s">
        <v>202</v>
      </c>
      <c r="C129" t="s">
        <v>1439</v>
      </c>
      <c r="D129" t="s">
        <v>1439</v>
      </c>
      <c r="E129" t="s">
        <v>1439</v>
      </c>
      <c r="F129">
        <v>38</v>
      </c>
      <c r="G129">
        <v>0.87</v>
      </c>
      <c r="H129" t="s">
        <v>1576</v>
      </c>
      <c r="I129">
        <f t="shared" si="3"/>
        <v>48.259000000000007</v>
      </c>
      <c r="J129">
        <f t="shared" si="2"/>
        <v>0.77407723849992616</v>
      </c>
    </row>
    <row r="130" spans="1:10" hidden="1" x14ac:dyDescent="0.25">
      <c r="A130" s="21">
        <v>44112</v>
      </c>
      <c r="B130" t="s">
        <v>202</v>
      </c>
      <c r="C130" t="s">
        <v>1439</v>
      </c>
      <c r="D130" t="s">
        <v>1439</v>
      </c>
      <c r="E130" t="s">
        <v>1439</v>
      </c>
      <c r="F130">
        <v>41</v>
      </c>
      <c r="G130">
        <v>1.1299999999999999</v>
      </c>
      <c r="H130" t="s">
        <v>1576</v>
      </c>
      <c r="I130">
        <f t="shared" si="3"/>
        <v>51.868000000000002</v>
      </c>
      <c r="J130">
        <f t="shared" ref="J130:J151" si="4">IF(ISNUMBER(I130),(G130/I130^3*100000),(G130/E130^3*100000))</f>
        <v>0.80980403606835283</v>
      </c>
    </row>
    <row r="131" spans="1:10" hidden="1" x14ac:dyDescent="0.25">
      <c r="A131" s="21">
        <v>44112</v>
      </c>
      <c r="B131" t="s">
        <v>202</v>
      </c>
      <c r="C131" t="s">
        <v>1439</v>
      </c>
      <c r="D131" t="s">
        <v>1439</v>
      </c>
      <c r="E131" t="s">
        <v>1439</v>
      </c>
      <c r="F131">
        <v>32</v>
      </c>
      <c r="G131">
        <v>0.62</v>
      </c>
      <c r="H131" t="s">
        <v>1576</v>
      </c>
      <c r="I131">
        <f t="shared" si="3"/>
        <v>41.041000000000004</v>
      </c>
      <c r="J131">
        <f t="shared" si="4"/>
        <v>0.89688732579226482</v>
      </c>
    </row>
    <row r="132" spans="1:10" hidden="1" x14ac:dyDescent="0.25">
      <c r="A132" s="21">
        <v>44112</v>
      </c>
      <c r="B132" t="s">
        <v>202</v>
      </c>
      <c r="C132" t="s">
        <v>1439</v>
      </c>
      <c r="D132" t="s">
        <v>1439</v>
      </c>
      <c r="E132" t="s">
        <v>1439</v>
      </c>
      <c r="F132">
        <v>54</v>
      </c>
      <c r="G132">
        <v>2.56</v>
      </c>
      <c r="H132" t="s">
        <v>1576</v>
      </c>
      <c r="I132">
        <f t="shared" si="3"/>
        <v>67.507000000000005</v>
      </c>
      <c r="J132">
        <f t="shared" si="4"/>
        <v>0.83213452281558231</v>
      </c>
    </row>
    <row r="133" spans="1:10" hidden="1" x14ac:dyDescent="0.25">
      <c r="A133" s="21">
        <v>44112</v>
      </c>
      <c r="B133" t="s">
        <v>202</v>
      </c>
      <c r="C133" t="s">
        <v>1439</v>
      </c>
      <c r="D133" t="s">
        <v>1439</v>
      </c>
      <c r="E133" t="s">
        <v>1439</v>
      </c>
      <c r="F133">
        <v>45</v>
      </c>
      <c r="G133">
        <v>1.59</v>
      </c>
      <c r="H133" t="s">
        <v>1576</v>
      </c>
      <c r="I133">
        <f t="shared" si="3"/>
        <v>56.680000000000007</v>
      </c>
      <c r="J133">
        <f t="shared" si="4"/>
        <v>0.87318768014415393</v>
      </c>
    </row>
    <row r="134" spans="1:10" hidden="1" x14ac:dyDescent="0.25">
      <c r="A134" s="21">
        <v>44112</v>
      </c>
      <c r="B134" t="s">
        <v>202</v>
      </c>
      <c r="C134" t="s">
        <v>1439</v>
      </c>
      <c r="D134" t="s">
        <v>1439</v>
      </c>
      <c r="E134" t="s">
        <v>1439</v>
      </c>
      <c r="F134">
        <v>47</v>
      </c>
      <c r="G134">
        <v>1.58</v>
      </c>
      <c r="H134" t="s">
        <v>1576</v>
      </c>
      <c r="I134">
        <f t="shared" si="3"/>
        <v>59.086000000000006</v>
      </c>
      <c r="J134">
        <f t="shared" si="4"/>
        <v>0.76595510766350716</v>
      </c>
    </row>
    <row r="135" spans="1:10" hidden="1" x14ac:dyDescent="0.25">
      <c r="A135" s="21">
        <v>44112</v>
      </c>
      <c r="B135" t="s">
        <v>202</v>
      </c>
      <c r="C135" t="s">
        <v>1439</v>
      </c>
      <c r="D135" t="s">
        <v>1439</v>
      </c>
      <c r="E135" t="s">
        <v>1439</v>
      </c>
      <c r="F135">
        <v>40</v>
      </c>
      <c r="G135">
        <v>1.1499999999999999</v>
      </c>
      <c r="H135" t="s">
        <v>1576</v>
      </c>
      <c r="I135">
        <f t="shared" si="3"/>
        <v>50.665000000000006</v>
      </c>
      <c r="J135">
        <f t="shared" si="4"/>
        <v>0.88424721244260374</v>
      </c>
    </row>
    <row r="136" spans="1:10" hidden="1" x14ac:dyDescent="0.25">
      <c r="A136" s="21">
        <v>44112</v>
      </c>
      <c r="B136" t="s">
        <v>202</v>
      </c>
      <c r="C136" t="s">
        <v>1439</v>
      </c>
      <c r="D136" t="s">
        <v>1439</v>
      </c>
      <c r="E136" t="s">
        <v>1439</v>
      </c>
      <c r="F136">
        <v>44</v>
      </c>
      <c r="G136">
        <v>1.47</v>
      </c>
      <c r="H136" t="s">
        <v>1576</v>
      </c>
      <c r="I136">
        <f t="shared" si="3"/>
        <v>55.477000000000004</v>
      </c>
      <c r="J136">
        <f t="shared" si="4"/>
        <v>0.86095099239787454</v>
      </c>
    </row>
    <row r="137" spans="1:10" hidden="1" x14ac:dyDescent="0.25">
      <c r="A137" s="21">
        <v>44112</v>
      </c>
      <c r="B137" t="s">
        <v>202</v>
      </c>
      <c r="C137" t="s">
        <v>1439</v>
      </c>
      <c r="D137" t="s">
        <v>1439</v>
      </c>
      <c r="E137" t="s">
        <v>1439</v>
      </c>
      <c r="F137">
        <v>43</v>
      </c>
      <c r="G137">
        <v>1.22</v>
      </c>
      <c r="H137" t="s">
        <v>1576</v>
      </c>
      <c r="I137">
        <f t="shared" si="3"/>
        <v>54.274000000000008</v>
      </c>
      <c r="J137">
        <f t="shared" si="4"/>
        <v>0.76310507133933125</v>
      </c>
    </row>
    <row r="138" spans="1:10" hidden="1" x14ac:dyDescent="0.25">
      <c r="A138" s="21">
        <v>44112</v>
      </c>
      <c r="B138" t="s">
        <v>202</v>
      </c>
      <c r="C138" t="s">
        <v>1439</v>
      </c>
      <c r="D138" t="s">
        <v>1439</v>
      </c>
      <c r="E138" t="s">
        <v>1439</v>
      </c>
      <c r="F138">
        <v>45</v>
      </c>
      <c r="G138">
        <v>1.48</v>
      </c>
      <c r="H138" t="s">
        <v>1576</v>
      </c>
      <c r="I138">
        <f t="shared" si="3"/>
        <v>56.680000000000007</v>
      </c>
      <c r="J138">
        <f t="shared" si="4"/>
        <v>0.81277846956814326</v>
      </c>
    </row>
    <row r="139" spans="1:10" hidden="1" x14ac:dyDescent="0.25">
      <c r="A139" s="21">
        <v>44112</v>
      </c>
      <c r="B139" t="s">
        <v>202</v>
      </c>
      <c r="C139" t="s">
        <v>1439</v>
      </c>
      <c r="D139" t="s">
        <v>1439</v>
      </c>
      <c r="E139" t="s">
        <v>1439</v>
      </c>
      <c r="F139">
        <v>47</v>
      </c>
      <c r="G139">
        <v>1.69</v>
      </c>
      <c r="H139" t="s">
        <v>1576</v>
      </c>
      <c r="I139">
        <f t="shared" si="3"/>
        <v>59.086000000000006</v>
      </c>
      <c r="J139">
        <f t="shared" si="4"/>
        <v>0.81928109617172606</v>
      </c>
    </row>
    <row r="140" spans="1:10" hidden="1" x14ac:dyDescent="0.25">
      <c r="A140" s="21">
        <v>44112</v>
      </c>
      <c r="B140" t="s">
        <v>202</v>
      </c>
      <c r="C140" t="s">
        <v>1439</v>
      </c>
      <c r="D140" t="s">
        <v>1439</v>
      </c>
      <c r="E140" t="s">
        <v>1439</v>
      </c>
      <c r="F140">
        <v>37</v>
      </c>
      <c r="G140">
        <v>0.84</v>
      </c>
      <c r="H140" t="s">
        <v>1576</v>
      </c>
      <c r="I140">
        <f t="shared" si="3"/>
        <v>47.056000000000004</v>
      </c>
      <c r="J140">
        <f t="shared" si="4"/>
        <v>0.80618416694343464</v>
      </c>
    </row>
    <row r="141" spans="1:10" hidden="1" x14ac:dyDescent="0.25">
      <c r="A141" s="21">
        <v>44112</v>
      </c>
      <c r="B141" t="s">
        <v>202</v>
      </c>
      <c r="C141" t="s">
        <v>1439</v>
      </c>
      <c r="D141" t="s">
        <v>1439</v>
      </c>
      <c r="E141" t="s">
        <v>1439</v>
      </c>
      <c r="F141">
        <v>36</v>
      </c>
      <c r="G141">
        <v>0.79</v>
      </c>
      <c r="H141" t="s">
        <v>1576</v>
      </c>
      <c r="I141">
        <f t="shared" si="3"/>
        <v>45.853000000000002</v>
      </c>
      <c r="J141">
        <f t="shared" si="4"/>
        <v>0.81945257715641528</v>
      </c>
    </row>
    <row r="142" spans="1:10" hidden="1" x14ac:dyDescent="0.25">
      <c r="A142" s="21">
        <v>44112</v>
      </c>
      <c r="B142" t="s">
        <v>202</v>
      </c>
      <c r="C142" t="s">
        <v>1439</v>
      </c>
      <c r="D142" t="s">
        <v>1439</v>
      </c>
      <c r="E142" t="s">
        <v>1439</v>
      </c>
      <c r="F142">
        <v>42</v>
      </c>
      <c r="G142">
        <v>1.19</v>
      </c>
      <c r="H142" t="s">
        <v>1576</v>
      </c>
      <c r="I142">
        <f t="shared" si="3"/>
        <v>53.071000000000005</v>
      </c>
      <c r="J142">
        <f t="shared" si="4"/>
        <v>0.79611379325411036</v>
      </c>
    </row>
    <row r="143" spans="1:10" hidden="1" x14ac:dyDescent="0.25">
      <c r="A143" s="21">
        <v>44112</v>
      </c>
      <c r="B143" t="s">
        <v>202</v>
      </c>
      <c r="C143" t="s">
        <v>1439</v>
      </c>
      <c r="D143" t="s">
        <v>1439</v>
      </c>
      <c r="E143" t="s">
        <v>1439</v>
      </c>
      <c r="F143">
        <v>49</v>
      </c>
      <c r="G143">
        <v>2.02</v>
      </c>
      <c r="H143" t="s">
        <v>1576</v>
      </c>
      <c r="I143">
        <f t="shared" si="3"/>
        <v>61.492000000000004</v>
      </c>
      <c r="J143">
        <f t="shared" si="4"/>
        <v>0.8687513928987608</v>
      </c>
    </row>
    <row r="144" spans="1:10" hidden="1" x14ac:dyDescent="0.25">
      <c r="A144" s="21">
        <v>44112</v>
      </c>
      <c r="B144" t="s">
        <v>202</v>
      </c>
      <c r="C144" t="s">
        <v>1439</v>
      </c>
      <c r="D144" t="s">
        <v>1439</v>
      </c>
      <c r="E144" t="s">
        <v>1439</v>
      </c>
      <c r="F144">
        <v>42</v>
      </c>
      <c r="G144">
        <v>1.2</v>
      </c>
      <c r="H144" t="s">
        <v>1576</v>
      </c>
      <c r="I144">
        <f t="shared" si="3"/>
        <v>53.071000000000005</v>
      </c>
      <c r="J144">
        <f t="shared" si="4"/>
        <v>0.80280382513019533</v>
      </c>
    </row>
    <row r="145" spans="1:10" hidden="1" x14ac:dyDescent="0.25">
      <c r="A145" s="21">
        <v>44112</v>
      </c>
      <c r="B145" t="s">
        <v>202</v>
      </c>
      <c r="C145" t="s">
        <v>1439</v>
      </c>
      <c r="D145" t="s">
        <v>1439</v>
      </c>
      <c r="E145" t="s">
        <v>1439</v>
      </c>
      <c r="F145">
        <v>39</v>
      </c>
      <c r="G145">
        <v>1.03</v>
      </c>
      <c r="H145" t="s">
        <v>1576</v>
      </c>
      <c r="I145">
        <f t="shared" si="3"/>
        <v>49.462000000000003</v>
      </c>
      <c r="J145">
        <f t="shared" si="4"/>
        <v>0.85118155778541438</v>
      </c>
    </row>
    <row r="146" spans="1:10" hidden="1" x14ac:dyDescent="0.25">
      <c r="A146" s="21">
        <v>44112</v>
      </c>
      <c r="B146" t="s">
        <v>202</v>
      </c>
      <c r="C146" t="s">
        <v>1439</v>
      </c>
      <c r="D146" t="s">
        <v>1439</v>
      </c>
      <c r="E146" t="s">
        <v>1439</v>
      </c>
      <c r="F146">
        <v>39</v>
      </c>
      <c r="G146">
        <v>1.1399999999999999</v>
      </c>
      <c r="H146" t="s">
        <v>1576</v>
      </c>
      <c r="I146">
        <f t="shared" si="3"/>
        <v>49.462000000000003</v>
      </c>
      <c r="J146">
        <f t="shared" si="4"/>
        <v>0.94208444259744872</v>
      </c>
    </row>
    <row r="147" spans="1:10" hidden="1" x14ac:dyDescent="0.25">
      <c r="A147" s="21">
        <v>44112</v>
      </c>
      <c r="B147" t="s">
        <v>202</v>
      </c>
      <c r="C147" t="s">
        <v>1439</v>
      </c>
      <c r="D147" t="s">
        <v>1439</v>
      </c>
      <c r="E147" t="s">
        <v>1439</v>
      </c>
      <c r="F147">
        <v>39</v>
      </c>
      <c r="G147">
        <v>0.93</v>
      </c>
      <c r="H147" t="s">
        <v>1576</v>
      </c>
      <c r="I147">
        <f t="shared" si="3"/>
        <v>49.462000000000003</v>
      </c>
      <c r="J147">
        <f t="shared" si="4"/>
        <v>0.7685425715926556</v>
      </c>
    </row>
    <row r="148" spans="1:10" hidden="1" x14ac:dyDescent="0.25">
      <c r="A148" s="21">
        <v>44112</v>
      </c>
      <c r="B148" t="s">
        <v>202</v>
      </c>
      <c r="C148" t="s">
        <v>1439</v>
      </c>
      <c r="D148" t="s">
        <v>1439</v>
      </c>
      <c r="E148" t="s">
        <v>1439</v>
      </c>
      <c r="F148">
        <v>48</v>
      </c>
      <c r="G148">
        <v>1.3</v>
      </c>
      <c r="H148" t="s">
        <v>1576</v>
      </c>
      <c r="I148">
        <f t="shared" si="3"/>
        <v>60.289000000000001</v>
      </c>
      <c r="J148">
        <f t="shared" si="4"/>
        <v>0.59323820364269064</v>
      </c>
    </row>
    <row r="149" spans="1:10" hidden="1" x14ac:dyDescent="0.25">
      <c r="A149" s="21">
        <v>44112</v>
      </c>
      <c r="B149" t="s">
        <v>202</v>
      </c>
      <c r="C149" t="s">
        <v>1439</v>
      </c>
      <c r="D149" t="s">
        <v>1439</v>
      </c>
      <c r="E149" t="s">
        <v>1439</v>
      </c>
      <c r="F149">
        <v>37</v>
      </c>
      <c r="G149">
        <v>0.84</v>
      </c>
      <c r="H149" t="s">
        <v>1576</v>
      </c>
      <c r="I149">
        <f t="shared" si="3"/>
        <v>47.056000000000004</v>
      </c>
      <c r="J149">
        <f t="shared" si="4"/>
        <v>0.80618416694343464</v>
      </c>
    </row>
    <row r="150" spans="1:10" hidden="1" x14ac:dyDescent="0.25">
      <c r="A150" s="21">
        <v>44112</v>
      </c>
      <c r="B150" t="s">
        <v>202</v>
      </c>
      <c r="C150" t="s">
        <v>1439</v>
      </c>
      <c r="D150" t="s">
        <v>1439</v>
      </c>
      <c r="E150" t="s">
        <v>1439</v>
      </c>
      <c r="F150">
        <v>39</v>
      </c>
      <c r="G150">
        <v>1.03</v>
      </c>
      <c r="H150" t="s">
        <v>1576</v>
      </c>
      <c r="I150">
        <f t="shared" si="3"/>
        <v>49.462000000000003</v>
      </c>
      <c r="J150">
        <f t="shared" si="4"/>
        <v>0.85118155778541438</v>
      </c>
    </row>
    <row r="151" spans="1:10" hidden="1" x14ac:dyDescent="0.25">
      <c r="A151" s="21">
        <v>44112</v>
      </c>
      <c r="B151" t="s">
        <v>202</v>
      </c>
      <c r="C151" t="s">
        <v>1439</v>
      </c>
      <c r="D151" t="s">
        <v>1439</v>
      </c>
      <c r="E151" t="s">
        <v>1439</v>
      </c>
      <c r="F151">
        <v>40</v>
      </c>
      <c r="G151">
        <v>1.06</v>
      </c>
      <c r="H151" t="s">
        <v>1576</v>
      </c>
      <c r="I151">
        <f t="shared" si="3"/>
        <v>50.665000000000006</v>
      </c>
      <c r="J151">
        <f t="shared" si="4"/>
        <v>0.81504525668622607</v>
      </c>
    </row>
    <row r="152" spans="1:10" hidden="1" x14ac:dyDescent="0.25">
      <c r="A152" s="21">
        <v>44112</v>
      </c>
      <c r="B152" t="s">
        <v>202</v>
      </c>
      <c r="C152" t="s">
        <v>1439</v>
      </c>
      <c r="D152" t="s">
        <v>1439</v>
      </c>
      <c r="E152" t="s">
        <v>1439</v>
      </c>
      <c r="F152">
        <v>38</v>
      </c>
      <c r="G152">
        <v>0.9</v>
      </c>
      <c r="H152" t="s">
        <v>1576</v>
      </c>
      <c r="I152">
        <f t="shared" si="3"/>
        <v>48.259000000000007</v>
      </c>
      <c r="J152">
        <f>IF(ISNUMBER(I152),(G152/I152^3*100000),(G152/E152^3*100000))</f>
        <v>0.80076955706888908</v>
      </c>
    </row>
    <row r="153" spans="1:10" hidden="1" x14ac:dyDescent="0.25">
      <c r="A153" s="21">
        <v>44489</v>
      </c>
      <c r="B153" t="s">
        <v>176</v>
      </c>
      <c r="C153" t="s">
        <v>1578</v>
      </c>
      <c r="D153" t="s">
        <v>1439</v>
      </c>
      <c r="E153">
        <v>51</v>
      </c>
      <c r="F153">
        <v>42</v>
      </c>
      <c r="G153">
        <v>1.22</v>
      </c>
      <c r="H153" t="s">
        <v>1577</v>
      </c>
      <c r="I153" t="s">
        <v>1439</v>
      </c>
      <c r="J153">
        <f>IF(ISNUMBER(I153),(G153/I153^3*100000),(G153/E153^3*100000))</f>
        <v>0.91970659851791536</v>
      </c>
    </row>
    <row r="154" spans="1:10" hidden="1" x14ac:dyDescent="0.25">
      <c r="A154" s="21">
        <v>44489</v>
      </c>
      <c r="B154" t="s">
        <v>176</v>
      </c>
      <c r="C154" t="s">
        <v>1578</v>
      </c>
      <c r="D154" t="s">
        <v>1439</v>
      </c>
      <c r="E154">
        <v>48</v>
      </c>
      <c r="F154">
        <v>38</v>
      </c>
      <c r="G154">
        <v>0.9</v>
      </c>
      <c r="H154" t="s">
        <v>1577</v>
      </c>
      <c r="I154" t="s">
        <v>1439</v>
      </c>
      <c r="J154">
        <f t="shared" ref="J154:J217" si="5">IF(ISNUMBER(I154),(G154/I154^3*100000),(G154/E154^3*100000))</f>
        <v>0.81380208333333337</v>
      </c>
    </row>
    <row r="155" spans="1:10" hidden="1" x14ac:dyDescent="0.25">
      <c r="A155" s="21">
        <v>44489</v>
      </c>
      <c r="B155" t="s">
        <v>176</v>
      </c>
      <c r="C155" t="s">
        <v>1578</v>
      </c>
      <c r="D155" t="s">
        <v>1439</v>
      </c>
      <c r="E155">
        <v>60</v>
      </c>
      <c r="F155">
        <v>49</v>
      </c>
      <c r="G155">
        <v>2.11</v>
      </c>
      <c r="H155" t="s">
        <v>1577</v>
      </c>
      <c r="I155" t="s">
        <v>1439</v>
      </c>
      <c r="J155">
        <f t="shared" si="5"/>
        <v>0.97685185185185175</v>
      </c>
    </row>
    <row r="156" spans="1:10" hidden="1" x14ac:dyDescent="0.25">
      <c r="A156" s="21">
        <v>44489</v>
      </c>
      <c r="B156" t="s">
        <v>176</v>
      </c>
      <c r="C156" t="s">
        <v>1578</v>
      </c>
      <c r="D156" t="s">
        <v>1439</v>
      </c>
      <c r="E156">
        <v>57</v>
      </c>
      <c r="F156">
        <v>46</v>
      </c>
      <c r="G156">
        <v>1.64</v>
      </c>
      <c r="H156" t="s">
        <v>1577</v>
      </c>
      <c r="I156" t="s">
        <v>1439</v>
      </c>
      <c r="J156">
        <f t="shared" si="5"/>
        <v>0.88556262925704532</v>
      </c>
    </row>
    <row r="157" spans="1:10" hidden="1" x14ac:dyDescent="0.25">
      <c r="A157" s="21">
        <v>44489</v>
      </c>
      <c r="B157" t="s">
        <v>176</v>
      </c>
      <c r="C157" t="s">
        <v>1578</v>
      </c>
      <c r="D157" t="s">
        <v>1439</v>
      </c>
      <c r="E157">
        <v>51</v>
      </c>
      <c r="F157">
        <v>42</v>
      </c>
      <c r="G157">
        <v>1.28</v>
      </c>
      <c r="H157" t="s">
        <v>1577</v>
      </c>
      <c r="I157" t="s">
        <v>1439</v>
      </c>
      <c r="J157">
        <f t="shared" si="5"/>
        <v>0.96493807057617365</v>
      </c>
    </row>
    <row r="158" spans="1:10" hidden="1" x14ac:dyDescent="0.25">
      <c r="A158" s="21">
        <v>44489</v>
      </c>
      <c r="B158" t="s">
        <v>176</v>
      </c>
      <c r="C158" t="s">
        <v>1578</v>
      </c>
      <c r="D158" t="s">
        <v>1439</v>
      </c>
      <c r="E158">
        <v>58</v>
      </c>
      <c r="F158">
        <v>47</v>
      </c>
      <c r="G158">
        <v>1.85</v>
      </c>
      <c r="H158" t="s">
        <v>1577</v>
      </c>
      <c r="I158" t="s">
        <v>1439</v>
      </c>
      <c r="J158">
        <f t="shared" si="5"/>
        <v>0.94817335684119897</v>
      </c>
    </row>
    <row r="159" spans="1:10" hidden="1" x14ac:dyDescent="0.25">
      <c r="A159" s="21">
        <v>44489</v>
      </c>
      <c r="B159" t="s">
        <v>176</v>
      </c>
      <c r="C159" t="s">
        <v>1578</v>
      </c>
      <c r="D159" t="s">
        <v>1439</v>
      </c>
      <c r="E159">
        <v>59</v>
      </c>
      <c r="F159">
        <v>47</v>
      </c>
      <c r="G159">
        <v>1.7</v>
      </c>
      <c r="H159" t="s">
        <v>1577</v>
      </c>
      <c r="I159" t="s">
        <v>1439</v>
      </c>
      <c r="J159">
        <f t="shared" si="5"/>
        <v>0.82773798684383493</v>
      </c>
    </row>
    <row r="160" spans="1:10" hidden="1" x14ac:dyDescent="0.25">
      <c r="A160" s="21">
        <v>44489</v>
      </c>
      <c r="B160" t="s">
        <v>176</v>
      </c>
      <c r="C160" t="s">
        <v>1578</v>
      </c>
      <c r="D160" t="s">
        <v>1439</v>
      </c>
      <c r="E160">
        <v>55</v>
      </c>
      <c r="F160">
        <v>45</v>
      </c>
      <c r="G160">
        <v>1.39</v>
      </c>
      <c r="H160" t="s">
        <v>1577</v>
      </c>
      <c r="I160" t="s">
        <v>1439</v>
      </c>
      <c r="J160">
        <f t="shared" si="5"/>
        <v>0.8354620586025544</v>
      </c>
    </row>
    <row r="161" spans="1:10" hidden="1" x14ac:dyDescent="0.25">
      <c r="A161" s="21">
        <v>44489</v>
      </c>
      <c r="B161" t="s">
        <v>176</v>
      </c>
      <c r="C161" t="s">
        <v>1578</v>
      </c>
      <c r="D161" t="s">
        <v>1439</v>
      </c>
      <c r="E161">
        <v>54</v>
      </c>
      <c r="F161">
        <v>44</v>
      </c>
      <c r="G161">
        <v>1.24</v>
      </c>
      <c r="H161" t="s">
        <v>1577</v>
      </c>
      <c r="I161" t="s">
        <v>1439</v>
      </c>
      <c r="J161">
        <f t="shared" si="5"/>
        <v>0.78748158309200844</v>
      </c>
    </row>
    <row r="162" spans="1:10" hidden="1" x14ac:dyDescent="0.25">
      <c r="A162" s="21">
        <v>44489</v>
      </c>
      <c r="B162" t="s">
        <v>176</v>
      </c>
      <c r="C162" t="s">
        <v>1578</v>
      </c>
      <c r="D162" t="s">
        <v>1439</v>
      </c>
      <c r="E162">
        <v>59</v>
      </c>
      <c r="F162">
        <v>48</v>
      </c>
      <c r="G162">
        <v>1.8</v>
      </c>
      <c r="H162" t="s">
        <v>1577</v>
      </c>
      <c r="I162" t="s">
        <v>1439</v>
      </c>
      <c r="J162">
        <f t="shared" si="5"/>
        <v>0.87642845665817826</v>
      </c>
    </row>
    <row r="163" spans="1:10" hidden="1" x14ac:dyDescent="0.25">
      <c r="A163" s="21">
        <v>44489</v>
      </c>
      <c r="B163" t="s">
        <v>176</v>
      </c>
      <c r="C163" t="s">
        <v>1578</v>
      </c>
      <c r="D163" t="s">
        <v>1439</v>
      </c>
      <c r="E163">
        <v>56</v>
      </c>
      <c r="F163">
        <v>46</v>
      </c>
      <c r="G163">
        <v>1.59</v>
      </c>
      <c r="H163" t="s">
        <v>1577</v>
      </c>
      <c r="I163" t="s">
        <v>1439</v>
      </c>
      <c r="J163">
        <f t="shared" si="5"/>
        <v>0.90538447521865884</v>
      </c>
    </row>
    <row r="164" spans="1:10" hidden="1" x14ac:dyDescent="0.25">
      <c r="A164" s="21">
        <v>44489</v>
      </c>
      <c r="B164" t="s">
        <v>176</v>
      </c>
      <c r="C164" t="s">
        <v>1578</v>
      </c>
      <c r="D164" t="s">
        <v>1439</v>
      </c>
      <c r="E164">
        <v>55</v>
      </c>
      <c r="F164">
        <v>44</v>
      </c>
      <c r="G164">
        <v>1.42</v>
      </c>
      <c r="H164" t="s">
        <v>1577</v>
      </c>
      <c r="I164" t="s">
        <v>1439</v>
      </c>
      <c r="J164">
        <f t="shared" si="5"/>
        <v>0.85349361382419231</v>
      </c>
    </row>
    <row r="165" spans="1:10" hidden="1" x14ac:dyDescent="0.25">
      <c r="A165" s="21">
        <v>44489</v>
      </c>
      <c r="B165" t="s">
        <v>176</v>
      </c>
      <c r="C165" t="s">
        <v>1578</v>
      </c>
      <c r="D165" t="s">
        <v>1439</v>
      </c>
      <c r="E165">
        <v>54</v>
      </c>
      <c r="F165">
        <v>44</v>
      </c>
      <c r="G165">
        <v>1.43</v>
      </c>
      <c r="H165" t="s">
        <v>1577</v>
      </c>
      <c r="I165" t="s">
        <v>1439</v>
      </c>
      <c r="J165">
        <f t="shared" si="5"/>
        <v>0.908144083727074</v>
      </c>
    </row>
    <row r="166" spans="1:10" hidden="1" x14ac:dyDescent="0.25">
      <c r="A166" s="21">
        <v>44489</v>
      </c>
      <c r="B166" t="s">
        <v>176</v>
      </c>
      <c r="C166" t="s">
        <v>1578</v>
      </c>
      <c r="D166" t="s">
        <v>1439</v>
      </c>
      <c r="E166">
        <v>49</v>
      </c>
      <c r="F166">
        <v>40</v>
      </c>
      <c r="G166">
        <v>0.96</v>
      </c>
      <c r="H166" t="s">
        <v>1577</v>
      </c>
      <c r="I166" t="s">
        <v>1439</v>
      </c>
      <c r="J166">
        <f t="shared" si="5"/>
        <v>0.81598653622215223</v>
      </c>
    </row>
    <row r="167" spans="1:10" hidden="1" x14ac:dyDescent="0.25">
      <c r="A167" s="21">
        <v>44489</v>
      </c>
      <c r="B167" t="s">
        <v>176</v>
      </c>
      <c r="C167" t="s">
        <v>1578</v>
      </c>
      <c r="D167" t="s">
        <v>1439</v>
      </c>
      <c r="E167">
        <v>49</v>
      </c>
      <c r="F167">
        <v>39</v>
      </c>
      <c r="G167">
        <v>1.01</v>
      </c>
      <c r="H167" t="s">
        <v>1577</v>
      </c>
      <c r="I167" t="s">
        <v>1439</v>
      </c>
      <c r="J167">
        <f t="shared" si="5"/>
        <v>0.85848583498372277</v>
      </c>
    </row>
    <row r="168" spans="1:10" hidden="1" x14ac:dyDescent="0.25">
      <c r="A168" s="21">
        <v>44489</v>
      </c>
      <c r="B168" t="s">
        <v>176</v>
      </c>
      <c r="C168" t="s">
        <v>1578</v>
      </c>
      <c r="D168" t="s">
        <v>1439</v>
      </c>
      <c r="E168">
        <v>60</v>
      </c>
      <c r="F168">
        <v>50</v>
      </c>
      <c r="G168">
        <v>2</v>
      </c>
      <c r="H168" t="s">
        <v>1577</v>
      </c>
      <c r="I168" t="s">
        <v>1439</v>
      </c>
      <c r="J168">
        <f t="shared" si="5"/>
        <v>0.92592592592592593</v>
      </c>
    </row>
    <row r="169" spans="1:10" hidden="1" x14ac:dyDescent="0.25">
      <c r="A169" s="21">
        <v>44489</v>
      </c>
      <c r="B169" t="s">
        <v>176</v>
      </c>
      <c r="C169" t="s">
        <v>1578</v>
      </c>
      <c r="D169" t="s">
        <v>1439</v>
      </c>
      <c r="E169">
        <v>51</v>
      </c>
      <c r="F169">
        <v>42</v>
      </c>
      <c r="G169">
        <v>1.29</v>
      </c>
      <c r="H169" t="s">
        <v>1577</v>
      </c>
      <c r="I169" t="s">
        <v>1439</v>
      </c>
      <c r="J169">
        <f t="shared" si="5"/>
        <v>0.97247664925254984</v>
      </c>
    </row>
    <row r="170" spans="1:10" hidden="1" x14ac:dyDescent="0.25">
      <c r="A170" s="21">
        <v>44489</v>
      </c>
      <c r="B170" t="s">
        <v>176</v>
      </c>
      <c r="C170" t="s">
        <v>1578</v>
      </c>
      <c r="D170" t="s">
        <v>1439</v>
      </c>
      <c r="E170">
        <v>62</v>
      </c>
      <c r="F170">
        <v>51</v>
      </c>
      <c r="G170">
        <v>2.31</v>
      </c>
      <c r="H170" t="s">
        <v>1577</v>
      </c>
      <c r="I170" t="s">
        <v>1439</v>
      </c>
      <c r="J170">
        <f t="shared" si="5"/>
        <v>0.96925245879628075</v>
      </c>
    </row>
    <row r="171" spans="1:10" hidden="1" x14ac:dyDescent="0.25">
      <c r="A171" s="21">
        <v>44489</v>
      </c>
      <c r="B171" t="s">
        <v>176</v>
      </c>
      <c r="C171" t="s">
        <v>1578</v>
      </c>
      <c r="D171" t="s">
        <v>1439</v>
      </c>
      <c r="E171">
        <v>51</v>
      </c>
      <c r="F171">
        <v>41</v>
      </c>
      <c r="G171">
        <v>1.08</v>
      </c>
      <c r="H171" t="s">
        <v>1577</v>
      </c>
      <c r="I171" t="s">
        <v>1439</v>
      </c>
      <c r="J171">
        <f t="shared" si="5"/>
        <v>0.81416649704864652</v>
      </c>
    </row>
    <row r="172" spans="1:10" hidden="1" x14ac:dyDescent="0.25">
      <c r="A172" s="21">
        <v>44489</v>
      </c>
      <c r="B172" t="s">
        <v>176</v>
      </c>
      <c r="C172" t="s">
        <v>1578</v>
      </c>
      <c r="D172" t="s">
        <v>1439</v>
      </c>
      <c r="E172">
        <v>53</v>
      </c>
      <c r="F172">
        <v>43</v>
      </c>
      <c r="G172">
        <v>1.28</v>
      </c>
      <c r="H172" t="s">
        <v>1577</v>
      </c>
      <c r="I172" t="s">
        <v>1439</v>
      </c>
      <c r="J172">
        <f t="shared" si="5"/>
        <v>0.85977014582507705</v>
      </c>
    </row>
    <row r="173" spans="1:10" hidden="1" x14ac:dyDescent="0.25">
      <c r="A173" s="21">
        <v>44489</v>
      </c>
      <c r="B173" t="s">
        <v>176</v>
      </c>
      <c r="C173" t="s">
        <v>1578</v>
      </c>
      <c r="D173" t="s">
        <v>1439</v>
      </c>
      <c r="E173">
        <v>49</v>
      </c>
      <c r="F173">
        <v>40</v>
      </c>
      <c r="G173">
        <v>1.1000000000000001</v>
      </c>
      <c r="H173" t="s">
        <v>1577</v>
      </c>
      <c r="I173" t="s">
        <v>1439</v>
      </c>
      <c r="J173">
        <f t="shared" si="5"/>
        <v>0.93498457275454971</v>
      </c>
    </row>
    <row r="174" spans="1:10" hidden="1" x14ac:dyDescent="0.25">
      <c r="A174" s="21">
        <v>44489</v>
      </c>
      <c r="B174" t="s">
        <v>176</v>
      </c>
      <c r="C174" t="s">
        <v>1578</v>
      </c>
      <c r="D174" t="s">
        <v>1439</v>
      </c>
      <c r="E174">
        <v>60</v>
      </c>
      <c r="F174">
        <v>51</v>
      </c>
      <c r="G174">
        <v>1.9</v>
      </c>
      <c r="H174" t="s">
        <v>1577</v>
      </c>
      <c r="I174" t="s">
        <v>1439</v>
      </c>
      <c r="J174">
        <f t="shared" si="5"/>
        <v>0.87962962962962954</v>
      </c>
    </row>
    <row r="175" spans="1:10" hidden="1" x14ac:dyDescent="0.25">
      <c r="A175" s="21">
        <v>44489</v>
      </c>
      <c r="B175" t="s">
        <v>176</v>
      </c>
      <c r="C175" t="s">
        <v>1578</v>
      </c>
      <c r="D175" t="s">
        <v>1439</v>
      </c>
      <c r="E175">
        <v>66</v>
      </c>
      <c r="F175">
        <v>55</v>
      </c>
      <c r="G175">
        <v>2.67</v>
      </c>
      <c r="H175" t="s">
        <v>1577</v>
      </c>
      <c r="I175" t="s">
        <v>1439</v>
      </c>
      <c r="J175">
        <f t="shared" si="5"/>
        <v>0.92870857333667245</v>
      </c>
    </row>
    <row r="176" spans="1:10" hidden="1" x14ac:dyDescent="0.25">
      <c r="A176" s="21">
        <v>44489</v>
      </c>
      <c r="B176" t="s">
        <v>176</v>
      </c>
      <c r="C176" t="s">
        <v>1578</v>
      </c>
      <c r="D176" t="s">
        <v>1439</v>
      </c>
      <c r="E176">
        <v>61</v>
      </c>
      <c r="F176">
        <v>50</v>
      </c>
      <c r="G176">
        <v>2.0299999999999998</v>
      </c>
      <c r="H176" t="s">
        <v>1577</v>
      </c>
      <c r="I176" t="s">
        <v>1439</v>
      </c>
      <c r="J176">
        <f t="shared" si="5"/>
        <v>0.89434798507364044</v>
      </c>
    </row>
    <row r="177" spans="1:10" hidden="1" x14ac:dyDescent="0.25">
      <c r="A177" s="21">
        <v>44489</v>
      </c>
      <c r="B177" t="s">
        <v>176</v>
      </c>
      <c r="C177" t="s">
        <v>1579</v>
      </c>
      <c r="D177" t="s">
        <v>1439</v>
      </c>
      <c r="E177">
        <v>61</v>
      </c>
      <c r="F177">
        <v>51</v>
      </c>
      <c r="G177">
        <v>1.95</v>
      </c>
      <c r="H177" t="s">
        <v>1577</v>
      </c>
      <c r="I177" t="s">
        <v>1439</v>
      </c>
      <c r="J177">
        <f t="shared" si="5"/>
        <v>0.85910274428256117</v>
      </c>
    </row>
    <row r="178" spans="1:10" hidden="1" x14ac:dyDescent="0.25">
      <c r="A178" s="21">
        <v>44489</v>
      </c>
      <c r="B178" t="s">
        <v>176</v>
      </c>
      <c r="C178" t="s">
        <v>1579</v>
      </c>
      <c r="D178" t="s">
        <v>1439</v>
      </c>
      <c r="E178">
        <v>51</v>
      </c>
      <c r="F178">
        <v>42</v>
      </c>
      <c r="G178">
        <v>0.91</v>
      </c>
      <c r="H178" t="s">
        <v>1577</v>
      </c>
      <c r="I178" t="s">
        <v>1439</v>
      </c>
      <c r="J178">
        <f t="shared" si="5"/>
        <v>0.68601065955024843</v>
      </c>
    </row>
    <row r="179" spans="1:10" hidden="1" x14ac:dyDescent="0.25">
      <c r="A179" s="21">
        <v>44489</v>
      </c>
      <c r="B179" t="s">
        <v>176</v>
      </c>
      <c r="C179" t="s">
        <v>1579</v>
      </c>
      <c r="D179" t="s">
        <v>1439</v>
      </c>
      <c r="E179">
        <v>47</v>
      </c>
      <c r="F179">
        <v>38</v>
      </c>
      <c r="G179">
        <v>0.71</v>
      </c>
      <c r="H179" t="s">
        <v>1577</v>
      </c>
      <c r="I179" t="s">
        <v>1439</v>
      </c>
      <c r="J179">
        <f t="shared" si="5"/>
        <v>0.68385617830345879</v>
      </c>
    </row>
    <row r="180" spans="1:10" hidden="1" x14ac:dyDescent="0.25">
      <c r="A180" s="21">
        <v>44489</v>
      </c>
      <c r="B180" t="s">
        <v>176</v>
      </c>
      <c r="C180" t="s">
        <v>1579</v>
      </c>
      <c r="D180" t="s">
        <v>1439</v>
      </c>
      <c r="E180">
        <v>61</v>
      </c>
      <c r="F180">
        <v>52</v>
      </c>
      <c r="G180">
        <v>2.02</v>
      </c>
      <c r="H180" t="s">
        <v>1577</v>
      </c>
      <c r="I180" t="s">
        <v>1439</v>
      </c>
      <c r="J180">
        <f t="shared" si="5"/>
        <v>0.88994232997475564</v>
      </c>
    </row>
    <row r="181" spans="1:10" hidden="1" x14ac:dyDescent="0.25">
      <c r="A181" s="21">
        <v>44489</v>
      </c>
      <c r="B181" t="s">
        <v>176</v>
      </c>
      <c r="C181" t="s">
        <v>1579</v>
      </c>
      <c r="D181" t="s">
        <v>1439</v>
      </c>
      <c r="E181">
        <v>57</v>
      </c>
      <c r="F181">
        <v>47</v>
      </c>
      <c r="G181">
        <v>1.44</v>
      </c>
      <c r="H181" t="s">
        <v>1577</v>
      </c>
      <c r="I181" t="s">
        <v>1439</v>
      </c>
      <c r="J181">
        <f t="shared" si="5"/>
        <v>0.77756718666472269</v>
      </c>
    </row>
    <row r="182" spans="1:10" hidden="1" x14ac:dyDescent="0.25">
      <c r="A182" s="21">
        <v>44489</v>
      </c>
      <c r="B182" t="s">
        <v>176</v>
      </c>
      <c r="C182" t="s">
        <v>1579</v>
      </c>
      <c r="D182" t="s">
        <v>1439</v>
      </c>
      <c r="E182">
        <v>51</v>
      </c>
      <c r="F182">
        <v>42</v>
      </c>
      <c r="G182">
        <v>1.02</v>
      </c>
      <c r="H182" t="s">
        <v>1577</v>
      </c>
      <c r="I182" t="s">
        <v>1439</v>
      </c>
      <c r="J182">
        <f t="shared" si="5"/>
        <v>0.76893502499038835</v>
      </c>
    </row>
    <row r="183" spans="1:10" hidden="1" x14ac:dyDescent="0.25">
      <c r="A183" s="21">
        <v>44489</v>
      </c>
      <c r="B183" t="s">
        <v>176</v>
      </c>
      <c r="C183" t="s">
        <v>1579</v>
      </c>
      <c r="D183" t="s">
        <v>1439</v>
      </c>
      <c r="E183">
        <v>45</v>
      </c>
      <c r="F183">
        <v>36</v>
      </c>
      <c r="G183">
        <v>0.69</v>
      </c>
      <c r="H183" t="s">
        <v>1577</v>
      </c>
      <c r="I183" t="s">
        <v>1439</v>
      </c>
      <c r="J183">
        <f t="shared" si="5"/>
        <v>0.75720164609053486</v>
      </c>
    </row>
    <row r="184" spans="1:10" hidden="1" x14ac:dyDescent="0.25">
      <c r="A184" s="21">
        <v>44489</v>
      </c>
      <c r="B184" t="s">
        <v>176</v>
      </c>
      <c r="C184" t="s">
        <v>1579</v>
      </c>
      <c r="D184" t="s">
        <v>1439</v>
      </c>
      <c r="E184">
        <v>58</v>
      </c>
      <c r="F184">
        <v>48</v>
      </c>
      <c r="G184">
        <v>1.62</v>
      </c>
      <c r="H184" t="s">
        <v>1577</v>
      </c>
      <c r="I184" t="s">
        <v>1439</v>
      </c>
      <c r="J184">
        <f t="shared" si="5"/>
        <v>0.83029234490959036</v>
      </c>
    </row>
    <row r="185" spans="1:10" hidden="1" x14ac:dyDescent="0.25">
      <c r="A185" s="21">
        <v>44489</v>
      </c>
      <c r="B185" t="s">
        <v>176</v>
      </c>
      <c r="C185" t="s">
        <v>1579</v>
      </c>
      <c r="D185" t="s">
        <v>1439</v>
      </c>
      <c r="E185">
        <v>48</v>
      </c>
      <c r="F185">
        <v>39</v>
      </c>
      <c r="G185">
        <v>0.87</v>
      </c>
      <c r="H185" t="s">
        <v>1577</v>
      </c>
      <c r="I185" t="s">
        <v>1439</v>
      </c>
      <c r="J185">
        <f t="shared" si="5"/>
        <v>0.78667534722222221</v>
      </c>
    </row>
    <row r="186" spans="1:10" hidden="1" x14ac:dyDescent="0.25">
      <c r="A186" s="21">
        <v>44489</v>
      </c>
      <c r="B186" t="s">
        <v>176</v>
      </c>
      <c r="C186" t="s">
        <v>1579</v>
      </c>
      <c r="D186" t="s">
        <v>1439</v>
      </c>
      <c r="E186">
        <v>47</v>
      </c>
      <c r="F186">
        <v>38</v>
      </c>
      <c r="G186">
        <v>0.76</v>
      </c>
      <c r="H186" t="s">
        <v>1577</v>
      </c>
      <c r="I186" t="s">
        <v>1439</v>
      </c>
      <c r="J186">
        <f t="shared" si="5"/>
        <v>0.73201506409947703</v>
      </c>
    </row>
    <row r="187" spans="1:10" hidden="1" x14ac:dyDescent="0.25">
      <c r="A187" s="21">
        <v>44489</v>
      </c>
      <c r="B187" t="s">
        <v>176</v>
      </c>
      <c r="C187" t="s">
        <v>1579</v>
      </c>
      <c r="D187" t="s">
        <v>1439</v>
      </c>
      <c r="E187">
        <v>44</v>
      </c>
      <c r="F187">
        <v>36</v>
      </c>
      <c r="G187">
        <v>0.6</v>
      </c>
      <c r="H187" t="s">
        <v>1577</v>
      </c>
      <c r="I187" t="s">
        <v>1439</v>
      </c>
      <c r="J187">
        <f t="shared" si="5"/>
        <v>0.7043576258452291</v>
      </c>
    </row>
    <row r="188" spans="1:10" hidden="1" x14ac:dyDescent="0.25">
      <c r="A188" s="21">
        <v>44489</v>
      </c>
      <c r="B188" t="s">
        <v>176</v>
      </c>
      <c r="C188" t="s">
        <v>1579</v>
      </c>
      <c r="D188" t="s">
        <v>1439</v>
      </c>
      <c r="E188">
        <v>55</v>
      </c>
      <c r="F188">
        <v>45</v>
      </c>
      <c r="G188">
        <v>1.28</v>
      </c>
      <c r="H188" t="s">
        <v>1577</v>
      </c>
      <c r="I188" t="s">
        <v>1439</v>
      </c>
      <c r="J188">
        <f t="shared" si="5"/>
        <v>0.76934635612321556</v>
      </c>
    </row>
    <row r="189" spans="1:10" hidden="1" x14ac:dyDescent="0.25">
      <c r="A189" s="21">
        <v>44489</v>
      </c>
      <c r="B189" t="s">
        <v>176</v>
      </c>
      <c r="C189" t="s">
        <v>1579</v>
      </c>
      <c r="D189" t="s">
        <v>1439</v>
      </c>
      <c r="E189">
        <v>51</v>
      </c>
      <c r="F189">
        <v>42</v>
      </c>
      <c r="G189">
        <v>1.02</v>
      </c>
      <c r="H189" t="s">
        <v>1577</v>
      </c>
      <c r="I189" t="s">
        <v>1439</v>
      </c>
      <c r="J189">
        <f t="shared" si="5"/>
        <v>0.76893502499038835</v>
      </c>
    </row>
    <row r="190" spans="1:10" hidden="1" x14ac:dyDescent="0.25">
      <c r="A190" s="21">
        <v>44489</v>
      </c>
      <c r="B190" t="s">
        <v>176</v>
      </c>
      <c r="C190" t="s">
        <v>1579</v>
      </c>
      <c r="D190" t="s">
        <v>1439</v>
      </c>
      <c r="E190">
        <v>50</v>
      </c>
      <c r="F190">
        <v>41</v>
      </c>
      <c r="G190">
        <v>0.89</v>
      </c>
      <c r="H190" t="s">
        <v>1577</v>
      </c>
      <c r="I190" t="s">
        <v>1439</v>
      </c>
      <c r="J190">
        <f t="shared" si="5"/>
        <v>0.71200000000000008</v>
      </c>
    </row>
    <row r="191" spans="1:10" hidden="1" x14ac:dyDescent="0.25">
      <c r="A191" s="21">
        <v>44489</v>
      </c>
      <c r="B191" t="s">
        <v>176</v>
      </c>
      <c r="C191" t="s">
        <v>1579</v>
      </c>
      <c r="D191" t="s">
        <v>1439</v>
      </c>
      <c r="E191">
        <v>45</v>
      </c>
      <c r="F191">
        <v>36</v>
      </c>
      <c r="G191">
        <v>0.66</v>
      </c>
      <c r="H191" t="s">
        <v>1577</v>
      </c>
      <c r="I191" t="s">
        <v>1439</v>
      </c>
      <c r="J191">
        <f t="shared" si="5"/>
        <v>0.72427983539094654</v>
      </c>
    </row>
    <row r="192" spans="1:10" hidden="1" x14ac:dyDescent="0.25">
      <c r="A192" s="21">
        <v>44489</v>
      </c>
      <c r="B192" t="s">
        <v>176</v>
      </c>
      <c r="C192" t="s">
        <v>1579</v>
      </c>
      <c r="D192" t="s">
        <v>1439</v>
      </c>
      <c r="E192">
        <v>60</v>
      </c>
      <c r="F192">
        <v>49</v>
      </c>
      <c r="G192">
        <v>1.67</v>
      </c>
      <c r="H192" t="s">
        <v>1577</v>
      </c>
      <c r="I192" t="s">
        <v>1439</v>
      </c>
      <c r="J192">
        <f t="shared" si="5"/>
        <v>0.77314814814814814</v>
      </c>
    </row>
    <row r="193" spans="1:10" hidden="1" x14ac:dyDescent="0.25">
      <c r="A193" s="21">
        <v>44489</v>
      </c>
      <c r="B193" t="s">
        <v>176</v>
      </c>
      <c r="C193" t="s">
        <v>1579</v>
      </c>
      <c r="D193" t="s">
        <v>1439</v>
      </c>
      <c r="E193">
        <v>51</v>
      </c>
      <c r="F193">
        <v>41</v>
      </c>
      <c r="G193">
        <v>1.06</v>
      </c>
      <c r="H193" t="s">
        <v>1577</v>
      </c>
      <c r="I193" t="s">
        <v>1439</v>
      </c>
      <c r="J193">
        <f t="shared" si="5"/>
        <v>0.79908933969589369</v>
      </c>
    </row>
    <row r="194" spans="1:10" hidden="1" x14ac:dyDescent="0.25">
      <c r="A194" s="21">
        <v>44489</v>
      </c>
      <c r="B194" t="s">
        <v>176</v>
      </c>
      <c r="C194" t="s">
        <v>1579</v>
      </c>
      <c r="D194" t="s">
        <v>1439</v>
      </c>
      <c r="E194">
        <v>48</v>
      </c>
      <c r="F194">
        <v>39</v>
      </c>
      <c r="G194">
        <v>0.82</v>
      </c>
      <c r="H194" t="s">
        <v>1577</v>
      </c>
      <c r="I194" t="s">
        <v>1439</v>
      </c>
      <c r="J194">
        <f t="shared" si="5"/>
        <v>0.74146412037037024</v>
      </c>
    </row>
    <row r="195" spans="1:10" hidden="1" x14ac:dyDescent="0.25">
      <c r="A195" s="21">
        <v>44489</v>
      </c>
      <c r="B195" t="s">
        <v>176</v>
      </c>
      <c r="C195" t="s">
        <v>1579</v>
      </c>
      <c r="D195" t="s">
        <v>1439</v>
      </c>
      <c r="E195">
        <v>48</v>
      </c>
      <c r="F195">
        <v>39</v>
      </c>
      <c r="G195">
        <v>0.78</v>
      </c>
      <c r="H195" t="s">
        <v>1577</v>
      </c>
      <c r="I195" t="s">
        <v>1439</v>
      </c>
      <c r="J195">
        <f t="shared" si="5"/>
        <v>0.70529513888888895</v>
      </c>
    </row>
    <row r="196" spans="1:10" hidden="1" x14ac:dyDescent="0.25">
      <c r="A196" s="21">
        <v>44489</v>
      </c>
      <c r="B196" t="s">
        <v>176</v>
      </c>
      <c r="C196" t="s">
        <v>1579</v>
      </c>
      <c r="D196" t="s">
        <v>1439</v>
      </c>
      <c r="E196">
        <v>58</v>
      </c>
      <c r="F196">
        <v>48</v>
      </c>
      <c r="G196">
        <v>1.43</v>
      </c>
      <c r="H196" t="s">
        <v>1577</v>
      </c>
      <c r="I196" t="s">
        <v>1439</v>
      </c>
      <c r="J196">
        <f t="shared" si="5"/>
        <v>0.73291237853130509</v>
      </c>
    </row>
    <row r="197" spans="1:10" hidden="1" x14ac:dyDescent="0.25">
      <c r="A197" s="21">
        <v>44489</v>
      </c>
      <c r="B197" t="s">
        <v>176</v>
      </c>
      <c r="C197" t="s">
        <v>1579</v>
      </c>
      <c r="D197" t="s">
        <v>1439</v>
      </c>
      <c r="E197">
        <v>47</v>
      </c>
      <c r="F197">
        <v>39</v>
      </c>
      <c r="G197">
        <v>0.75</v>
      </c>
      <c r="H197" t="s">
        <v>1577</v>
      </c>
      <c r="I197" t="s">
        <v>1439</v>
      </c>
      <c r="J197">
        <f t="shared" si="5"/>
        <v>0.72238328694027332</v>
      </c>
    </row>
    <row r="198" spans="1:10" hidden="1" x14ac:dyDescent="0.25">
      <c r="A198" s="21">
        <v>44489</v>
      </c>
      <c r="B198" t="s">
        <v>176</v>
      </c>
      <c r="C198" t="s">
        <v>1579</v>
      </c>
      <c r="D198" t="s">
        <v>1439</v>
      </c>
      <c r="E198">
        <v>52</v>
      </c>
      <c r="F198">
        <v>43</v>
      </c>
      <c r="G198">
        <v>1.0900000000000001</v>
      </c>
      <c r="H198" t="s">
        <v>1577</v>
      </c>
      <c r="I198" t="s">
        <v>1439</v>
      </c>
      <c r="J198">
        <f t="shared" si="5"/>
        <v>0.7752048247610378</v>
      </c>
    </row>
    <row r="199" spans="1:10" hidden="1" x14ac:dyDescent="0.25">
      <c r="A199" s="21">
        <v>44489</v>
      </c>
      <c r="B199" t="s">
        <v>176</v>
      </c>
      <c r="C199" t="s">
        <v>1579</v>
      </c>
      <c r="D199" t="s">
        <v>1439</v>
      </c>
      <c r="E199">
        <v>63</v>
      </c>
      <c r="F199">
        <v>52</v>
      </c>
      <c r="G199">
        <v>1.97</v>
      </c>
      <c r="H199" t="s">
        <v>1577</v>
      </c>
      <c r="I199" t="s">
        <v>1439</v>
      </c>
      <c r="J199">
        <f t="shared" si="5"/>
        <v>0.78785188384583704</v>
      </c>
    </row>
    <row r="200" spans="1:10" hidden="1" x14ac:dyDescent="0.25">
      <c r="A200" s="21">
        <v>44489</v>
      </c>
      <c r="B200" t="s">
        <v>176</v>
      </c>
      <c r="C200" t="s">
        <v>1579</v>
      </c>
      <c r="D200" t="s">
        <v>1439</v>
      </c>
      <c r="E200">
        <v>41</v>
      </c>
      <c r="F200">
        <v>33</v>
      </c>
      <c r="G200">
        <v>0.5</v>
      </c>
      <c r="H200" t="s">
        <v>1577</v>
      </c>
      <c r="I200" t="s">
        <v>1439</v>
      </c>
      <c r="J200">
        <f t="shared" si="5"/>
        <v>0.7254682897810536</v>
      </c>
    </row>
    <row r="201" spans="1:10" hidden="1" x14ac:dyDescent="0.25">
      <c r="A201" s="21">
        <v>44489</v>
      </c>
      <c r="B201" t="s">
        <v>176</v>
      </c>
      <c r="C201" t="s">
        <v>1579</v>
      </c>
      <c r="D201" t="s">
        <v>1439</v>
      </c>
      <c r="E201">
        <v>47</v>
      </c>
      <c r="F201">
        <v>38</v>
      </c>
      <c r="G201">
        <v>0.74</v>
      </c>
      <c r="H201" t="s">
        <v>1577</v>
      </c>
      <c r="I201" t="s">
        <v>1439</v>
      </c>
      <c r="J201">
        <f t="shared" si="5"/>
        <v>0.71275150978106971</v>
      </c>
    </row>
    <row r="202" spans="1:10" hidden="1" x14ac:dyDescent="0.25">
      <c r="A202" s="21">
        <v>44489</v>
      </c>
      <c r="B202" t="s">
        <v>176</v>
      </c>
      <c r="C202" t="s">
        <v>1579</v>
      </c>
      <c r="D202" t="s">
        <v>1439</v>
      </c>
      <c r="E202">
        <v>57</v>
      </c>
      <c r="F202">
        <v>47</v>
      </c>
      <c r="G202">
        <v>1.37</v>
      </c>
      <c r="H202" t="s">
        <v>1577</v>
      </c>
      <c r="I202" t="s">
        <v>1439</v>
      </c>
      <c r="J202">
        <f t="shared" si="5"/>
        <v>0.7397687817574099</v>
      </c>
    </row>
    <row r="203" spans="1:10" hidden="1" x14ac:dyDescent="0.25">
      <c r="A203" s="21">
        <v>44489</v>
      </c>
      <c r="B203" t="s">
        <v>239</v>
      </c>
      <c r="C203" t="s">
        <v>1439</v>
      </c>
      <c r="D203" t="s">
        <v>1439</v>
      </c>
      <c r="E203">
        <v>61</v>
      </c>
      <c r="F203">
        <v>50</v>
      </c>
      <c r="G203">
        <v>1.75</v>
      </c>
      <c r="H203" t="s">
        <v>1576</v>
      </c>
      <c r="I203" t="s">
        <v>1439</v>
      </c>
      <c r="J203">
        <f t="shared" si="5"/>
        <v>0.77098964230486244</v>
      </c>
    </row>
    <row r="204" spans="1:10" hidden="1" x14ac:dyDescent="0.25">
      <c r="A204" s="21">
        <v>44489</v>
      </c>
      <c r="B204" t="s">
        <v>239</v>
      </c>
      <c r="C204" t="s">
        <v>1439</v>
      </c>
      <c r="D204" t="s">
        <v>1439</v>
      </c>
      <c r="E204">
        <v>63</v>
      </c>
      <c r="F204">
        <v>53</v>
      </c>
      <c r="G204">
        <v>1.79</v>
      </c>
      <c r="H204" t="s">
        <v>1576</v>
      </c>
      <c r="I204" t="s">
        <v>1439</v>
      </c>
      <c r="J204">
        <f t="shared" si="5"/>
        <v>0.71586541730154729</v>
      </c>
    </row>
    <row r="205" spans="1:10" hidden="1" x14ac:dyDescent="0.25">
      <c r="A205" s="21">
        <v>44489</v>
      </c>
      <c r="B205" t="s">
        <v>239</v>
      </c>
      <c r="C205" t="s">
        <v>1439</v>
      </c>
      <c r="D205" t="s">
        <v>1439</v>
      </c>
      <c r="E205">
        <v>60</v>
      </c>
      <c r="F205">
        <v>49</v>
      </c>
      <c r="G205">
        <v>1.42</v>
      </c>
      <c r="H205" t="s">
        <v>1576</v>
      </c>
      <c r="I205" t="s">
        <v>1439</v>
      </c>
      <c r="J205">
        <f t="shared" si="5"/>
        <v>0.65740740740740744</v>
      </c>
    </row>
    <row r="206" spans="1:10" hidden="1" x14ac:dyDescent="0.25">
      <c r="A206" s="21">
        <v>44489</v>
      </c>
      <c r="B206" t="s">
        <v>239</v>
      </c>
      <c r="C206" t="s">
        <v>1439</v>
      </c>
      <c r="D206" t="s">
        <v>1439</v>
      </c>
      <c r="E206">
        <v>61</v>
      </c>
      <c r="F206">
        <v>50</v>
      </c>
      <c r="G206">
        <v>1.72</v>
      </c>
      <c r="H206" t="s">
        <v>1576</v>
      </c>
      <c r="I206" t="s">
        <v>1439</v>
      </c>
      <c r="J206">
        <f t="shared" si="5"/>
        <v>0.75777267700820772</v>
      </c>
    </row>
    <row r="207" spans="1:10" hidden="1" x14ac:dyDescent="0.25">
      <c r="A207" s="21">
        <v>44489</v>
      </c>
      <c r="B207" t="s">
        <v>239</v>
      </c>
      <c r="C207" t="s">
        <v>1439</v>
      </c>
      <c r="D207" t="s">
        <v>1439</v>
      </c>
      <c r="E207">
        <v>62</v>
      </c>
      <c r="F207">
        <v>51</v>
      </c>
      <c r="G207">
        <v>1.89</v>
      </c>
      <c r="H207" t="s">
        <v>1576</v>
      </c>
      <c r="I207" t="s">
        <v>1439</v>
      </c>
      <c r="J207">
        <f t="shared" si="5"/>
        <v>0.79302473901513881</v>
      </c>
    </row>
    <row r="208" spans="1:10" hidden="1" x14ac:dyDescent="0.25">
      <c r="A208" s="21">
        <v>44489</v>
      </c>
      <c r="B208" t="s">
        <v>239</v>
      </c>
      <c r="C208" t="s">
        <v>1439</v>
      </c>
      <c r="D208" t="s">
        <v>1439</v>
      </c>
      <c r="E208">
        <v>55</v>
      </c>
      <c r="F208">
        <v>45</v>
      </c>
      <c r="G208">
        <v>1.1399999999999999</v>
      </c>
      <c r="H208" t="s">
        <v>1576</v>
      </c>
      <c r="I208" t="s">
        <v>1439</v>
      </c>
      <c r="J208">
        <f t="shared" si="5"/>
        <v>0.68519909842223892</v>
      </c>
    </row>
    <row r="209" spans="1:10" hidden="1" x14ac:dyDescent="0.25">
      <c r="A209" s="21">
        <v>44489</v>
      </c>
      <c r="B209" t="s">
        <v>239</v>
      </c>
      <c r="C209" t="s">
        <v>1439</v>
      </c>
      <c r="D209" t="s">
        <v>1439</v>
      </c>
      <c r="E209">
        <v>62</v>
      </c>
      <c r="F209">
        <v>51</v>
      </c>
      <c r="G209">
        <v>1.78</v>
      </c>
      <c r="H209" t="s">
        <v>1576</v>
      </c>
      <c r="I209" t="s">
        <v>1439</v>
      </c>
      <c r="J209">
        <f t="shared" si="5"/>
        <v>0.74686986002483979</v>
      </c>
    </row>
    <row r="210" spans="1:10" hidden="1" x14ac:dyDescent="0.25">
      <c r="A210" s="21">
        <v>44489</v>
      </c>
      <c r="B210" t="s">
        <v>239</v>
      </c>
      <c r="C210" t="s">
        <v>1439</v>
      </c>
      <c r="D210" t="s">
        <v>1439</v>
      </c>
      <c r="E210">
        <v>56</v>
      </c>
      <c r="F210">
        <v>45</v>
      </c>
      <c r="G210">
        <v>1.23</v>
      </c>
      <c r="H210" t="s">
        <v>1576</v>
      </c>
      <c r="I210" t="s">
        <v>1439</v>
      </c>
      <c r="J210">
        <f t="shared" si="5"/>
        <v>0.70039176384839652</v>
      </c>
    </row>
    <row r="211" spans="1:10" hidden="1" x14ac:dyDescent="0.25">
      <c r="A211" s="21">
        <v>44489</v>
      </c>
      <c r="B211" t="s">
        <v>239</v>
      </c>
      <c r="C211" t="s">
        <v>1439</v>
      </c>
      <c r="D211" t="s">
        <v>1439</v>
      </c>
      <c r="E211">
        <v>60</v>
      </c>
      <c r="F211">
        <v>49</v>
      </c>
      <c r="G211">
        <v>1.64</v>
      </c>
      <c r="H211" t="s">
        <v>1576</v>
      </c>
      <c r="I211" t="s">
        <v>1439</v>
      </c>
      <c r="J211">
        <f t="shared" si="5"/>
        <v>0.75925925925925919</v>
      </c>
    </row>
    <row r="212" spans="1:10" hidden="1" x14ac:dyDescent="0.25">
      <c r="A212" s="21">
        <v>44489</v>
      </c>
      <c r="B212" t="s">
        <v>239</v>
      </c>
      <c r="C212" t="s">
        <v>1439</v>
      </c>
      <c r="D212" t="s">
        <v>1439</v>
      </c>
      <c r="E212">
        <v>61</v>
      </c>
      <c r="F212">
        <v>50</v>
      </c>
      <c r="G212">
        <v>1.59</v>
      </c>
      <c r="H212" t="s">
        <v>1576</v>
      </c>
      <c r="I212" t="s">
        <v>1439</v>
      </c>
      <c r="J212">
        <f t="shared" si="5"/>
        <v>0.70049916072270368</v>
      </c>
    </row>
    <row r="213" spans="1:10" hidden="1" x14ac:dyDescent="0.25">
      <c r="A213" s="21">
        <v>44489</v>
      </c>
      <c r="B213" t="s">
        <v>239</v>
      </c>
      <c r="C213" t="s">
        <v>1439</v>
      </c>
      <c r="D213" t="s">
        <v>1439</v>
      </c>
      <c r="E213">
        <v>65</v>
      </c>
      <c r="F213">
        <v>54</v>
      </c>
      <c r="G213">
        <v>2.02</v>
      </c>
      <c r="H213" t="s">
        <v>1576</v>
      </c>
      <c r="I213" t="s">
        <v>1439</v>
      </c>
      <c r="J213">
        <f t="shared" si="5"/>
        <v>0.73554847519344568</v>
      </c>
    </row>
    <row r="214" spans="1:10" hidden="1" x14ac:dyDescent="0.25">
      <c r="A214" s="21">
        <v>44489</v>
      </c>
      <c r="B214" t="s">
        <v>239</v>
      </c>
      <c r="C214" t="s">
        <v>1439</v>
      </c>
      <c r="D214" t="s">
        <v>1439</v>
      </c>
      <c r="E214">
        <v>58</v>
      </c>
      <c r="F214">
        <v>48</v>
      </c>
      <c r="G214">
        <v>1.6</v>
      </c>
      <c r="H214" t="s">
        <v>1576</v>
      </c>
      <c r="I214" t="s">
        <v>1439</v>
      </c>
      <c r="J214">
        <f t="shared" si="5"/>
        <v>0.82004182213292887</v>
      </c>
    </row>
    <row r="215" spans="1:10" hidden="1" x14ac:dyDescent="0.25">
      <c r="A215" s="21">
        <v>44489</v>
      </c>
      <c r="B215" t="s">
        <v>239</v>
      </c>
      <c r="C215" t="s">
        <v>1439</v>
      </c>
      <c r="D215" t="s">
        <v>1439</v>
      </c>
      <c r="E215">
        <v>48</v>
      </c>
      <c r="F215">
        <v>38</v>
      </c>
      <c r="G215">
        <v>0.74</v>
      </c>
      <c r="H215" t="s">
        <v>1576</v>
      </c>
      <c r="I215" t="s">
        <v>1439</v>
      </c>
      <c r="J215">
        <f t="shared" si="5"/>
        <v>0.66912615740740744</v>
      </c>
    </row>
    <row r="216" spans="1:10" hidden="1" x14ac:dyDescent="0.25">
      <c r="A216" s="21">
        <v>44489</v>
      </c>
      <c r="B216" t="s">
        <v>239</v>
      </c>
      <c r="C216" t="s">
        <v>1439</v>
      </c>
      <c r="D216" t="s">
        <v>1439</v>
      </c>
      <c r="E216">
        <v>65</v>
      </c>
      <c r="F216">
        <v>54</v>
      </c>
      <c r="G216">
        <v>2.0499999999999998</v>
      </c>
      <c r="H216" t="s">
        <v>1576</v>
      </c>
      <c r="I216" t="s">
        <v>1439</v>
      </c>
      <c r="J216">
        <f t="shared" si="5"/>
        <v>0.74647246244879373</v>
      </c>
    </row>
    <row r="217" spans="1:10" hidden="1" x14ac:dyDescent="0.25">
      <c r="A217" s="21">
        <v>44489</v>
      </c>
      <c r="B217" t="s">
        <v>239</v>
      </c>
      <c r="C217" t="s">
        <v>1439</v>
      </c>
      <c r="D217" t="s">
        <v>1439</v>
      </c>
      <c r="E217">
        <v>60</v>
      </c>
      <c r="F217">
        <v>51</v>
      </c>
      <c r="G217">
        <v>1.78</v>
      </c>
      <c r="H217" t="s">
        <v>1576</v>
      </c>
      <c r="I217" t="s">
        <v>1439</v>
      </c>
      <c r="J217">
        <f t="shared" si="5"/>
        <v>0.82407407407407407</v>
      </c>
    </row>
    <row r="218" spans="1:10" hidden="1" x14ac:dyDescent="0.25">
      <c r="A218" s="21">
        <v>44489</v>
      </c>
      <c r="B218" t="s">
        <v>239</v>
      </c>
      <c r="C218" t="s">
        <v>1439</v>
      </c>
      <c r="D218" t="s">
        <v>1439</v>
      </c>
      <c r="E218">
        <v>51</v>
      </c>
      <c r="F218">
        <v>41</v>
      </c>
      <c r="G218">
        <v>0.94</v>
      </c>
      <c r="H218" t="s">
        <v>1576</v>
      </c>
      <c r="I218" t="s">
        <v>1439</v>
      </c>
      <c r="J218">
        <f t="shared" ref="J218:J281" si="6">IF(ISNUMBER(I218),(G218/I218^3*100000),(G218/E218^3*100000))</f>
        <v>0.70862639557937745</v>
      </c>
    </row>
    <row r="219" spans="1:10" hidden="1" x14ac:dyDescent="0.25">
      <c r="A219" s="21">
        <v>44489</v>
      </c>
      <c r="B219" t="s">
        <v>239</v>
      </c>
      <c r="C219" t="s">
        <v>1439</v>
      </c>
      <c r="D219" t="s">
        <v>1439</v>
      </c>
      <c r="E219">
        <v>61</v>
      </c>
      <c r="F219">
        <v>50</v>
      </c>
      <c r="G219">
        <v>1.81</v>
      </c>
      <c r="H219" t="s">
        <v>1576</v>
      </c>
      <c r="I219" t="s">
        <v>1439</v>
      </c>
      <c r="J219">
        <f t="shared" si="6"/>
        <v>0.79742357289817212</v>
      </c>
    </row>
    <row r="220" spans="1:10" hidden="1" x14ac:dyDescent="0.25">
      <c r="A220" s="21">
        <v>44489</v>
      </c>
      <c r="B220" t="s">
        <v>239</v>
      </c>
      <c r="C220" t="s">
        <v>1439</v>
      </c>
      <c r="D220" t="s">
        <v>1439</v>
      </c>
      <c r="E220">
        <v>58</v>
      </c>
      <c r="F220">
        <v>48</v>
      </c>
      <c r="G220">
        <v>1.35</v>
      </c>
      <c r="H220" t="s">
        <v>1576</v>
      </c>
      <c r="I220" t="s">
        <v>1439</v>
      </c>
      <c r="J220">
        <f t="shared" si="6"/>
        <v>0.69191028742465865</v>
      </c>
    </row>
    <row r="221" spans="1:10" hidden="1" x14ac:dyDescent="0.25">
      <c r="A221" s="21">
        <v>44489</v>
      </c>
      <c r="B221" t="s">
        <v>239</v>
      </c>
      <c r="C221" t="s">
        <v>1439</v>
      </c>
      <c r="D221" t="s">
        <v>1439</v>
      </c>
      <c r="E221">
        <v>65</v>
      </c>
      <c r="F221">
        <v>55</v>
      </c>
      <c r="G221">
        <v>2.1</v>
      </c>
      <c r="H221" t="s">
        <v>1576</v>
      </c>
      <c r="I221" t="s">
        <v>1439</v>
      </c>
      <c r="J221">
        <f t="shared" si="6"/>
        <v>0.76467910787437421</v>
      </c>
    </row>
    <row r="222" spans="1:10" hidden="1" x14ac:dyDescent="0.25">
      <c r="A222" s="21">
        <v>44489</v>
      </c>
      <c r="B222" t="s">
        <v>239</v>
      </c>
      <c r="C222" t="s">
        <v>1439</v>
      </c>
      <c r="D222" t="s">
        <v>1439</v>
      </c>
      <c r="E222">
        <v>57</v>
      </c>
      <c r="F222">
        <v>47</v>
      </c>
      <c r="G222">
        <v>1.1200000000000001</v>
      </c>
      <c r="H222" t="s">
        <v>1576</v>
      </c>
      <c r="I222" t="s">
        <v>1439</v>
      </c>
      <c r="J222">
        <f t="shared" si="6"/>
        <v>0.60477447851700661</v>
      </c>
    </row>
    <row r="223" spans="1:10" hidden="1" x14ac:dyDescent="0.25">
      <c r="A223" s="21">
        <v>44489</v>
      </c>
      <c r="B223" t="s">
        <v>239</v>
      </c>
      <c r="C223" t="s">
        <v>1439</v>
      </c>
      <c r="D223" t="s">
        <v>1439</v>
      </c>
      <c r="E223">
        <v>48</v>
      </c>
      <c r="F223">
        <v>39</v>
      </c>
      <c r="G223">
        <v>0.7</v>
      </c>
      <c r="H223" t="s">
        <v>1576</v>
      </c>
      <c r="I223" t="s">
        <v>1439</v>
      </c>
      <c r="J223">
        <f t="shared" si="6"/>
        <v>0.63295717592592593</v>
      </c>
    </row>
    <row r="224" spans="1:10" hidden="1" x14ac:dyDescent="0.25">
      <c r="A224" s="21">
        <v>44489</v>
      </c>
      <c r="B224" t="s">
        <v>239</v>
      </c>
      <c r="C224" t="s">
        <v>1439</v>
      </c>
      <c r="D224" t="s">
        <v>1439</v>
      </c>
      <c r="E224">
        <v>52</v>
      </c>
      <c r="F224">
        <v>43</v>
      </c>
      <c r="G224">
        <v>1.0900000000000001</v>
      </c>
      <c r="H224" t="s">
        <v>1576</v>
      </c>
      <c r="I224" t="s">
        <v>1439</v>
      </c>
      <c r="J224">
        <f t="shared" si="6"/>
        <v>0.7752048247610378</v>
      </c>
    </row>
    <row r="225" spans="1:10" hidden="1" x14ac:dyDescent="0.25">
      <c r="A225" s="21">
        <v>44489</v>
      </c>
      <c r="B225" t="s">
        <v>239</v>
      </c>
      <c r="C225" t="s">
        <v>1439</v>
      </c>
      <c r="D225" t="s">
        <v>1439</v>
      </c>
      <c r="E225">
        <v>49</v>
      </c>
      <c r="F225">
        <v>40</v>
      </c>
      <c r="G225">
        <v>0.89</v>
      </c>
      <c r="H225" t="s">
        <v>1576</v>
      </c>
      <c r="I225" t="s">
        <v>1439</v>
      </c>
      <c r="J225">
        <f t="shared" si="6"/>
        <v>0.7564875179559537</v>
      </c>
    </row>
    <row r="226" spans="1:10" hidden="1" x14ac:dyDescent="0.25">
      <c r="A226" s="21">
        <v>44489</v>
      </c>
      <c r="B226" t="s">
        <v>239</v>
      </c>
      <c r="C226" t="s">
        <v>1439</v>
      </c>
      <c r="D226" t="s">
        <v>1439</v>
      </c>
      <c r="E226">
        <v>57</v>
      </c>
      <c r="F226">
        <v>48</v>
      </c>
      <c r="G226">
        <v>1.38</v>
      </c>
      <c r="H226" t="s">
        <v>1576</v>
      </c>
      <c r="I226" t="s">
        <v>1439</v>
      </c>
      <c r="J226">
        <f t="shared" si="6"/>
        <v>0.74516855388702596</v>
      </c>
    </row>
    <row r="227" spans="1:10" hidden="1" x14ac:dyDescent="0.25">
      <c r="A227" s="21">
        <v>44489</v>
      </c>
      <c r="B227" t="s">
        <v>239</v>
      </c>
      <c r="C227" t="s">
        <v>1439</v>
      </c>
      <c r="D227" t="s">
        <v>1439</v>
      </c>
      <c r="E227">
        <v>52</v>
      </c>
      <c r="F227">
        <v>43</v>
      </c>
      <c r="G227">
        <v>0.9</v>
      </c>
      <c r="H227" t="s">
        <v>1576</v>
      </c>
      <c r="I227" t="s">
        <v>1439</v>
      </c>
      <c r="J227">
        <f t="shared" si="6"/>
        <v>0.64007737824305877</v>
      </c>
    </row>
    <row r="228" spans="1:10" hidden="1" x14ac:dyDescent="0.25">
      <c r="A228" s="21">
        <v>44489</v>
      </c>
      <c r="B228" t="s">
        <v>239</v>
      </c>
      <c r="C228" t="s">
        <v>1439</v>
      </c>
      <c r="D228" t="s">
        <v>1439</v>
      </c>
      <c r="E228">
        <v>56</v>
      </c>
      <c r="F228">
        <v>46</v>
      </c>
      <c r="G228">
        <v>1.31</v>
      </c>
      <c r="H228" t="s">
        <v>1576</v>
      </c>
      <c r="I228" t="s">
        <v>1439</v>
      </c>
      <c r="J228">
        <f t="shared" si="6"/>
        <v>0.74594569970845481</v>
      </c>
    </row>
    <row r="229" spans="1:10" hidden="1" x14ac:dyDescent="0.25">
      <c r="A229" s="21">
        <v>44489</v>
      </c>
      <c r="B229" t="s">
        <v>239</v>
      </c>
      <c r="C229" t="s">
        <v>1439</v>
      </c>
      <c r="D229" t="s">
        <v>1439</v>
      </c>
      <c r="E229">
        <v>58</v>
      </c>
      <c r="F229">
        <v>47</v>
      </c>
      <c r="G229">
        <v>1.61</v>
      </c>
      <c r="H229" t="s">
        <v>1576</v>
      </c>
      <c r="I229" t="s">
        <v>1439</v>
      </c>
      <c r="J229">
        <f t="shared" si="6"/>
        <v>0.82516708352125967</v>
      </c>
    </row>
    <row r="230" spans="1:10" hidden="1" x14ac:dyDescent="0.25">
      <c r="A230" s="21">
        <v>44489</v>
      </c>
      <c r="B230" t="s">
        <v>239</v>
      </c>
      <c r="C230" t="s">
        <v>1439</v>
      </c>
      <c r="D230" t="s">
        <v>1439</v>
      </c>
      <c r="E230">
        <v>56</v>
      </c>
      <c r="F230">
        <v>47</v>
      </c>
      <c r="G230">
        <v>1.42</v>
      </c>
      <c r="H230" t="s">
        <v>1576</v>
      </c>
      <c r="I230" t="s">
        <v>1439</v>
      </c>
      <c r="J230">
        <f t="shared" si="6"/>
        <v>0.80858236151603491</v>
      </c>
    </row>
    <row r="231" spans="1:10" hidden="1" x14ac:dyDescent="0.25">
      <c r="A231" s="21">
        <v>44489</v>
      </c>
      <c r="B231" t="s">
        <v>239</v>
      </c>
      <c r="C231" t="s">
        <v>1439</v>
      </c>
      <c r="D231" t="s">
        <v>1439</v>
      </c>
      <c r="E231">
        <v>58</v>
      </c>
      <c r="F231">
        <v>48</v>
      </c>
      <c r="G231">
        <v>1.57</v>
      </c>
      <c r="H231" t="s">
        <v>1576</v>
      </c>
      <c r="I231" t="s">
        <v>1439</v>
      </c>
      <c r="J231">
        <f t="shared" si="6"/>
        <v>0.80466603796793634</v>
      </c>
    </row>
    <row r="232" spans="1:10" hidden="1" x14ac:dyDescent="0.25">
      <c r="A232" s="21">
        <v>44489</v>
      </c>
      <c r="B232" t="s">
        <v>239</v>
      </c>
      <c r="C232" t="s">
        <v>1439</v>
      </c>
      <c r="D232" t="s">
        <v>1439</v>
      </c>
      <c r="E232">
        <v>60</v>
      </c>
      <c r="F232">
        <v>49</v>
      </c>
      <c r="G232">
        <v>1.67</v>
      </c>
      <c r="H232" t="s">
        <v>1576</v>
      </c>
      <c r="I232" t="s">
        <v>1439</v>
      </c>
      <c r="J232">
        <f t="shared" si="6"/>
        <v>0.77314814814814814</v>
      </c>
    </row>
    <row r="233" spans="1:10" hidden="1" x14ac:dyDescent="0.25">
      <c r="A233" s="21">
        <v>44489</v>
      </c>
      <c r="B233" t="s">
        <v>239</v>
      </c>
      <c r="C233" t="s">
        <v>1439</v>
      </c>
      <c r="D233" t="s">
        <v>1439</v>
      </c>
      <c r="E233">
        <v>62</v>
      </c>
      <c r="F233">
        <v>52</v>
      </c>
      <c r="G233">
        <v>1.69</v>
      </c>
      <c r="H233" t="s">
        <v>1576</v>
      </c>
      <c r="I233" t="s">
        <v>1439</v>
      </c>
      <c r="J233">
        <f t="shared" si="6"/>
        <v>0.70910677721459503</v>
      </c>
    </row>
    <row r="234" spans="1:10" hidden="1" x14ac:dyDescent="0.25">
      <c r="A234" s="21">
        <v>44489</v>
      </c>
      <c r="B234" t="s">
        <v>239</v>
      </c>
      <c r="C234" t="s">
        <v>1439</v>
      </c>
      <c r="D234" t="s">
        <v>1439</v>
      </c>
      <c r="E234">
        <v>58</v>
      </c>
      <c r="F234">
        <v>48</v>
      </c>
      <c r="G234">
        <v>1.36</v>
      </c>
      <c r="H234" t="s">
        <v>1576</v>
      </c>
      <c r="I234" t="s">
        <v>1439</v>
      </c>
      <c r="J234">
        <f t="shared" si="6"/>
        <v>0.69703554881298946</v>
      </c>
    </row>
    <row r="235" spans="1:10" hidden="1" x14ac:dyDescent="0.25">
      <c r="A235" s="21">
        <v>44489</v>
      </c>
      <c r="B235" t="s">
        <v>239</v>
      </c>
      <c r="C235" t="s">
        <v>1439</v>
      </c>
      <c r="D235" t="s">
        <v>1439</v>
      </c>
      <c r="E235">
        <v>59</v>
      </c>
      <c r="F235">
        <v>48</v>
      </c>
      <c r="G235">
        <v>1.44</v>
      </c>
      <c r="H235" t="s">
        <v>1576</v>
      </c>
      <c r="I235" t="s">
        <v>1439</v>
      </c>
      <c r="J235">
        <f t="shared" si="6"/>
        <v>0.70114276532654263</v>
      </c>
    </row>
    <row r="236" spans="1:10" hidden="1" x14ac:dyDescent="0.25">
      <c r="A236" s="21">
        <v>44489</v>
      </c>
      <c r="B236" t="s">
        <v>239</v>
      </c>
      <c r="C236" t="s">
        <v>1439</v>
      </c>
      <c r="D236" t="s">
        <v>1439</v>
      </c>
      <c r="E236">
        <v>52</v>
      </c>
      <c r="F236">
        <v>42</v>
      </c>
      <c r="G236">
        <v>0.82</v>
      </c>
      <c r="H236" t="s">
        <v>1576</v>
      </c>
      <c r="I236" t="s">
        <v>1439</v>
      </c>
      <c r="J236">
        <f t="shared" si="6"/>
        <v>0.58318161128812007</v>
      </c>
    </row>
    <row r="237" spans="1:10" hidden="1" x14ac:dyDescent="0.25">
      <c r="A237" s="21">
        <v>44489</v>
      </c>
      <c r="B237" t="s">
        <v>239</v>
      </c>
      <c r="C237" t="s">
        <v>1439</v>
      </c>
      <c r="D237" t="s">
        <v>1439</v>
      </c>
      <c r="E237">
        <v>66</v>
      </c>
      <c r="F237">
        <v>55</v>
      </c>
      <c r="G237">
        <v>2.46</v>
      </c>
      <c r="H237" t="s">
        <v>1576</v>
      </c>
      <c r="I237" t="s">
        <v>1439</v>
      </c>
      <c r="J237">
        <f t="shared" si="6"/>
        <v>0.85566407880457473</v>
      </c>
    </row>
    <row r="238" spans="1:10" hidden="1" x14ac:dyDescent="0.25">
      <c r="A238" s="21">
        <v>44489</v>
      </c>
      <c r="B238" t="s">
        <v>239</v>
      </c>
      <c r="C238" t="s">
        <v>1439</v>
      </c>
      <c r="D238" t="s">
        <v>1439</v>
      </c>
      <c r="E238">
        <v>57</v>
      </c>
      <c r="F238">
        <v>48</v>
      </c>
      <c r="G238">
        <v>1.25</v>
      </c>
      <c r="H238" t="s">
        <v>1576</v>
      </c>
      <c r="I238" t="s">
        <v>1439</v>
      </c>
      <c r="J238">
        <f t="shared" si="6"/>
        <v>0.67497151620201623</v>
      </c>
    </row>
    <row r="239" spans="1:10" hidden="1" x14ac:dyDescent="0.25">
      <c r="A239" s="21">
        <v>44489</v>
      </c>
      <c r="B239" t="s">
        <v>239</v>
      </c>
      <c r="C239" t="s">
        <v>1439</v>
      </c>
      <c r="D239" t="s">
        <v>1439</v>
      </c>
      <c r="E239">
        <v>60</v>
      </c>
      <c r="F239">
        <v>50</v>
      </c>
      <c r="G239">
        <v>1.64</v>
      </c>
      <c r="H239" t="s">
        <v>1576</v>
      </c>
      <c r="I239" t="s">
        <v>1439</v>
      </c>
      <c r="J239">
        <f t="shared" si="6"/>
        <v>0.75925925925925919</v>
      </c>
    </row>
    <row r="240" spans="1:10" hidden="1" x14ac:dyDescent="0.25">
      <c r="A240" s="21">
        <v>44489</v>
      </c>
      <c r="B240" t="s">
        <v>239</v>
      </c>
      <c r="C240" t="s">
        <v>1439</v>
      </c>
      <c r="D240" t="s">
        <v>1439</v>
      </c>
      <c r="E240">
        <v>61</v>
      </c>
      <c r="F240">
        <v>50</v>
      </c>
      <c r="G240">
        <v>1.58</v>
      </c>
      <c r="H240" t="s">
        <v>1576</v>
      </c>
      <c r="I240" t="s">
        <v>1439</v>
      </c>
      <c r="J240">
        <f t="shared" si="6"/>
        <v>0.69609350562381878</v>
      </c>
    </row>
    <row r="241" spans="1:10" hidden="1" x14ac:dyDescent="0.25">
      <c r="A241" s="21">
        <v>44489</v>
      </c>
      <c r="B241" t="s">
        <v>239</v>
      </c>
      <c r="C241" t="s">
        <v>1439</v>
      </c>
      <c r="D241" t="s">
        <v>1439</v>
      </c>
      <c r="E241">
        <v>62</v>
      </c>
      <c r="F241">
        <v>51</v>
      </c>
      <c r="G241">
        <v>1.69</v>
      </c>
      <c r="H241" t="s">
        <v>1576</v>
      </c>
      <c r="I241" t="s">
        <v>1439</v>
      </c>
      <c r="J241">
        <f t="shared" si="6"/>
        <v>0.70910677721459503</v>
      </c>
    </row>
    <row r="242" spans="1:10" hidden="1" x14ac:dyDescent="0.25">
      <c r="A242" s="21">
        <v>44489</v>
      </c>
      <c r="B242" t="s">
        <v>239</v>
      </c>
      <c r="C242" t="s">
        <v>1439</v>
      </c>
      <c r="D242" t="s">
        <v>1439</v>
      </c>
      <c r="E242">
        <v>61</v>
      </c>
      <c r="F242">
        <v>50</v>
      </c>
      <c r="G242">
        <v>1.7</v>
      </c>
      <c r="H242" t="s">
        <v>1576</v>
      </c>
      <c r="I242" t="s">
        <v>1439</v>
      </c>
      <c r="J242">
        <f t="shared" si="6"/>
        <v>0.7489613668104379</v>
      </c>
    </row>
    <row r="243" spans="1:10" hidden="1" x14ac:dyDescent="0.25">
      <c r="A243" s="21">
        <v>44489</v>
      </c>
      <c r="B243" t="s">
        <v>239</v>
      </c>
      <c r="C243" t="s">
        <v>1439</v>
      </c>
      <c r="D243" t="s">
        <v>1439</v>
      </c>
      <c r="E243">
        <v>57</v>
      </c>
      <c r="F243">
        <v>48</v>
      </c>
      <c r="G243">
        <v>1.37</v>
      </c>
      <c r="H243" t="s">
        <v>1576</v>
      </c>
      <c r="I243" t="s">
        <v>1439</v>
      </c>
      <c r="J243">
        <f t="shared" si="6"/>
        <v>0.7397687817574099</v>
      </c>
    </row>
    <row r="244" spans="1:10" hidden="1" x14ac:dyDescent="0.25">
      <c r="A244" s="21">
        <v>44489</v>
      </c>
      <c r="B244" t="s">
        <v>239</v>
      </c>
      <c r="C244" t="s">
        <v>1439</v>
      </c>
      <c r="D244" t="s">
        <v>1439</v>
      </c>
      <c r="E244">
        <v>63</v>
      </c>
      <c r="F244">
        <v>52</v>
      </c>
      <c r="G244">
        <v>1.78</v>
      </c>
      <c r="H244" t="s">
        <v>1576</v>
      </c>
      <c r="I244" t="s">
        <v>1439</v>
      </c>
      <c r="J244">
        <f t="shared" si="6"/>
        <v>0.71186616916019785</v>
      </c>
    </row>
    <row r="245" spans="1:10" hidden="1" x14ac:dyDescent="0.25">
      <c r="A245" s="21">
        <v>44489</v>
      </c>
      <c r="B245" t="s">
        <v>239</v>
      </c>
      <c r="C245" t="s">
        <v>1439</v>
      </c>
      <c r="D245" t="s">
        <v>1439</v>
      </c>
      <c r="E245">
        <v>62</v>
      </c>
      <c r="F245">
        <v>51</v>
      </c>
      <c r="G245">
        <v>1.77</v>
      </c>
      <c r="H245" t="s">
        <v>1576</v>
      </c>
      <c r="I245" t="s">
        <v>1439</v>
      </c>
      <c r="J245">
        <f t="shared" si="6"/>
        <v>0.74267396193481261</v>
      </c>
    </row>
    <row r="246" spans="1:10" hidden="1" x14ac:dyDescent="0.25">
      <c r="A246" s="21">
        <v>44489</v>
      </c>
      <c r="B246" t="s">
        <v>239</v>
      </c>
      <c r="C246" t="s">
        <v>1439</v>
      </c>
      <c r="D246" t="s">
        <v>1439</v>
      </c>
      <c r="E246">
        <v>59</v>
      </c>
      <c r="F246">
        <v>49</v>
      </c>
      <c r="G246">
        <v>1.51</v>
      </c>
      <c r="H246" t="s">
        <v>1576</v>
      </c>
      <c r="I246" t="s">
        <v>1439</v>
      </c>
      <c r="J246">
        <f t="shared" si="6"/>
        <v>0.73522609419658291</v>
      </c>
    </row>
    <row r="247" spans="1:10" hidden="1" x14ac:dyDescent="0.25">
      <c r="A247" s="21">
        <v>44489</v>
      </c>
      <c r="B247" t="s">
        <v>239</v>
      </c>
      <c r="C247" t="s">
        <v>1439</v>
      </c>
      <c r="D247" t="s">
        <v>1439</v>
      </c>
      <c r="E247">
        <v>52</v>
      </c>
      <c r="F247">
        <v>42</v>
      </c>
      <c r="G247">
        <v>0.95</v>
      </c>
      <c r="H247" t="s">
        <v>1576</v>
      </c>
      <c r="I247" t="s">
        <v>1439</v>
      </c>
      <c r="J247">
        <f t="shared" si="6"/>
        <v>0.67563723258989528</v>
      </c>
    </row>
    <row r="248" spans="1:10" hidden="1" x14ac:dyDescent="0.25">
      <c r="A248" s="21">
        <v>44489</v>
      </c>
      <c r="B248" t="s">
        <v>239</v>
      </c>
      <c r="C248" t="s">
        <v>1439</v>
      </c>
      <c r="D248" t="s">
        <v>1439</v>
      </c>
      <c r="E248">
        <v>60</v>
      </c>
      <c r="F248">
        <v>49</v>
      </c>
      <c r="G248">
        <v>1.64</v>
      </c>
      <c r="H248" t="s">
        <v>1576</v>
      </c>
      <c r="I248" t="s">
        <v>1439</v>
      </c>
      <c r="J248">
        <f t="shared" si="6"/>
        <v>0.75925925925925919</v>
      </c>
    </row>
    <row r="249" spans="1:10" hidden="1" x14ac:dyDescent="0.25">
      <c r="A249" s="21">
        <v>44489</v>
      </c>
      <c r="B249" t="s">
        <v>239</v>
      </c>
      <c r="C249" t="s">
        <v>1439</v>
      </c>
      <c r="D249" t="s">
        <v>1439</v>
      </c>
      <c r="E249">
        <v>57</v>
      </c>
      <c r="F249">
        <v>47</v>
      </c>
      <c r="G249">
        <v>1.44</v>
      </c>
      <c r="H249" t="s">
        <v>1576</v>
      </c>
      <c r="I249" t="s">
        <v>1439</v>
      </c>
      <c r="J249">
        <f t="shared" si="6"/>
        <v>0.77756718666472269</v>
      </c>
    </row>
    <row r="250" spans="1:10" hidden="1" x14ac:dyDescent="0.25">
      <c r="A250" s="21">
        <v>44489</v>
      </c>
      <c r="B250" t="s">
        <v>239</v>
      </c>
      <c r="C250" t="s">
        <v>1439</v>
      </c>
      <c r="D250" t="s">
        <v>1439</v>
      </c>
      <c r="E250">
        <v>57</v>
      </c>
      <c r="F250">
        <v>48</v>
      </c>
      <c r="G250">
        <v>1.48</v>
      </c>
      <c r="H250" t="s">
        <v>1576</v>
      </c>
      <c r="I250" t="s">
        <v>1439</v>
      </c>
      <c r="J250">
        <f t="shared" si="6"/>
        <v>0.79916627518318728</v>
      </c>
    </row>
    <row r="251" spans="1:10" hidden="1" x14ac:dyDescent="0.25">
      <c r="A251" s="21">
        <v>44489</v>
      </c>
      <c r="B251" t="s">
        <v>239</v>
      </c>
      <c r="C251" t="s">
        <v>1439</v>
      </c>
      <c r="D251" t="s">
        <v>1439</v>
      </c>
      <c r="E251">
        <v>60</v>
      </c>
      <c r="F251">
        <v>50</v>
      </c>
      <c r="G251">
        <v>1.61</v>
      </c>
      <c r="H251" t="s">
        <v>1576</v>
      </c>
      <c r="I251" t="s">
        <v>1439</v>
      </c>
      <c r="J251">
        <f t="shared" si="6"/>
        <v>0.74537037037037035</v>
      </c>
    </row>
    <row r="252" spans="1:10" hidden="1" x14ac:dyDescent="0.25">
      <c r="A252" s="21">
        <v>44489</v>
      </c>
      <c r="B252" t="s">
        <v>239</v>
      </c>
      <c r="C252" t="s">
        <v>1439</v>
      </c>
      <c r="D252" t="s">
        <v>1439</v>
      </c>
      <c r="E252">
        <v>62</v>
      </c>
      <c r="F252">
        <v>51</v>
      </c>
      <c r="G252">
        <v>1.8</v>
      </c>
      <c r="H252" t="s">
        <v>1576</v>
      </c>
      <c r="I252" t="s">
        <v>1439</v>
      </c>
      <c r="J252">
        <f t="shared" si="6"/>
        <v>0.75526165620489405</v>
      </c>
    </row>
    <row r="253" spans="1:10" hidden="1" x14ac:dyDescent="0.25">
      <c r="A253" s="21">
        <v>44503</v>
      </c>
      <c r="B253" t="s">
        <v>1575</v>
      </c>
      <c r="C253" t="s">
        <v>1439</v>
      </c>
      <c r="D253" t="s">
        <v>1439</v>
      </c>
      <c r="E253">
        <v>72</v>
      </c>
      <c r="F253">
        <v>59</v>
      </c>
      <c r="G253">
        <v>3.46</v>
      </c>
      <c r="H253" t="s">
        <v>1577</v>
      </c>
      <c r="I253" t="s">
        <v>1439</v>
      </c>
      <c r="J253">
        <f t="shared" si="6"/>
        <v>0.92699759945130311</v>
      </c>
    </row>
    <row r="254" spans="1:10" hidden="1" x14ac:dyDescent="0.25">
      <c r="A254" s="21">
        <v>44503</v>
      </c>
      <c r="B254" t="s">
        <v>1575</v>
      </c>
      <c r="C254" t="s">
        <v>1439</v>
      </c>
      <c r="D254" t="s">
        <v>1439</v>
      </c>
      <c r="E254">
        <v>66</v>
      </c>
      <c r="F254">
        <v>55</v>
      </c>
      <c r="G254">
        <v>2.75</v>
      </c>
      <c r="H254" t="s">
        <v>1577</v>
      </c>
      <c r="I254" t="s">
        <v>1439</v>
      </c>
      <c r="J254">
        <f t="shared" si="6"/>
        <v>0.95653504744413831</v>
      </c>
    </row>
    <row r="255" spans="1:10" hidden="1" x14ac:dyDescent="0.25">
      <c r="A255" s="21">
        <v>44503</v>
      </c>
      <c r="B255" t="s">
        <v>1575</v>
      </c>
      <c r="C255" t="s">
        <v>1439</v>
      </c>
      <c r="D255" t="s">
        <v>1439</v>
      </c>
      <c r="E255">
        <v>63</v>
      </c>
      <c r="F255">
        <v>50</v>
      </c>
      <c r="G255">
        <v>1.78</v>
      </c>
      <c r="H255" t="s">
        <v>1577</v>
      </c>
      <c r="I255" t="s">
        <v>1439</v>
      </c>
      <c r="J255">
        <f t="shared" si="6"/>
        <v>0.71186616916019785</v>
      </c>
    </row>
    <row r="256" spans="1:10" hidden="1" x14ac:dyDescent="0.25">
      <c r="A256" s="21">
        <v>44503</v>
      </c>
      <c r="B256" t="s">
        <v>1575</v>
      </c>
      <c r="C256" t="s">
        <v>1439</v>
      </c>
      <c r="D256" t="s">
        <v>1439</v>
      </c>
      <c r="E256">
        <v>60</v>
      </c>
      <c r="F256">
        <v>58</v>
      </c>
      <c r="G256">
        <v>2.09</v>
      </c>
      <c r="H256" t="s">
        <v>1577</v>
      </c>
      <c r="I256" t="s">
        <v>1439</v>
      </c>
      <c r="J256">
        <f t="shared" si="6"/>
        <v>0.96759259259259245</v>
      </c>
    </row>
    <row r="257" spans="1:10" hidden="1" x14ac:dyDescent="0.25">
      <c r="A257" s="21">
        <v>44503</v>
      </c>
      <c r="B257" t="s">
        <v>1575</v>
      </c>
      <c r="C257" t="s">
        <v>1439</v>
      </c>
      <c r="D257" t="s">
        <v>1439</v>
      </c>
      <c r="E257">
        <v>79</v>
      </c>
      <c r="F257">
        <v>65</v>
      </c>
      <c r="G257">
        <v>3.78</v>
      </c>
      <c r="H257" t="s">
        <v>1577</v>
      </c>
      <c r="I257" t="s">
        <v>1439</v>
      </c>
      <c r="J257">
        <f t="shared" si="6"/>
        <v>0.76667363028076874</v>
      </c>
    </row>
    <row r="258" spans="1:10" hidden="1" x14ac:dyDescent="0.25">
      <c r="A258" s="21">
        <v>44503</v>
      </c>
      <c r="B258" t="s">
        <v>1575</v>
      </c>
      <c r="C258" t="s">
        <v>1439</v>
      </c>
      <c r="D258" t="s">
        <v>1439</v>
      </c>
      <c r="E258">
        <v>68</v>
      </c>
      <c r="F258">
        <v>58</v>
      </c>
      <c r="G258">
        <v>3.27</v>
      </c>
      <c r="H258" t="s">
        <v>1577</v>
      </c>
      <c r="I258" t="s">
        <v>1439</v>
      </c>
      <c r="J258">
        <f t="shared" si="6"/>
        <v>1.0399704864644819</v>
      </c>
    </row>
    <row r="259" spans="1:10" hidden="1" x14ac:dyDescent="0.25">
      <c r="A259" s="21">
        <v>44503</v>
      </c>
      <c r="B259" t="s">
        <v>1575</v>
      </c>
      <c r="C259" t="s">
        <v>1439</v>
      </c>
      <c r="D259" t="s">
        <v>1439</v>
      </c>
      <c r="E259">
        <v>56</v>
      </c>
      <c r="F259">
        <v>46</v>
      </c>
      <c r="G259">
        <v>1.63</v>
      </c>
      <c r="H259" t="s">
        <v>1577</v>
      </c>
      <c r="I259" t="s">
        <v>1439</v>
      </c>
      <c r="J259">
        <f t="shared" si="6"/>
        <v>0.92816144314868798</v>
      </c>
    </row>
    <row r="260" spans="1:10" hidden="1" x14ac:dyDescent="0.25">
      <c r="A260" s="21">
        <v>44503</v>
      </c>
      <c r="B260" t="s">
        <v>1575</v>
      </c>
      <c r="C260" t="s">
        <v>1439</v>
      </c>
      <c r="D260" t="s">
        <v>1439</v>
      </c>
      <c r="E260">
        <v>60</v>
      </c>
      <c r="F260">
        <v>50</v>
      </c>
      <c r="G260">
        <v>2.2000000000000002</v>
      </c>
      <c r="H260" t="s">
        <v>1577</v>
      </c>
      <c r="I260" t="s">
        <v>1439</v>
      </c>
      <c r="J260">
        <f t="shared" si="6"/>
        <v>1.0185185185185186</v>
      </c>
    </row>
    <row r="261" spans="1:10" hidden="1" x14ac:dyDescent="0.25">
      <c r="A261" s="21">
        <v>44503</v>
      </c>
      <c r="B261" t="s">
        <v>1575</v>
      </c>
      <c r="C261" t="s">
        <v>1439</v>
      </c>
      <c r="D261" t="s">
        <v>1439</v>
      </c>
      <c r="E261">
        <v>56</v>
      </c>
      <c r="F261">
        <v>47</v>
      </c>
      <c r="G261">
        <v>1.73</v>
      </c>
      <c r="H261" t="s">
        <v>1577</v>
      </c>
      <c r="I261" t="s">
        <v>1439</v>
      </c>
      <c r="J261">
        <f t="shared" si="6"/>
        <v>0.98510386297376085</v>
      </c>
    </row>
    <row r="262" spans="1:10" hidden="1" x14ac:dyDescent="0.25">
      <c r="A262" s="21">
        <v>44503</v>
      </c>
      <c r="B262" t="s">
        <v>1575</v>
      </c>
      <c r="C262" t="s">
        <v>1439</v>
      </c>
      <c r="D262" t="s">
        <v>1439</v>
      </c>
      <c r="E262">
        <v>73</v>
      </c>
      <c r="F262">
        <v>61</v>
      </c>
      <c r="G262">
        <v>3.45</v>
      </c>
      <c r="H262" t="s">
        <v>1577</v>
      </c>
      <c r="I262" t="s">
        <v>1439</v>
      </c>
      <c r="J262">
        <f t="shared" si="6"/>
        <v>0.88685070318263726</v>
      </c>
    </row>
    <row r="263" spans="1:10" hidden="1" x14ac:dyDescent="0.25">
      <c r="A263" s="21">
        <v>44503</v>
      </c>
      <c r="B263" t="s">
        <v>1575</v>
      </c>
      <c r="C263" t="s">
        <v>1439</v>
      </c>
      <c r="D263" t="s">
        <v>1439</v>
      </c>
      <c r="E263">
        <v>56</v>
      </c>
      <c r="F263">
        <v>48</v>
      </c>
      <c r="G263">
        <v>1.73</v>
      </c>
      <c r="H263" t="s">
        <v>1577</v>
      </c>
      <c r="I263" t="s">
        <v>1439</v>
      </c>
      <c r="J263">
        <f t="shared" si="6"/>
        <v>0.98510386297376085</v>
      </c>
    </row>
    <row r="264" spans="1:10" hidden="1" x14ac:dyDescent="0.25">
      <c r="A264" s="21">
        <v>44503</v>
      </c>
      <c r="B264" t="s">
        <v>1575</v>
      </c>
      <c r="C264" t="s">
        <v>1439</v>
      </c>
      <c r="D264" t="s">
        <v>1439</v>
      </c>
      <c r="E264">
        <v>69</v>
      </c>
      <c r="F264">
        <v>58</v>
      </c>
      <c r="G264">
        <v>3.3</v>
      </c>
      <c r="H264" t="s">
        <v>1577</v>
      </c>
      <c r="I264" t="s">
        <v>1439</v>
      </c>
      <c r="J264">
        <f t="shared" si="6"/>
        <v>1.0045386884377596</v>
      </c>
    </row>
    <row r="265" spans="1:10" hidden="1" x14ac:dyDescent="0.25">
      <c r="A265" s="21">
        <v>44503</v>
      </c>
      <c r="B265" t="s">
        <v>1575</v>
      </c>
      <c r="C265" t="s">
        <v>1439</v>
      </c>
      <c r="D265" t="s">
        <v>1439</v>
      </c>
      <c r="E265">
        <v>60</v>
      </c>
      <c r="F265">
        <v>51</v>
      </c>
      <c r="G265">
        <v>1.89</v>
      </c>
      <c r="H265" t="s">
        <v>1577</v>
      </c>
      <c r="I265" t="s">
        <v>1439</v>
      </c>
      <c r="J265">
        <f t="shared" si="6"/>
        <v>0.87499999999999989</v>
      </c>
    </row>
    <row r="266" spans="1:10" hidden="1" x14ac:dyDescent="0.25">
      <c r="A266" s="21">
        <v>44503</v>
      </c>
      <c r="B266" t="s">
        <v>1575</v>
      </c>
      <c r="C266" t="s">
        <v>1439</v>
      </c>
      <c r="D266" t="s">
        <v>1439</v>
      </c>
      <c r="E266">
        <v>70</v>
      </c>
      <c r="F266">
        <v>58</v>
      </c>
      <c r="G266">
        <v>2.99</v>
      </c>
      <c r="H266" t="s">
        <v>1577</v>
      </c>
      <c r="I266" t="s">
        <v>1439</v>
      </c>
      <c r="J266">
        <f t="shared" si="6"/>
        <v>0.87172011661807591</v>
      </c>
    </row>
    <row r="267" spans="1:10" hidden="1" x14ac:dyDescent="0.25">
      <c r="A267" s="21">
        <v>44503</v>
      </c>
      <c r="B267" t="s">
        <v>1575</v>
      </c>
      <c r="C267" t="s">
        <v>1439</v>
      </c>
      <c r="D267" t="s">
        <v>1439</v>
      </c>
      <c r="E267">
        <v>58</v>
      </c>
      <c r="F267">
        <v>49</v>
      </c>
      <c r="G267">
        <v>1.71</v>
      </c>
      <c r="H267" t="s">
        <v>1577</v>
      </c>
      <c r="I267" t="s">
        <v>1439</v>
      </c>
      <c r="J267">
        <f t="shared" si="6"/>
        <v>0.8764196974045676</v>
      </c>
    </row>
    <row r="268" spans="1:10" hidden="1" x14ac:dyDescent="0.25">
      <c r="A268" s="21">
        <v>44503</v>
      </c>
      <c r="B268" t="s">
        <v>1575</v>
      </c>
      <c r="C268" t="s">
        <v>1439</v>
      </c>
      <c r="D268" t="s">
        <v>1439</v>
      </c>
      <c r="E268">
        <v>50</v>
      </c>
      <c r="F268">
        <v>44</v>
      </c>
      <c r="G268">
        <v>1.35</v>
      </c>
      <c r="H268" t="s">
        <v>1577</v>
      </c>
      <c r="I268" t="s">
        <v>1439</v>
      </c>
      <c r="J268">
        <f t="shared" si="6"/>
        <v>1.08</v>
      </c>
    </row>
    <row r="269" spans="1:10" hidden="1" x14ac:dyDescent="0.25">
      <c r="A269" s="21">
        <v>44503</v>
      </c>
      <c r="B269" t="s">
        <v>1575</v>
      </c>
      <c r="C269" t="s">
        <v>1439</v>
      </c>
      <c r="D269" t="s">
        <v>1439</v>
      </c>
      <c r="E269">
        <v>64</v>
      </c>
      <c r="F269">
        <v>54</v>
      </c>
      <c r="G269">
        <v>2.34</v>
      </c>
      <c r="H269" t="s">
        <v>1577</v>
      </c>
      <c r="I269" t="s">
        <v>1439</v>
      </c>
      <c r="J269">
        <f t="shared" si="6"/>
        <v>0.89263916015625</v>
      </c>
    </row>
    <row r="270" spans="1:10" hidden="1" x14ac:dyDescent="0.25">
      <c r="A270" s="21">
        <v>44503</v>
      </c>
      <c r="B270" t="s">
        <v>1575</v>
      </c>
      <c r="C270" t="s">
        <v>1439</v>
      </c>
      <c r="D270" t="s">
        <v>1439</v>
      </c>
      <c r="E270">
        <v>78</v>
      </c>
      <c r="F270">
        <v>65</v>
      </c>
      <c r="G270">
        <v>4.58</v>
      </c>
      <c r="H270" t="s">
        <v>1577</v>
      </c>
      <c r="I270" t="s">
        <v>1439</v>
      </c>
      <c r="J270">
        <f t="shared" si="6"/>
        <v>0.96512078760599473</v>
      </c>
    </row>
    <row r="271" spans="1:10" hidden="1" x14ac:dyDescent="0.25">
      <c r="A271" s="21">
        <v>44503</v>
      </c>
      <c r="B271" t="s">
        <v>1575</v>
      </c>
      <c r="C271" t="s">
        <v>1439</v>
      </c>
      <c r="D271" t="s">
        <v>1439</v>
      </c>
      <c r="E271">
        <v>59</v>
      </c>
      <c r="F271">
        <v>49</v>
      </c>
      <c r="G271">
        <v>1.9</v>
      </c>
      <c r="H271" t="s">
        <v>1577</v>
      </c>
      <c r="I271" t="s">
        <v>1439</v>
      </c>
      <c r="J271">
        <f t="shared" si="6"/>
        <v>0.92511892647252147</v>
      </c>
    </row>
    <row r="272" spans="1:10" hidden="1" x14ac:dyDescent="0.25">
      <c r="A272" s="21">
        <v>44503</v>
      </c>
      <c r="B272" t="s">
        <v>1575</v>
      </c>
      <c r="C272" t="s">
        <v>1439</v>
      </c>
      <c r="D272" t="s">
        <v>1439</v>
      </c>
      <c r="E272">
        <v>63</v>
      </c>
      <c r="F272">
        <v>54</v>
      </c>
      <c r="G272">
        <v>2.5499999999999998</v>
      </c>
      <c r="H272" t="s">
        <v>1577</v>
      </c>
      <c r="I272" t="s">
        <v>1439</v>
      </c>
      <c r="J272">
        <f t="shared" si="6"/>
        <v>1.0198082760441036</v>
      </c>
    </row>
    <row r="273" spans="1:10" hidden="1" x14ac:dyDescent="0.25">
      <c r="A273" s="21">
        <v>44503</v>
      </c>
      <c r="B273" t="s">
        <v>1575</v>
      </c>
      <c r="C273" t="s">
        <v>1439</v>
      </c>
      <c r="D273" t="s">
        <v>1439</v>
      </c>
      <c r="E273">
        <v>75</v>
      </c>
      <c r="F273">
        <v>64</v>
      </c>
      <c r="G273">
        <v>4.13</v>
      </c>
      <c r="H273" t="s">
        <v>1577</v>
      </c>
      <c r="I273" t="s">
        <v>1439</v>
      </c>
      <c r="J273">
        <f t="shared" si="6"/>
        <v>0.97896296296296303</v>
      </c>
    </row>
    <row r="274" spans="1:10" hidden="1" x14ac:dyDescent="0.25">
      <c r="A274" s="21">
        <v>44503</v>
      </c>
      <c r="B274" t="s">
        <v>1575</v>
      </c>
      <c r="C274" t="s">
        <v>1439</v>
      </c>
      <c r="D274" t="s">
        <v>1439</v>
      </c>
      <c r="E274">
        <v>56</v>
      </c>
      <c r="F274">
        <v>48</v>
      </c>
      <c r="G274">
        <v>1.83</v>
      </c>
      <c r="H274" t="s">
        <v>1577</v>
      </c>
      <c r="I274" t="s">
        <v>1439</v>
      </c>
      <c r="J274">
        <f t="shared" si="6"/>
        <v>1.0420462827988339</v>
      </c>
    </row>
    <row r="275" spans="1:10" hidden="1" x14ac:dyDescent="0.25">
      <c r="A275" s="21">
        <v>44503</v>
      </c>
      <c r="B275" t="s">
        <v>1575</v>
      </c>
      <c r="C275" t="s">
        <v>1439</v>
      </c>
      <c r="D275" t="s">
        <v>1439</v>
      </c>
      <c r="E275">
        <v>67</v>
      </c>
      <c r="F275">
        <v>55</v>
      </c>
      <c r="G275">
        <v>2.08</v>
      </c>
      <c r="H275" t="s">
        <v>1577</v>
      </c>
      <c r="I275" t="s">
        <v>1439</v>
      </c>
      <c r="J275">
        <f t="shared" si="6"/>
        <v>0.69157442903548649</v>
      </c>
    </row>
    <row r="276" spans="1:10" hidden="1" x14ac:dyDescent="0.25">
      <c r="A276" s="21">
        <v>44503</v>
      </c>
      <c r="B276" t="s">
        <v>1575</v>
      </c>
      <c r="C276" t="s">
        <v>1439</v>
      </c>
      <c r="D276" t="s">
        <v>1439</v>
      </c>
      <c r="E276">
        <v>68</v>
      </c>
      <c r="F276">
        <v>56</v>
      </c>
      <c r="G276">
        <v>2.34</v>
      </c>
      <c r="H276" t="s">
        <v>1577</v>
      </c>
      <c r="I276" t="s">
        <v>1439</v>
      </c>
      <c r="J276">
        <f t="shared" si="6"/>
        <v>0.74419906370852829</v>
      </c>
    </row>
    <row r="277" spans="1:10" hidden="1" x14ac:dyDescent="0.25">
      <c r="A277" s="21">
        <v>44503</v>
      </c>
      <c r="B277" t="s">
        <v>1575</v>
      </c>
      <c r="C277" t="s">
        <v>1439</v>
      </c>
      <c r="D277" t="s">
        <v>1439</v>
      </c>
      <c r="E277">
        <v>54</v>
      </c>
      <c r="F277">
        <v>46</v>
      </c>
      <c r="G277">
        <v>1.69</v>
      </c>
      <c r="H277" t="s">
        <v>1577</v>
      </c>
      <c r="I277" t="s">
        <v>1439</v>
      </c>
      <c r="J277">
        <f t="shared" si="6"/>
        <v>1.0732611898592694</v>
      </c>
    </row>
    <row r="278" spans="1:10" hidden="1" x14ac:dyDescent="0.25">
      <c r="A278" s="21">
        <v>44503</v>
      </c>
      <c r="B278" t="s">
        <v>1575</v>
      </c>
      <c r="C278" t="s">
        <v>1439</v>
      </c>
      <c r="D278" t="s">
        <v>1439</v>
      </c>
      <c r="E278">
        <v>59</v>
      </c>
      <c r="F278">
        <v>49</v>
      </c>
      <c r="G278">
        <v>1.74</v>
      </c>
      <c r="H278" t="s">
        <v>1577</v>
      </c>
      <c r="I278" t="s">
        <v>1439</v>
      </c>
      <c r="J278">
        <f t="shared" si="6"/>
        <v>0.84721417476957239</v>
      </c>
    </row>
    <row r="279" spans="1:10" hidden="1" x14ac:dyDescent="0.25">
      <c r="A279" s="21">
        <v>44503</v>
      </c>
      <c r="B279" t="s">
        <v>1575</v>
      </c>
      <c r="C279" t="s">
        <v>1439</v>
      </c>
      <c r="D279" t="s">
        <v>1439</v>
      </c>
      <c r="E279">
        <v>63</v>
      </c>
      <c r="F279">
        <v>53</v>
      </c>
      <c r="G279">
        <v>2.44</v>
      </c>
      <c r="H279" t="s">
        <v>1577</v>
      </c>
      <c r="I279" t="s">
        <v>1439</v>
      </c>
      <c r="J279">
        <f t="shared" si="6"/>
        <v>0.97581654648925997</v>
      </c>
    </row>
    <row r="280" spans="1:10" hidden="1" x14ac:dyDescent="0.25">
      <c r="A280" s="21">
        <v>44503</v>
      </c>
      <c r="B280" t="s">
        <v>1575</v>
      </c>
      <c r="C280" t="s">
        <v>1439</v>
      </c>
      <c r="D280" t="s">
        <v>1439</v>
      </c>
      <c r="E280">
        <v>60</v>
      </c>
      <c r="F280">
        <v>51</v>
      </c>
      <c r="G280">
        <v>2.13</v>
      </c>
      <c r="H280" t="s">
        <v>1577</v>
      </c>
      <c r="I280" t="s">
        <v>1439</v>
      </c>
      <c r="J280">
        <f t="shared" si="6"/>
        <v>0.98611111111111105</v>
      </c>
    </row>
    <row r="281" spans="1:10" hidden="1" x14ac:dyDescent="0.25">
      <c r="A281" s="21">
        <v>44503</v>
      </c>
      <c r="B281" t="s">
        <v>1575</v>
      </c>
      <c r="C281" t="s">
        <v>1439</v>
      </c>
      <c r="D281" t="s">
        <v>1439</v>
      </c>
      <c r="E281">
        <v>80</v>
      </c>
      <c r="F281">
        <v>67</v>
      </c>
      <c r="G281">
        <v>4.83</v>
      </c>
      <c r="H281" t="s">
        <v>1577</v>
      </c>
      <c r="I281" t="s">
        <v>1439</v>
      </c>
      <c r="J281">
        <f t="shared" si="6"/>
        <v>0.943359375</v>
      </c>
    </row>
    <row r="282" spans="1:10" hidden="1" x14ac:dyDescent="0.25">
      <c r="A282" s="21">
        <v>44503</v>
      </c>
      <c r="B282" t="s">
        <v>1575</v>
      </c>
      <c r="C282" t="s">
        <v>1439</v>
      </c>
      <c r="D282" t="s">
        <v>1439</v>
      </c>
      <c r="E282">
        <v>64</v>
      </c>
      <c r="F282">
        <v>53</v>
      </c>
      <c r="G282">
        <v>2.35</v>
      </c>
      <c r="H282" t="s">
        <v>1577</v>
      </c>
      <c r="I282" t="s">
        <v>1439</v>
      </c>
      <c r="J282">
        <f t="shared" ref="J282:J345" si="7">IF(ISNUMBER(I282),(G282/I282^3*100000),(G282/E282^3*100000))</f>
        <v>0.896453857421875</v>
      </c>
    </row>
    <row r="283" spans="1:10" hidden="1" x14ac:dyDescent="0.25">
      <c r="A283" s="21">
        <v>44503</v>
      </c>
      <c r="B283" t="s">
        <v>1575</v>
      </c>
      <c r="C283" t="s">
        <v>1439</v>
      </c>
      <c r="D283" t="s">
        <v>1439</v>
      </c>
      <c r="E283">
        <v>61</v>
      </c>
      <c r="F283">
        <v>51</v>
      </c>
      <c r="G283">
        <v>2.16</v>
      </c>
      <c r="H283" t="s">
        <v>1577</v>
      </c>
      <c r="I283" t="s">
        <v>1439</v>
      </c>
      <c r="J283">
        <f t="shared" si="7"/>
        <v>0.95162150135914469</v>
      </c>
    </row>
    <row r="284" spans="1:10" hidden="1" x14ac:dyDescent="0.25">
      <c r="A284" s="21">
        <v>44503</v>
      </c>
      <c r="B284" t="s">
        <v>1575</v>
      </c>
      <c r="C284" t="s">
        <v>1439</v>
      </c>
      <c r="D284" t="s">
        <v>1439</v>
      </c>
      <c r="E284">
        <v>58</v>
      </c>
      <c r="F284">
        <v>48</v>
      </c>
      <c r="G284">
        <v>1.9</v>
      </c>
      <c r="H284" t="s">
        <v>1577</v>
      </c>
      <c r="I284" t="s">
        <v>1439</v>
      </c>
      <c r="J284">
        <f t="shared" si="7"/>
        <v>0.97379966378285276</v>
      </c>
    </row>
    <row r="285" spans="1:10" hidden="1" x14ac:dyDescent="0.25">
      <c r="A285" s="21">
        <v>44503</v>
      </c>
      <c r="B285" t="s">
        <v>1575</v>
      </c>
      <c r="C285" t="s">
        <v>1439</v>
      </c>
      <c r="D285" t="s">
        <v>1439</v>
      </c>
      <c r="E285">
        <v>72</v>
      </c>
      <c r="F285">
        <v>60</v>
      </c>
      <c r="G285">
        <v>3.46</v>
      </c>
      <c r="H285" t="s">
        <v>1577</v>
      </c>
      <c r="I285" t="s">
        <v>1439</v>
      </c>
      <c r="J285">
        <f t="shared" si="7"/>
        <v>0.92699759945130311</v>
      </c>
    </row>
    <row r="286" spans="1:10" hidden="1" x14ac:dyDescent="0.25">
      <c r="A286" s="21">
        <v>44503</v>
      </c>
      <c r="B286" t="s">
        <v>1575</v>
      </c>
      <c r="C286" t="s">
        <v>1439</v>
      </c>
      <c r="D286" t="s">
        <v>1439</v>
      </c>
      <c r="E286">
        <v>70</v>
      </c>
      <c r="F286">
        <v>60</v>
      </c>
      <c r="G286">
        <v>3.55</v>
      </c>
      <c r="H286" t="s">
        <v>1577</v>
      </c>
      <c r="I286" t="s">
        <v>1439</v>
      </c>
      <c r="J286">
        <f t="shared" si="7"/>
        <v>1.0349854227405249</v>
      </c>
    </row>
    <row r="287" spans="1:10" hidden="1" x14ac:dyDescent="0.25">
      <c r="A287" s="21">
        <v>44503</v>
      </c>
      <c r="B287" t="s">
        <v>1575</v>
      </c>
      <c r="C287" t="s">
        <v>1439</v>
      </c>
      <c r="D287" t="s">
        <v>1439</v>
      </c>
      <c r="E287">
        <v>56</v>
      </c>
      <c r="F287">
        <v>47</v>
      </c>
      <c r="G287">
        <v>1.92</v>
      </c>
      <c r="H287" t="s">
        <v>1577</v>
      </c>
      <c r="I287" t="s">
        <v>1439</v>
      </c>
      <c r="J287">
        <f t="shared" si="7"/>
        <v>1.0932944606413995</v>
      </c>
    </row>
    <row r="288" spans="1:10" hidden="1" x14ac:dyDescent="0.25">
      <c r="A288" s="21">
        <v>44503</v>
      </c>
      <c r="B288" t="s">
        <v>1575</v>
      </c>
      <c r="C288" t="s">
        <v>1439</v>
      </c>
      <c r="D288" t="s">
        <v>1439</v>
      </c>
      <c r="E288">
        <v>58</v>
      </c>
      <c r="F288">
        <v>50</v>
      </c>
      <c r="G288">
        <v>2.02</v>
      </c>
      <c r="H288" t="s">
        <v>1577</v>
      </c>
      <c r="I288" t="s">
        <v>1439</v>
      </c>
      <c r="J288">
        <f t="shared" si="7"/>
        <v>1.0353028004428226</v>
      </c>
    </row>
    <row r="289" spans="1:10" hidden="1" x14ac:dyDescent="0.25">
      <c r="A289" s="21">
        <v>44503</v>
      </c>
      <c r="B289" t="s">
        <v>1575</v>
      </c>
      <c r="C289" t="s">
        <v>1439</v>
      </c>
      <c r="D289" t="s">
        <v>1439</v>
      </c>
      <c r="E289">
        <v>60</v>
      </c>
      <c r="F289">
        <v>51</v>
      </c>
      <c r="G289">
        <v>2.08</v>
      </c>
      <c r="H289" t="s">
        <v>1577</v>
      </c>
      <c r="I289" t="s">
        <v>1439</v>
      </c>
      <c r="J289">
        <f t="shared" si="7"/>
        <v>0.96296296296296302</v>
      </c>
    </row>
    <row r="290" spans="1:10" hidden="1" x14ac:dyDescent="0.25">
      <c r="A290" s="21">
        <v>44503</v>
      </c>
      <c r="B290" t="s">
        <v>1575</v>
      </c>
      <c r="C290" t="s">
        <v>1439</v>
      </c>
      <c r="D290" t="s">
        <v>1439</v>
      </c>
      <c r="E290">
        <v>65</v>
      </c>
      <c r="F290">
        <v>54</v>
      </c>
      <c r="G290">
        <v>2.81</v>
      </c>
      <c r="H290" t="s">
        <v>1577</v>
      </c>
      <c r="I290" t="s">
        <v>1439</v>
      </c>
      <c r="J290">
        <f t="shared" si="7"/>
        <v>1.023213472917615</v>
      </c>
    </row>
    <row r="291" spans="1:10" hidden="1" x14ac:dyDescent="0.25">
      <c r="A291" s="21">
        <v>44503</v>
      </c>
      <c r="B291" t="s">
        <v>1575</v>
      </c>
      <c r="C291" t="s">
        <v>1439</v>
      </c>
      <c r="D291" t="s">
        <v>1439</v>
      </c>
      <c r="E291">
        <v>81</v>
      </c>
      <c r="F291">
        <v>67</v>
      </c>
      <c r="G291">
        <v>4.7699999999999996</v>
      </c>
      <c r="H291" t="s">
        <v>1577</v>
      </c>
      <c r="I291" t="s">
        <v>1439</v>
      </c>
      <c r="J291">
        <f t="shared" si="7"/>
        <v>0.89755965384680514</v>
      </c>
    </row>
    <row r="292" spans="1:10" hidden="1" x14ac:dyDescent="0.25">
      <c r="A292" s="21">
        <v>44503</v>
      </c>
      <c r="B292" t="s">
        <v>1575</v>
      </c>
      <c r="C292" t="s">
        <v>1439</v>
      </c>
      <c r="D292" t="s">
        <v>1439</v>
      </c>
      <c r="E292">
        <v>60</v>
      </c>
      <c r="F292">
        <v>49</v>
      </c>
      <c r="G292">
        <v>2.04</v>
      </c>
      <c r="H292" t="s">
        <v>1577</v>
      </c>
      <c r="I292" t="s">
        <v>1439</v>
      </c>
      <c r="J292">
        <f t="shared" si="7"/>
        <v>0.94444444444444442</v>
      </c>
    </row>
    <row r="293" spans="1:10" hidden="1" x14ac:dyDescent="0.25">
      <c r="A293" s="21">
        <v>44503</v>
      </c>
      <c r="B293" t="s">
        <v>1575</v>
      </c>
      <c r="C293" t="s">
        <v>1439</v>
      </c>
      <c r="D293" t="s">
        <v>1439</v>
      </c>
      <c r="E293">
        <v>56</v>
      </c>
      <c r="F293">
        <v>48</v>
      </c>
      <c r="G293">
        <v>1.69</v>
      </c>
      <c r="H293" t="s">
        <v>1577</v>
      </c>
      <c r="I293" t="s">
        <v>1439</v>
      </c>
      <c r="J293">
        <f t="shared" si="7"/>
        <v>0.9623268950437317</v>
      </c>
    </row>
    <row r="294" spans="1:10" hidden="1" x14ac:dyDescent="0.25">
      <c r="A294" s="21">
        <v>44503</v>
      </c>
      <c r="B294" t="s">
        <v>1575</v>
      </c>
      <c r="C294" t="s">
        <v>1439</v>
      </c>
      <c r="D294" t="s">
        <v>1439</v>
      </c>
      <c r="E294">
        <v>56</v>
      </c>
      <c r="F294">
        <v>46</v>
      </c>
      <c r="G294">
        <v>1.74</v>
      </c>
      <c r="H294" t="s">
        <v>1577</v>
      </c>
      <c r="I294" t="s">
        <v>1439</v>
      </c>
      <c r="J294">
        <f t="shared" si="7"/>
        <v>0.99079810495626819</v>
      </c>
    </row>
    <row r="295" spans="1:10" hidden="1" x14ac:dyDescent="0.25">
      <c r="A295" s="21">
        <v>44503</v>
      </c>
      <c r="B295" t="s">
        <v>1575</v>
      </c>
      <c r="C295" t="s">
        <v>1439</v>
      </c>
      <c r="D295" t="s">
        <v>1439</v>
      </c>
      <c r="E295">
        <v>57</v>
      </c>
      <c r="F295">
        <v>47</v>
      </c>
      <c r="G295">
        <v>1.87</v>
      </c>
      <c r="H295" t="s">
        <v>1577</v>
      </c>
      <c r="I295" t="s">
        <v>1439</v>
      </c>
      <c r="J295">
        <f t="shared" si="7"/>
        <v>1.0097573882382165</v>
      </c>
    </row>
    <row r="296" spans="1:10" hidden="1" x14ac:dyDescent="0.25">
      <c r="A296" s="21">
        <v>44503</v>
      </c>
      <c r="B296" t="s">
        <v>1575</v>
      </c>
      <c r="C296" t="s">
        <v>1439</v>
      </c>
      <c r="D296" t="s">
        <v>1439</v>
      </c>
      <c r="E296">
        <v>58</v>
      </c>
      <c r="F296">
        <v>49</v>
      </c>
      <c r="G296">
        <v>2.0499999999999998</v>
      </c>
      <c r="H296" t="s">
        <v>1577</v>
      </c>
      <c r="I296" t="s">
        <v>1439</v>
      </c>
      <c r="J296">
        <f t="shared" si="7"/>
        <v>1.050678584607815</v>
      </c>
    </row>
    <row r="297" spans="1:10" hidden="1" x14ac:dyDescent="0.25">
      <c r="A297" s="21">
        <v>44503</v>
      </c>
      <c r="B297" t="s">
        <v>1575</v>
      </c>
      <c r="C297" t="s">
        <v>1439</v>
      </c>
      <c r="D297" t="s">
        <v>1439</v>
      </c>
      <c r="E297">
        <v>59</v>
      </c>
      <c r="F297">
        <v>48</v>
      </c>
      <c r="G297">
        <v>1.87</v>
      </c>
      <c r="H297" t="s">
        <v>1577</v>
      </c>
      <c r="I297" t="s">
        <v>1439</v>
      </c>
      <c r="J297">
        <f t="shared" si="7"/>
        <v>0.91051178552821865</v>
      </c>
    </row>
    <row r="298" spans="1:10" hidden="1" x14ac:dyDescent="0.25">
      <c r="A298" s="21">
        <v>44503</v>
      </c>
      <c r="B298" t="s">
        <v>1575</v>
      </c>
      <c r="C298" t="s">
        <v>1439</v>
      </c>
      <c r="D298" t="s">
        <v>1439</v>
      </c>
      <c r="E298">
        <v>56</v>
      </c>
      <c r="F298">
        <v>47</v>
      </c>
      <c r="G298">
        <v>1.68</v>
      </c>
      <c r="H298" t="s">
        <v>1577</v>
      </c>
      <c r="I298" t="s">
        <v>1439</v>
      </c>
      <c r="J298">
        <f t="shared" si="7"/>
        <v>0.95663265306122447</v>
      </c>
    </row>
    <row r="299" spans="1:10" hidden="1" x14ac:dyDescent="0.25">
      <c r="A299" s="21">
        <v>44503</v>
      </c>
      <c r="B299" t="s">
        <v>1575</v>
      </c>
      <c r="C299" t="s">
        <v>1439</v>
      </c>
      <c r="D299" t="s">
        <v>1439</v>
      </c>
      <c r="E299">
        <v>55</v>
      </c>
      <c r="F299">
        <v>46</v>
      </c>
      <c r="G299">
        <v>1.58</v>
      </c>
      <c r="H299" t="s">
        <v>1577</v>
      </c>
      <c r="I299" t="s">
        <v>1439</v>
      </c>
      <c r="J299">
        <f t="shared" si="7"/>
        <v>0.94966190833959441</v>
      </c>
    </row>
    <row r="300" spans="1:10" hidden="1" x14ac:dyDescent="0.25">
      <c r="A300" s="21">
        <v>44503</v>
      </c>
      <c r="B300" t="s">
        <v>1575</v>
      </c>
      <c r="C300" t="s">
        <v>1439</v>
      </c>
      <c r="D300" t="s">
        <v>1439</v>
      </c>
      <c r="E300">
        <v>58</v>
      </c>
      <c r="F300">
        <v>49</v>
      </c>
      <c r="G300">
        <v>1.85</v>
      </c>
      <c r="H300" t="s">
        <v>1577</v>
      </c>
      <c r="I300" t="s">
        <v>1439</v>
      </c>
      <c r="J300">
        <f t="shared" si="7"/>
        <v>0.94817335684119897</v>
      </c>
    </row>
    <row r="301" spans="1:10" hidden="1" x14ac:dyDescent="0.25">
      <c r="A301" s="21">
        <v>44503</v>
      </c>
      <c r="B301" t="s">
        <v>1575</v>
      </c>
      <c r="C301" t="s">
        <v>1439</v>
      </c>
      <c r="D301" t="s">
        <v>1439</v>
      </c>
      <c r="E301">
        <v>60</v>
      </c>
      <c r="F301">
        <v>50</v>
      </c>
      <c r="G301">
        <v>2.23</v>
      </c>
      <c r="H301" t="s">
        <v>1577</v>
      </c>
      <c r="I301" t="s">
        <v>1439</v>
      </c>
      <c r="J301">
        <f t="shared" si="7"/>
        <v>1.0324074074074074</v>
      </c>
    </row>
    <row r="302" spans="1:10" hidden="1" x14ac:dyDescent="0.25">
      <c r="A302" s="21">
        <v>44503</v>
      </c>
      <c r="B302" t="s">
        <v>1575</v>
      </c>
      <c r="C302" t="s">
        <v>1439</v>
      </c>
      <c r="D302" t="s">
        <v>1439</v>
      </c>
      <c r="E302">
        <v>59</v>
      </c>
      <c r="F302">
        <v>49</v>
      </c>
      <c r="G302">
        <v>2.02</v>
      </c>
      <c r="H302" t="s">
        <v>1577</v>
      </c>
      <c r="I302" t="s">
        <v>1439</v>
      </c>
      <c r="J302">
        <f t="shared" si="7"/>
        <v>0.98354749024973331</v>
      </c>
    </row>
    <row r="303" spans="1:10" hidden="1" x14ac:dyDescent="0.25">
      <c r="A303" s="21">
        <v>44859</v>
      </c>
      <c r="B303" t="s">
        <v>239</v>
      </c>
      <c r="C303" t="s">
        <v>1580</v>
      </c>
      <c r="D303" t="s">
        <v>1581</v>
      </c>
      <c r="E303">
        <v>40</v>
      </c>
      <c r="F303">
        <v>36</v>
      </c>
      <c r="G303">
        <v>0.7</v>
      </c>
      <c r="I303" t="s">
        <v>1439</v>
      </c>
      <c r="J303">
        <f t="shared" si="7"/>
        <v>1.09375</v>
      </c>
    </row>
    <row r="304" spans="1:10" hidden="1" x14ac:dyDescent="0.25">
      <c r="A304" s="21">
        <v>44859</v>
      </c>
      <c r="B304" t="s">
        <v>239</v>
      </c>
      <c r="C304" t="s">
        <v>1580</v>
      </c>
      <c r="D304" t="s">
        <v>1581</v>
      </c>
      <c r="E304">
        <v>28</v>
      </c>
      <c r="F304">
        <v>22</v>
      </c>
      <c r="G304">
        <v>0.15</v>
      </c>
      <c r="I304" t="s">
        <v>1439</v>
      </c>
      <c r="J304">
        <f t="shared" si="7"/>
        <v>0.68330903790087461</v>
      </c>
    </row>
    <row r="305" spans="1:10" hidden="1" x14ac:dyDescent="0.25">
      <c r="A305" s="21">
        <v>44859</v>
      </c>
      <c r="B305" t="s">
        <v>239</v>
      </c>
      <c r="C305" t="s">
        <v>1580</v>
      </c>
      <c r="D305" t="s">
        <v>1581</v>
      </c>
      <c r="E305">
        <v>26</v>
      </c>
      <c r="F305">
        <v>20</v>
      </c>
      <c r="G305">
        <v>0.11</v>
      </c>
      <c r="I305" t="s">
        <v>1439</v>
      </c>
      <c r="J305">
        <f t="shared" si="7"/>
        <v>0.62585343650432401</v>
      </c>
    </row>
    <row r="306" spans="1:10" hidden="1" x14ac:dyDescent="0.25">
      <c r="A306" s="21">
        <v>44859</v>
      </c>
      <c r="B306" t="s">
        <v>239</v>
      </c>
      <c r="C306" t="s">
        <v>1580</v>
      </c>
      <c r="D306" t="s">
        <v>1581</v>
      </c>
      <c r="E306">
        <v>31</v>
      </c>
      <c r="F306">
        <v>27</v>
      </c>
      <c r="G306">
        <v>0.25</v>
      </c>
      <c r="I306" t="s">
        <v>1439</v>
      </c>
      <c r="J306">
        <f t="shared" si="7"/>
        <v>0.83917961800543783</v>
      </c>
    </row>
    <row r="307" spans="1:10" hidden="1" x14ac:dyDescent="0.25">
      <c r="A307" s="21">
        <v>44859</v>
      </c>
      <c r="B307" t="s">
        <v>239</v>
      </c>
      <c r="C307" t="s">
        <v>1580</v>
      </c>
      <c r="D307" t="s">
        <v>1581</v>
      </c>
      <c r="E307">
        <v>34</v>
      </c>
      <c r="F307">
        <v>28</v>
      </c>
      <c r="G307">
        <v>0.26</v>
      </c>
      <c r="I307" t="s">
        <v>1439</v>
      </c>
      <c r="J307">
        <f t="shared" si="7"/>
        <v>0.66151027885202529</v>
      </c>
    </row>
    <row r="308" spans="1:10" hidden="1" x14ac:dyDescent="0.25">
      <c r="A308" s="21">
        <v>44859</v>
      </c>
      <c r="B308" t="s">
        <v>239</v>
      </c>
      <c r="C308" t="s">
        <v>1580</v>
      </c>
      <c r="D308" t="s">
        <v>1581</v>
      </c>
      <c r="E308">
        <v>37</v>
      </c>
      <c r="F308">
        <v>30</v>
      </c>
      <c r="G308">
        <v>0.27</v>
      </c>
      <c r="I308" t="s">
        <v>1439</v>
      </c>
      <c r="J308">
        <f t="shared" si="7"/>
        <v>0.53303851696839277</v>
      </c>
    </row>
    <row r="309" spans="1:10" hidden="1" x14ac:dyDescent="0.25">
      <c r="A309" s="21">
        <v>44859</v>
      </c>
      <c r="B309" t="s">
        <v>239</v>
      </c>
      <c r="C309" t="s">
        <v>1580</v>
      </c>
      <c r="D309" t="s">
        <v>1581</v>
      </c>
      <c r="E309">
        <v>31</v>
      </c>
      <c r="F309">
        <v>27</v>
      </c>
      <c r="G309">
        <v>0.21</v>
      </c>
      <c r="I309" t="s">
        <v>1439</v>
      </c>
      <c r="J309">
        <f t="shared" si="7"/>
        <v>0.70491087912456774</v>
      </c>
    </row>
    <row r="310" spans="1:10" hidden="1" x14ac:dyDescent="0.25">
      <c r="A310" s="21">
        <v>44859</v>
      </c>
      <c r="B310" t="s">
        <v>239</v>
      </c>
      <c r="C310" t="s">
        <v>1580</v>
      </c>
      <c r="D310" t="s">
        <v>1581</v>
      </c>
      <c r="E310">
        <v>61</v>
      </c>
      <c r="F310">
        <v>51</v>
      </c>
      <c r="G310">
        <v>2.31</v>
      </c>
      <c r="I310" t="s">
        <v>1439</v>
      </c>
      <c r="J310">
        <f t="shared" si="7"/>
        <v>1.0177063278424185</v>
      </c>
    </row>
    <row r="311" spans="1:10" hidden="1" x14ac:dyDescent="0.25">
      <c r="A311" s="21">
        <v>44859</v>
      </c>
      <c r="B311" t="s">
        <v>239</v>
      </c>
      <c r="C311" t="s">
        <v>1580</v>
      </c>
      <c r="D311" t="s">
        <v>1581</v>
      </c>
      <c r="E311">
        <v>33</v>
      </c>
      <c r="F311">
        <v>28</v>
      </c>
      <c r="G311">
        <v>0.4</v>
      </c>
      <c r="I311" t="s">
        <v>1439</v>
      </c>
      <c r="J311">
        <f t="shared" si="7"/>
        <v>1.1130589642986339</v>
      </c>
    </row>
    <row r="312" spans="1:10" hidden="1" x14ac:dyDescent="0.25">
      <c r="A312" s="21">
        <v>44859</v>
      </c>
      <c r="B312" t="s">
        <v>239</v>
      </c>
      <c r="C312" t="s">
        <v>1580</v>
      </c>
      <c r="D312" t="s">
        <v>1581</v>
      </c>
      <c r="E312">
        <v>54</v>
      </c>
      <c r="F312">
        <v>45</v>
      </c>
      <c r="G312">
        <v>1.47</v>
      </c>
      <c r="I312" t="s">
        <v>1439</v>
      </c>
      <c r="J312">
        <f t="shared" si="7"/>
        <v>0.93354671543971945</v>
      </c>
    </row>
    <row r="313" spans="1:10" hidden="1" x14ac:dyDescent="0.25">
      <c r="A313" s="21">
        <v>44859</v>
      </c>
      <c r="B313" t="s">
        <v>239</v>
      </c>
      <c r="C313" t="s">
        <v>1580</v>
      </c>
      <c r="D313" t="s">
        <v>1581</v>
      </c>
      <c r="E313">
        <v>40</v>
      </c>
      <c r="F313">
        <v>33</v>
      </c>
      <c r="G313">
        <v>0.56999999999999995</v>
      </c>
      <c r="I313" t="s">
        <v>1439</v>
      </c>
      <c r="J313">
        <f t="shared" si="7"/>
        <v>0.890625</v>
      </c>
    </row>
    <row r="314" spans="1:10" hidden="1" x14ac:dyDescent="0.25">
      <c r="A314" s="21">
        <v>44859</v>
      </c>
      <c r="B314" t="s">
        <v>239</v>
      </c>
      <c r="C314" t="s">
        <v>1580</v>
      </c>
      <c r="D314" t="s">
        <v>1581</v>
      </c>
      <c r="E314">
        <v>48</v>
      </c>
      <c r="F314">
        <v>40</v>
      </c>
      <c r="G314">
        <v>0.9</v>
      </c>
      <c r="I314" t="s">
        <v>1439</v>
      </c>
      <c r="J314">
        <f t="shared" si="7"/>
        <v>0.81380208333333337</v>
      </c>
    </row>
    <row r="315" spans="1:10" hidden="1" x14ac:dyDescent="0.25">
      <c r="A315" s="21">
        <v>44859</v>
      </c>
      <c r="B315" t="s">
        <v>239</v>
      </c>
      <c r="C315" t="s">
        <v>1580</v>
      </c>
      <c r="D315" t="s">
        <v>1581</v>
      </c>
      <c r="E315">
        <v>37</v>
      </c>
      <c r="F315">
        <v>33</v>
      </c>
      <c r="G315">
        <v>0.53</v>
      </c>
      <c r="I315" t="s">
        <v>1439</v>
      </c>
      <c r="J315">
        <f t="shared" si="7"/>
        <v>1.0463348666416601</v>
      </c>
    </row>
    <row r="316" spans="1:10" hidden="1" x14ac:dyDescent="0.25">
      <c r="A316" s="21">
        <v>44859</v>
      </c>
      <c r="B316" t="s">
        <v>239</v>
      </c>
      <c r="C316" t="s">
        <v>1580</v>
      </c>
      <c r="D316" t="s">
        <v>1581</v>
      </c>
      <c r="E316">
        <v>50</v>
      </c>
      <c r="F316">
        <v>41</v>
      </c>
      <c r="G316">
        <v>1.02</v>
      </c>
      <c r="I316" t="s">
        <v>1439</v>
      </c>
      <c r="J316">
        <f t="shared" si="7"/>
        <v>0.81599999999999995</v>
      </c>
    </row>
    <row r="317" spans="1:10" hidden="1" x14ac:dyDescent="0.25">
      <c r="A317" s="21">
        <v>44859</v>
      </c>
      <c r="B317" t="s">
        <v>239</v>
      </c>
      <c r="C317" t="s">
        <v>1580</v>
      </c>
      <c r="D317" t="s">
        <v>1581</v>
      </c>
      <c r="E317">
        <v>51</v>
      </c>
      <c r="F317">
        <v>43</v>
      </c>
      <c r="G317">
        <v>1.1599999999999999</v>
      </c>
      <c r="I317" t="s">
        <v>1439</v>
      </c>
      <c r="J317">
        <f t="shared" si="7"/>
        <v>0.8744751264596573</v>
      </c>
    </row>
    <row r="318" spans="1:10" hidden="1" x14ac:dyDescent="0.25">
      <c r="A318" s="21">
        <v>44859</v>
      </c>
      <c r="B318" t="s">
        <v>239</v>
      </c>
      <c r="C318" t="s">
        <v>1580</v>
      </c>
      <c r="D318" t="s">
        <v>1581</v>
      </c>
      <c r="E318">
        <v>51</v>
      </c>
      <c r="F318">
        <v>43</v>
      </c>
      <c r="G318">
        <v>1.1100000000000001</v>
      </c>
      <c r="I318" t="s">
        <v>1439</v>
      </c>
      <c r="J318">
        <f t="shared" si="7"/>
        <v>0.83678223307777566</v>
      </c>
    </row>
    <row r="319" spans="1:10" hidden="1" x14ac:dyDescent="0.25">
      <c r="A319" s="21">
        <v>44859</v>
      </c>
      <c r="B319" t="s">
        <v>239</v>
      </c>
      <c r="C319" t="s">
        <v>1580</v>
      </c>
      <c r="D319" t="s">
        <v>1581</v>
      </c>
      <c r="E319">
        <v>43</v>
      </c>
      <c r="F319">
        <v>36</v>
      </c>
      <c r="G319">
        <v>0.68</v>
      </c>
      <c r="I319" t="s">
        <v>1439</v>
      </c>
      <c r="J319">
        <f t="shared" si="7"/>
        <v>0.85527060510395325</v>
      </c>
    </row>
    <row r="320" spans="1:10" hidden="1" x14ac:dyDescent="0.25">
      <c r="A320" s="21">
        <v>44859</v>
      </c>
      <c r="B320" t="s">
        <v>239</v>
      </c>
      <c r="C320" t="s">
        <v>1580</v>
      </c>
      <c r="D320" t="s">
        <v>1581</v>
      </c>
      <c r="E320">
        <v>47</v>
      </c>
      <c r="F320">
        <v>37</v>
      </c>
      <c r="G320">
        <v>0.99</v>
      </c>
      <c r="I320" t="s">
        <v>1439</v>
      </c>
      <c r="J320">
        <f t="shared" si="7"/>
        <v>0.95354593876116078</v>
      </c>
    </row>
    <row r="321" spans="1:10" hidden="1" x14ac:dyDescent="0.25">
      <c r="A321" s="21">
        <v>44859</v>
      </c>
      <c r="B321" t="s">
        <v>239</v>
      </c>
      <c r="C321" t="s">
        <v>1580</v>
      </c>
      <c r="D321" t="s">
        <v>1581</v>
      </c>
      <c r="E321">
        <v>41</v>
      </c>
      <c r="F321">
        <v>34</v>
      </c>
      <c r="G321">
        <v>0.37</v>
      </c>
      <c r="I321" t="s">
        <v>1439</v>
      </c>
      <c r="J321">
        <f t="shared" si="7"/>
        <v>0.53684653443797969</v>
      </c>
    </row>
    <row r="322" spans="1:10" hidden="1" x14ac:dyDescent="0.25">
      <c r="A322" s="21">
        <v>44859</v>
      </c>
      <c r="B322" t="s">
        <v>239</v>
      </c>
      <c r="C322" t="s">
        <v>1580</v>
      </c>
      <c r="D322" t="s">
        <v>1581</v>
      </c>
      <c r="E322">
        <v>49</v>
      </c>
      <c r="F322">
        <v>38</v>
      </c>
      <c r="G322">
        <v>0.7</v>
      </c>
      <c r="I322" t="s">
        <v>1439</v>
      </c>
      <c r="J322">
        <f t="shared" si="7"/>
        <v>0.594990182661986</v>
      </c>
    </row>
    <row r="323" spans="1:10" hidden="1" x14ac:dyDescent="0.25">
      <c r="A323" s="21">
        <v>44859</v>
      </c>
      <c r="B323" t="s">
        <v>239</v>
      </c>
      <c r="C323" t="s">
        <v>1580</v>
      </c>
      <c r="D323" t="s">
        <v>1581</v>
      </c>
      <c r="E323">
        <v>35</v>
      </c>
      <c r="F323">
        <v>29</v>
      </c>
      <c r="G323">
        <v>0.33</v>
      </c>
      <c r="I323" t="s">
        <v>1439</v>
      </c>
      <c r="J323">
        <f t="shared" si="7"/>
        <v>0.76967930029154519</v>
      </c>
    </row>
    <row r="324" spans="1:10" hidden="1" x14ac:dyDescent="0.25">
      <c r="A324" s="21">
        <v>44859</v>
      </c>
      <c r="B324" t="s">
        <v>239</v>
      </c>
      <c r="C324" t="s">
        <v>1580</v>
      </c>
      <c r="D324" t="s">
        <v>1581</v>
      </c>
      <c r="E324">
        <v>35</v>
      </c>
      <c r="F324">
        <v>28</v>
      </c>
      <c r="G324">
        <v>0.28999999999999998</v>
      </c>
      <c r="I324" t="s">
        <v>1439</v>
      </c>
      <c r="J324">
        <f t="shared" si="7"/>
        <v>0.67638483965014573</v>
      </c>
    </row>
    <row r="325" spans="1:10" hidden="1" x14ac:dyDescent="0.25">
      <c r="A325" s="21">
        <v>44859</v>
      </c>
      <c r="B325" t="s">
        <v>239</v>
      </c>
      <c r="C325" t="s">
        <v>1580</v>
      </c>
      <c r="D325" t="s">
        <v>1581</v>
      </c>
      <c r="E325">
        <v>42</v>
      </c>
      <c r="F325">
        <v>35</v>
      </c>
      <c r="G325">
        <v>0.63</v>
      </c>
      <c r="I325" t="s">
        <v>1439</v>
      </c>
      <c r="J325">
        <f t="shared" si="7"/>
        <v>0.85034013605442171</v>
      </c>
    </row>
    <row r="326" spans="1:10" hidden="1" x14ac:dyDescent="0.25">
      <c r="A326" s="21">
        <v>44859</v>
      </c>
      <c r="B326" t="s">
        <v>239</v>
      </c>
      <c r="C326" t="s">
        <v>1580</v>
      </c>
      <c r="D326" t="s">
        <v>1581</v>
      </c>
      <c r="E326">
        <v>35</v>
      </c>
      <c r="F326">
        <v>28</v>
      </c>
      <c r="G326">
        <v>0.35</v>
      </c>
      <c r="I326" t="s">
        <v>1439</v>
      </c>
      <c r="J326">
        <f t="shared" si="7"/>
        <v>0.81632653061224481</v>
      </c>
    </row>
    <row r="327" spans="1:10" hidden="1" x14ac:dyDescent="0.25">
      <c r="A327" s="21">
        <v>44859</v>
      </c>
      <c r="B327" t="s">
        <v>239</v>
      </c>
      <c r="C327" t="s">
        <v>1580</v>
      </c>
      <c r="D327" t="s">
        <v>1581</v>
      </c>
      <c r="E327">
        <v>50</v>
      </c>
      <c r="F327">
        <v>41</v>
      </c>
      <c r="G327">
        <v>1.1100000000000001</v>
      </c>
      <c r="I327" t="s">
        <v>1439</v>
      </c>
      <c r="J327">
        <f t="shared" si="7"/>
        <v>0.88800000000000012</v>
      </c>
    </row>
    <row r="328" spans="1:10" hidden="1" x14ac:dyDescent="0.25">
      <c r="A328" s="21">
        <v>44859</v>
      </c>
      <c r="B328" t="s">
        <v>239</v>
      </c>
      <c r="C328" t="s">
        <v>1580</v>
      </c>
      <c r="D328" t="s">
        <v>1582</v>
      </c>
      <c r="E328">
        <v>46</v>
      </c>
      <c r="F328">
        <v>37</v>
      </c>
      <c r="G328">
        <v>0.61</v>
      </c>
      <c r="I328" t="s">
        <v>1439</v>
      </c>
      <c r="J328">
        <f t="shared" si="7"/>
        <v>0.62669515903673867</v>
      </c>
    </row>
    <row r="329" spans="1:10" hidden="1" x14ac:dyDescent="0.25">
      <c r="A329" s="21">
        <v>44859</v>
      </c>
      <c r="B329" t="s">
        <v>239</v>
      </c>
      <c r="C329" t="s">
        <v>1580</v>
      </c>
      <c r="D329" t="s">
        <v>1582</v>
      </c>
      <c r="E329">
        <v>47</v>
      </c>
      <c r="F329">
        <v>40</v>
      </c>
      <c r="G329">
        <v>0.56999999999999995</v>
      </c>
      <c r="I329" t="s">
        <v>1439</v>
      </c>
      <c r="J329">
        <f t="shared" si="7"/>
        <v>0.54901129807460769</v>
      </c>
    </row>
    <row r="330" spans="1:10" hidden="1" x14ac:dyDescent="0.25">
      <c r="A330" s="21">
        <v>44859</v>
      </c>
      <c r="B330" t="s">
        <v>239</v>
      </c>
      <c r="C330" t="s">
        <v>1580</v>
      </c>
      <c r="D330" t="s">
        <v>1582</v>
      </c>
      <c r="E330">
        <v>48</v>
      </c>
      <c r="F330">
        <v>41</v>
      </c>
      <c r="G330">
        <v>0.87</v>
      </c>
      <c r="I330" t="s">
        <v>1439</v>
      </c>
      <c r="J330">
        <f t="shared" si="7"/>
        <v>0.78667534722222221</v>
      </c>
    </row>
    <row r="331" spans="1:10" hidden="1" x14ac:dyDescent="0.25">
      <c r="A331" s="21">
        <v>44859</v>
      </c>
      <c r="B331" t="s">
        <v>239</v>
      </c>
      <c r="C331" t="s">
        <v>1580</v>
      </c>
      <c r="D331" t="s">
        <v>1582</v>
      </c>
      <c r="E331">
        <v>36</v>
      </c>
      <c r="F331">
        <v>27</v>
      </c>
      <c r="G331">
        <v>0.24</v>
      </c>
      <c r="I331" t="s">
        <v>1439</v>
      </c>
      <c r="J331">
        <f t="shared" si="7"/>
        <v>0.51440329218106995</v>
      </c>
    </row>
    <row r="332" spans="1:10" hidden="1" x14ac:dyDescent="0.25">
      <c r="A332" s="21">
        <v>44859</v>
      </c>
      <c r="B332" t="s">
        <v>239</v>
      </c>
      <c r="C332" t="s">
        <v>1580</v>
      </c>
      <c r="D332" t="s">
        <v>1582</v>
      </c>
      <c r="E332">
        <v>44</v>
      </c>
      <c r="F332">
        <v>35</v>
      </c>
      <c r="G332">
        <v>0.38</v>
      </c>
      <c r="I332" t="s">
        <v>1439</v>
      </c>
      <c r="J332">
        <f t="shared" si="7"/>
        <v>0.44609316303531182</v>
      </c>
    </row>
    <row r="333" spans="1:10" hidden="1" x14ac:dyDescent="0.25">
      <c r="A333" s="21">
        <v>44859</v>
      </c>
      <c r="B333" t="s">
        <v>239</v>
      </c>
      <c r="C333" t="s">
        <v>1580</v>
      </c>
      <c r="D333" t="s">
        <v>1582</v>
      </c>
      <c r="E333">
        <v>42</v>
      </c>
      <c r="F333">
        <v>35</v>
      </c>
      <c r="G333">
        <v>0.5</v>
      </c>
      <c r="I333" t="s">
        <v>1439</v>
      </c>
      <c r="J333">
        <f t="shared" si="7"/>
        <v>0.6748731238527157</v>
      </c>
    </row>
    <row r="334" spans="1:10" hidden="1" x14ac:dyDescent="0.25">
      <c r="A334" s="21">
        <v>44859</v>
      </c>
      <c r="B334" t="s">
        <v>239</v>
      </c>
      <c r="C334" t="s">
        <v>1580</v>
      </c>
      <c r="D334" t="s">
        <v>1582</v>
      </c>
      <c r="E334">
        <v>46</v>
      </c>
      <c r="F334">
        <v>37</v>
      </c>
      <c r="G334">
        <v>0.7</v>
      </c>
      <c r="I334" t="s">
        <v>1439</v>
      </c>
      <c r="J334">
        <f t="shared" si="7"/>
        <v>0.71915837922248693</v>
      </c>
    </row>
    <row r="335" spans="1:10" hidden="1" x14ac:dyDescent="0.25">
      <c r="A335" s="21">
        <v>44859</v>
      </c>
      <c r="B335" t="s">
        <v>239</v>
      </c>
      <c r="C335" t="s">
        <v>1580</v>
      </c>
      <c r="D335" t="s">
        <v>1582</v>
      </c>
      <c r="E335">
        <v>44</v>
      </c>
      <c r="F335">
        <v>36</v>
      </c>
      <c r="G335">
        <v>0.52</v>
      </c>
      <c r="I335" t="s">
        <v>1439</v>
      </c>
      <c r="J335">
        <f t="shared" si="7"/>
        <v>0.61044327573253199</v>
      </c>
    </row>
    <row r="336" spans="1:10" hidden="1" x14ac:dyDescent="0.25">
      <c r="A336" s="21">
        <v>44859</v>
      </c>
      <c r="B336" t="s">
        <v>239</v>
      </c>
      <c r="C336" t="s">
        <v>1580</v>
      </c>
      <c r="D336" t="s">
        <v>1582</v>
      </c>
      <c r="E336">
        <v>45</v>
      </c>
      <c r="F336">
        <v>37</v>
      </c>
      <c r="G336">
        <v>0.56999999999999995</v>
      </c>
      <c r="I336" t="s">
        <v>1439</v>
      </c>
      <c r="J336">
        <f t="shared" si="7"/>
        <v>0.625514403292181</v>
      </c>
    </row>
    <row r="337" spans="1:10" hidden="1" x14ac:dyDescent="0.25">
      <c r="A337" s="21">
        <v>44859</v>
      </c>
      <c r="B337" t="s">
        <v>239</v>
      </c>
      <c r="C337" t="s">
        <v>1580</v>
      </c>
      <c r="D337" t="s">
        <v>1582</v>
      </c>
      <c r="E337">
        <v>52</v>
      </c>
      <c r="F337">
        <v>42</v>
      </c>
      <c r="G337">
        <v>1.25</v>
      </c>
      <c r="I337" t="s">
        <v>1439</v>
      </c>
      <c r="J337">
        <f t="shared" si="7"/>
        <v>0.88899635867091487</v>
      </c>
    </row>
    <row r="338" spans="1:10" hidden="1" x14ac:dyDescent="0.25">
      <c r="A338" s="21">
        <v>44859</v>
      </c>
      <c r="B338" t="s">
        <v>239</v>
      </c>
      <c r="C338" t="s">
        <v>1580</v>
      </c>
      <c r="D338" t="s">
        <v>1582</v>
      </c>
      <c r="E338">
        <v>32</v>
      </c>
      <c r="F338">
        <v>27</v>
      </c>
      <c r="G338">
        <v>0.26</v>
      </c>
      <c r="I338" t="s">
        <v>1439</v>
      </c>
      <c r="J338">
        <f t="shared" si="7"/>
        <v>0.79345703125</v>
      </c>
    </row>
    <row r="339" spans="1:10" hidden="1" x14ac:dyDescent="0.25">
      <c r="A339" s="21">
        <v>44859</v>
      </c>
      <c r="B339" t="s">
        <v>239</v>
      </c>
      <c r="C339" t="s">
        <v>1580</v>
      </c>
      <c r="D339" t="s">
        <v>1582</v>
      </c>
      <c r="E339">
        <v>42</v>
      </c>
      <c r="F339">
        <v>34</v>
      </c>
      <c r="G339">
        <v>0.47</v>
      </c>
      <c r="I339" t="s">
        <v>1439</v>
      </c>
      <c r="J339">
        <f t="shared" si="7"/>
        <v>0.63438073642155268</v>
      </c>
    </row>
    <row r="340" spans="1:10" hidden="1" x14ac:dyDescent="0.25">
      <c r="A340" s="21">
        <v>44859</v>
      </c>
      <c r="B340" t="s">
        <v>239</v>
      </c>
      <c r="C340" t="s">
        <v>1580</v>
      </c>
      <c r="D340" t="s">
        <v>1582</v>
      </c>
      <c r="E340">
        <v>40</v>
      </c>
      <c r="F340">
        <v>32</v>
      </c>
      <c r="G340">
        <v>0.43</v>
      </c>
      <c r="I340" t="s">
        <v>1439</v>
      </c>
      <c r="J340">
        <f t="shared" si="7"/>
        <v>0.671875</v>
      </c>
    </row>
    <row r="341" spans="1:10" hidden="1" x14ac:dyDescent="0.25">
      <c r="A341" s="21">
        <v>44859</v>
      </c>
      <c r="B341" t="s">
        <v>239</v>
      </c>
      <c r="C341" t="s">
        <v>1580</v>
      </c>
      <c r="D341" t="s">
        <v>1582</v>
      </c>
      <c r="E341">
        <v>39</v>
      </c>
      <c r="F341">
        <v>31</v>
      </c>
      <c r="G341">
        <v>0.35</v>
      </c>
      <c r="I341" t="s">
        <v>1439</v>
      </c>
      <c r="J341">
        <f t="shared" si="7"/>
        <v>0.59003017582899242</v>
      </c>
    </row>
    <row r="342" spans="1:10" hidden="1" x14ac:dyDescent="0.25">
      <c r="A342" s="21">
        <v>44859</v>
      </c>
      <c r="B342" t="s">
        <v>239</v>
      </c>
      <c r="C342" t="s">
        <v>1580</v>
      </c>
      <c r="D342" t="s">
        <v>1582</v>
      </c>
      <c r="E342">
        <v>41</v>
      </c>
      <c r="F342">
        <v>36</v>
      </c>
      <c r="G342">
        <v>0.56999999999999995</v>
      </c>
      <c r="I342" t="s">
        <v>1439</v>
      </c>
      <c r="J342">
        <f t="shared" si="7"/>
        <v>0.82703385035040111</v>
      </c>
    </row>
    <row r="343" spans="1:10" hidden="1" x14ac:dyDescent="0.25">
      <c r="A343" s="21">
        <v>44859</v>
      </c>
      <c r="B343" t="s">
        <v>239</v>
      </c>
      <c r="C343" t="s">
        <v>1580</v>
      </c>
      <c r="D343" t="s">
        <v>1582</v>
      </c>
      <c r="E343">
        <v>42</v>
      </c>
      <c r="F343">
        <v>35</v>
      </c>
      <c r="G343">
        <v>0.51</v>
      </c>
      <c r="I343" t="s">
        <v>1439</v>
      </c>
      <c r="J343">
        <f t="shared" si="7"/>
        <v>0.68837058632977</v>
      </c>
    </row>
    <row r="344" spans="1:10" hidden="1" x14ac:dyDescent="0.25">
      <c r="A344" s="21">
        <v>44859</v>
      </c>
      <c r="B344" t="s">
        <v>239</v>
      </c>
      <c r="C344" t="s">
        <v>1580</v>
      </c>
      <c r="D344" t="s">
        <v>1582</v>
      </c>
      <c r="E344">
        <v>46</v>
      </c>
      <c r="F344">
        <v>38</v>
      </c>
      <c r="G344">
        <v>0.83</v>
      </c>
      <c r="I344" t="s">
        <v>1439</v>
      </c>
      <c r="J344">
        <f t="shared" si="7"/>
        <v>0.85271636393523464</v>
      </c>
    </row>
    <row r="345" spans="1:10" hidden="1" x14ac:dyDescent="0.25">
      <c r="A345" s="21">
        <v>44859</v>
      </c>
      <c r="B345" t="s">
        <v>239</v>
      </c>
      <c r="C345" t="s">
        <v>1580</v>
      </c>
      <c r="D345" t="s">
        <v>1582</v>
      </c>
      <c r="E345">
        <v>46</v>
      </c>
      <c r="F345">
        <v>36</v>
      </c>
      <c r="G345">
        <v>0.56000000000000005</v>
      </c>
      <c r="I345" t="s">
        <v>1439</v>
      </c>
      <c r="J345">
        <f t="shared" si="7"/>
        <v>0.57532670337798963</v>
      </c>
    </row>
    <row r="346" spans="1:10" hidden="1" x14ac:dyDescent="0.25">
      <c r="A346" s="21">
        <v>44859</v>
      </c>
      <c r="B346" t="s">
        <v>239</v>
      </c>
      <c r="C346" t="s">
        <v>1580</v>
      </c>
      <c r="D346" t="s">
        <v>1582</v>
      </c>
      <c r="E346">
        <v>47</v>
      </c>
      <c r="F346">
        <v>37</v>
      </c>
      <c r="G346">
        <v>0.79</v>
      </c>
      <c r="I346" t="s">
        <v>1439</v>
      </c>
      <c r="J346">
        <f t="shared" ref="J346:J409" si="8">IF(ISNUMBER(I346),(G346/I346^3*100000),(G346/E346^3*100000))</f>
        <v>0.76091039557708795</v>
      </c>
    </row>
    <row r="347" spans="1:10" hidden="1" x14ac:dyDescent="0.25">
      <c r="A347" s="21">
        <v>44859</v>
      </c>
      <c r="B347" t="s">
        <v>239</v>
      </c>
      <c r="C347" t="s">
        <v>1580</v>
      </c>
      <c r="D347" t="s">
        <v>1582</v>
      </c>
      <c r="E347">
        <v>50</v>
      </c>
      <c r="F347">
        <v>41</v>
      </c>
      <c r="G347">
        <v>1.1499999999999999</v>
      </c>
      <c r="I347" t="s">
        <v>1439</v>
      </c>
      <c r="J347">
        <f t="shared" si="8"/>
        <v>0.92</v>
      </c>
    </row>
    <row r="348" spans="1:10" hidden="1" x14ac:dyDescent="0.25">
      <c r="A348" s="21">
        <v>44859</v>
      </c>
      <c r="B348" t="s">
        <v>239</v>
      </c>
      <c r="C348" t="s">
        <v>1580</v>
      </c>
      <c r="D348" t="s">
        <v>1582</v>
      </c>
      <c r="E348">
        <v>40</v>
      </c>
      <c r="F348">
        <v>32</v>
      </c>
      <c r="G348">
        <v>0.31</v>
      </c>
      <c r="I348" t="s">
        <v>1439</v>
      </c>
      <c r="J348">
        <f t="shared" si="8"/>
        <v>0.484375</v>
      </c>
    </row>
    <row r="349" spans="1:10" hidden="1" x14ac:dyDescent="0.25">
      <c r="A349" s="21">
        <v>44859</v>
      </c>
      <c r="B349" t="s">
        <v>239</v>
      </c>
      <c r="C349" t="s">
        <v>1580</v>
      </c>
      <c r="D349" t="s">
        <v>1582</v>
      </c>
      <c r="E349">
        <v>37</v>
      </c>
      <c r="F349">
        <v>30</v>
      </c>
      <c r="G349">
        <v>0.28000000000000003</v>
      </c>
      <c r="I349" t="s">
        <v>1439</v>
      </c>
      <c r="J349">
        <f t="shared" si="8"/>
        <v>0.55278068426351845</v>
      </c>
    </row>
    <row r="350" spans="1:10" hidden="1" x14ac:dyDescent="0.25">
      <c r="A350" s="21">
        <v>44859</v>
      </c>
      <c r="B350" t="s">
        <v>239</v>
      </c>
      <c r="C350" t="s">
        <v>1580</v>
      </c>
      <c r="D350" t="s">
        <v>1582</v>
      </c>
      <c r="E350">
        <v>42</v>
      </c>
      <c r="F350">
        <v>35</v>
      </c>
      <c r="G350">
        <v>0.41</v>
      </c>
      <c r="I350" t="s">
        <v>1439</v>
      </c>
      <c r="J350">
        <f t="shared" si="8"/>
        <v>0.55339596155922688</v>
      </c>
    </row>
    <row r="351" spans="1:10" hidden="1" x14ac:dyDescent="0.25">
      <c r="A351" s="21">
        <v>44859</v>
      </c>
      <c r="B351" t="s">
        <v>239</v>
      </c>
      <c r="C351" t="s">
        <v>1580</v>
      </c>
      <c r="D351" t="s">
        <v>1582</v>
      </c>
      <c r="E351">
        <v>37</v>
      </c>
      <c r="F351">
        <v>32</v>
      </c>
      <c r="G351">
        <v>0.37</v>
      </c>
      <c r="I351" t="s">
        <v>1439</v>
      </c>
      <c r="J351">
        <f t="shared" si="8"/>
        <v>0.73046018991964934</v>
      </c>
    </row>
    <row r="352" spans="1:10" hidden="1" x14ac:dyDescent="0.25">
      <c r="A352" s="21">
        <v>44859</v>
      </c>
      <c r="B352" t="s">
        <v>239</v>
      </c>
      <c r="C352" t="s">
        <v>1580</v>
      </c>
      <c r="D352" t="s">
        <v>1582</v>
      </c>
      <c r="E352">
        <v>40</v>
      </c>
      <c r="F352">
        <v>33</v>
      </c>
      <c r="G352">
        <v>0.41</v>
      </c>
      <c r="I352" t="s">
        <v>1439</v>
      </c>
      <c r="J352">
        <f t="shared" si="8"/>
        <v>0.640625</v>
      </c>
    </row>
    <row r="353" spans="1:10" hidden="1" x14ac:dyDescent="0.25">
      <c r="A353" s="21">
        <v>44859</v>
      </c>
      <c r="B353" t="s">
        <v>239</v>
      </c>
      <c r="C353" t="s">
        <v>1580</v>
      </c>
      <c r="D353" t="s">
        <v>1583</v>
      </c>
      <c r="E353">
        <v>42</v>
      </c>
      <c r="F353">
        <v>35</v>
      </c>
      <c r="G353">
        <v>0.5</v>
      </c>
      <c r="I353" t="s">
        <v>1439</v>
      </c>
      <c r="J353">
        <f t="shared" si="8"/>
        <v>0.6748731238527157</v>
      </c>
    </row>
    <row r="354" spans="1:10" hidden="1" x14ac:dyDescent="0.25">
      <c r="A354" s="21">
        <v>44859</v>
      </c>
      <c r="B354" t="s">
        <v>239</v>
      </c>
      <c r="C354" t="s">
        <v>1580</v>
      </c>
      <c r="D354" t="s">
        <v>1583</v>
      </c>
      <c r="E354">
        <v>46</v>
      </c>
      <c r="F354">
        <v>37</v>
      </c>
      <c r="G354">
        <v>0.63</v>
      </c>
      <c r="I354" t="s">
        <v>1439</v>
      </c>
      <c r="J354">
        <f t="shared" si="8"/>
        <v>0.64724254130023828</v>
      </c>
    </row>
    <row r="355" spans="1:10" hidden="1" x14ac:dyDescent="0.25">
      <c r="A355" s="21">
        <v>44859</v>
      </c>
      <c r="B355" t="s">
        <v>239</v>
      </c>
      <c r="C355" t="s">
        <v>1580</v>
      </c>
      <c r="D355" t="s">
        <v>1583</v>
      </c>
      <c r="E355">
        <v>41</v>
      </c>
      <c r="F355">
        <v>34</v>
      </c>
      <c r="G355">
        <v>0.43</v>
      </c>
      <c r="I355" t="s">
        <v>1439</v>
      </c>
      <c r="J355">
        <f t="shared" si="8"/>
        <v>0.6239027292117062</v>
      </c>
    </row>
    <row r="356" spans="1:10" hidden="1" x14ac:dyDescent="0.25">
      <c r="A356" s="21">
        <v>44859</v>
      </c>
      <c r="B356" t="s">
        <v>239</v>
      </c>
      <c r="C356" t="s">
        <v>1580</v>
      </c>
      <c r="D356" t="s">
        <v>1583</v>
      </c>
      <c r="E356">
        <v>45</v>
      </c>
      <c r="F356">
        <v>41</v>
      </c>
      <c r="G356">
        <v>0.61</v>
      </c>
      <c r="I356" t="s">
        <v>1439</v>
      </c>
      <c r="J356">
        <f t="shared" si="8"/>
        <v>0.66941015089163236</v>
      </c>
    </row>
    <row r="357" spans="1:10" hidden="1" x14ac:dyDescent="0.25">
      <c r="A357" s="21">
        <v>44859</v>
      </c>
      <c r="B357" t="s">
        <v>239</v>
      </c>
      <c r="C357" t="s">
        <v>1580</v>
      </c>
      <c r="D357" t="s">
        <v>1583</v>
      </c>
      <c r="E357">
        <v>40</v>
      </c>
      <c r="F357">
        <v>31</v>
      </c>
      <c r="G357">
        <v>0.39</v>
      </c>
      <c r="I357" t="s">
        <v>1439</v>
      </c>
      <c r="J357">
        <f t="shared" si="8"/>
        <v>0.609375</v>
      </c>
    </row>
    <row r="358" spans="1:10" hidden="1" x14ac:dyDescent="0.25">
      <c r="A358" s="21">
        <v>44859</v>
      </c>
      <c r="B358" t="s">
        <v>239</v>
      </c>
      <c r="C358" t="s">
        <v>1580</v>
      </c>
      <c r="D358" t="s">
        <v>1583</v>
      </c>
      <c r="E358">
        <v>40</v>
      </c>
      <c r="F358">
        <v>33</v>
      </c>
      <c r="G358">
        <v>0.65</v>
      </c>
      <c r="I358" t="s">
        <v>1439</v>
      </c>
      <c r="J358">
        <f t="shared" si="8"/>
        <v>1.015625</v>
      </c>
    </row>
    <row r="359" spans="1:10" hidden="1" x14ac:dyDescent="0.25">
      <c r="A359" s="21">
        <v>44859</v>
      </c>
      <c r="B359" t="s">
        <v>239</v>
      </c>
      <c r="C359" t="s">
        <v>1580</v>
      </c>
      <c r="D359" t="s">
        <v>1583</v>
      </c>
      <c r="E359">
        <v>43</v>
      </c>
      <c r="F359">
        <v>34</v>
      </c>
      <c r="G359">
        <v>0.62</v>
      </c>
      <c r="I359" t="s">
        <v>1439</v>
      </c>
      <c r="J359">
        <f t="shared" si="8"/>
        <v>0.77980555171242782</v>
      </c>
    </row>
    <row r="360" spans="1:10" hidden="1" x14ac:dyDescent="0.25">
      <c r="A360" s="21">
        <v>44859</v>
      </c>
      <c r="B360" t="s">
        <v>239</v>
      </c>
      <c r="C360" t="s">
        <v>1580</v>
      </c>
      <c r="D360" t="s">
        <v>1583</v>
      </c>
      <c r="E360">
        <v>40</v>
      </c>
      <c r="F360">
        <v>31</v>
      </c>
      <c r="G360">
        <v>0.44</v>
      </c>
      <c r="I360" t="s">
        <v>1439</v>
      </c>
      <c r="J360">
        <f t="shared" si="8"/>
        <v>0.6875</v>
      </c>
    </row>
    <row r="361" spans="1:10" hidden="1" x14ac:dyDescent="0.25">
      <c r="A361" s="21">
        <v>44859</v>
      </c>
      <c r="B361" t="s">
        <v>239</v>
      </c>
      <c r="C361" t="s">
        <v>1580</v>
      </c>
      <c r="D361" t="s">
        <v>1583</v>
      </c>
      <c r="E361">
        <v>36</v>
      </c>
      <c r="F361">
        <v>30</v>
      </c>
      <c r="G361">
        <v>0.26</v>
      </c>
      <c r="I361" t="s">
        <v>1439</v>
      </c>
      <c r="J361">
        <f t="shared" si="8"/>
        <v>0.5572702331961592</v>
      </c>
    </row>
    <row r="362" spans="1:10" hidden="1" x14ac:dyDescent="0.25">
      <c r="A362" s="21">
        <v>44859</v>
      </c>
      <c r="B362" t="s">
        <v>239</v>
      </c>
      <c r="C362" t="s">
        <v>1580</v>
      </c>
      <c r="D362" t="s">
        <v>1583</v>
      </c>
      <c r="E362">
        <v>48</v>
      </c>
      <c r="F362">
        <v>38</v>
      </c>
      <c r="G362">
        <v>0.5</v>
      </c>
      <c r="I362" t="s">
        <v>1439</v>
      </c>
      <c r="J362">
        <f t="shared" si="8"/>
        <v>0.45211226851851849</v>
      </c>
    </row>
    <row r="363" spans="1:10" hidden="1" x14ac:dyDescent="0.25">
      <c r="A363" s="21">
        <v>44859</v>
      </c>
      <c r="B363" t="s">
        <v>239</v>
      </c>
      <c r="C363" t="s">
        <v>1580</v>
      </c>
      <c r="D363" t="s">
        <v>1583</v>
      </c>
      <c r="E363">
        <v>42</v>
      </c>
      <c r="F363">
        <v>34</v>
      </c>
      <c r="G363">
        <v>0.48</v>
      </c>
      <c r="I363" t="s">
        <v>1439</v>
      </c>
      <c r="J363">
        <f t="shared" si="8"/>
        <v>0.64787819889860698</v>
      </c>
    </row>
    <row r="364" spans="1:10" hidden="1" x14ac:dyDescent="0.25">
      <c r="A364" s="21">
        <v>44859</v>
      </c>
      <c r="B364" t="s">
        <v>239</v>
      </c>
      <c r="C364" t="s">
        <v>1580</v>
      </c>
      <c r="D364" t="s">
        <v>1583</v>
      </c>
      <c r="E364">
        <v>41</v>
      </c>
      <c r="F364">
        <v>34</v>
      </c>
      <c r="G364">
        <v>0.46</v>
      </c>
      <c r="I364" t="s">
        <v>1439</v>
      </c>
      <c r="J364">
        <f t="shared" si="8"/>
        <v>0.66743082659856945</v>
      </c>
    </row>
    <row r="365" spans="1:10" hidden="1" x14ac:dyDescent="0.25">
      <c r="A365" s="21">
        <v>44859</v>
      </c>
      <c r="B365" t="s">
        <v>239</v>
      </c>
      <c r="C365" t="s">
        <v>1580</v>
      </c>
      <c r="D365" t="s">
        <v>1583</v>
      </c>
      <c r="E365">
        <v>40</v>
      </c>
      <c r="F365">
        <v>32</v>
      </c>
      <c r="G365">
        <v>0.31</v>
      </c>
      <c r="I365" t="s">
        <v>1439</v>
      </c>
      <c r="J365">
        <f t="shared" si="8"/>
        <v>0.484375</v>
      </c>
    </row>
    <row r="366" spans="1:10" hidden="1" x14ac:dyDescent="0.25">
      <c r="A366" s="21">
        <v>44859</v>
      </c>
      <c r="B366" t="s">
        <v>239</v>
      </c>
      <c r="C366" t="s">
        <v>1580</v>
      </c>
      <c r="D366" t="s">
        <v>1583</v>
      </c>
      <c r="E366">
        <v>41</v>
      </c>
      <c r="F366">
        <v>32</v>
      </c>
      <c r="G366">
        <v>0.56000000000000005</v>
      </c>
      <c r="I366" t="s">
        <v>1439</v>
      </c>
      <c r="J366">
        <f t="shared" si="8"/>
        <v>0.81252448455478021</v>
      </c>
    </row>
    <row r="367" spans="1:10" hidden="1" x14ac:dyDescent="0.25">
      <c r="A367" s="21">
        <v>44859</v>
      </c>
      <c r="B367" t="s">
        <v>239</v>
      </c>
      <c r="C367" t="s">
        <v>1580</v>
      </c>
      <c r="D367" t="s">
        <v>1583</v>
      </c>
      <c r="E367">
        <v>49</v>
      </c>
      <c r="F367">
        <v>39</v>
      </c>
      <c r="G367">
        <v>1.06</v>
      </c>
      <c r="I367" t="s">
        <v>1439</v>
      </c>
      <c r="J367">
        <f t="shared" si="8"/>
        <v>0.90098513374529332</v>
      </c>
    </row>
    <row r="368" spans="1:10" hidden="1" x14ac:dyDescent="0.25">
      <c r="A368" s="21">
        <v>44859</v>
      </c>
      <c r="B368" t="s">
        <v>239</v>
      </c>
      <c r="C368" t="s">
        <v>1580</v>
      </c>
      <c r="D368" t="s">
        <v>1583</v>
      </c>
      <c r="E368">
        <v>46</v>
      </c>
      <c r="F368">
        <v>37</v>
      </c>
      <c r="G368">
        <v>0.53</v>
      </c>
      <c r="I368" t="s">
        <v>1439</v>
      </c>
      <c r="J368">
        <f t="shared" si="8"/>
        <v>0.54450562998274021</v>
      </c>
    </row>
    <row r="369" spans="1:10" hidden="1" x14ac:dyDescent="0.25">
      <c r="A369" s="21">
        <v>44859</v>
      </c>
      <c r="B369" t="s">
        <v>239</v>
      </c>
      <c r="C369" t="s">
        <v>1580</v>
      </c>
      <c r="D369" t="s">
        <v>1583</v>
      </c>
      <c r="E369">
        <v>47</v>
      </c>
      <c r="F369">
        <v>39</v>
      </c>
      <c r="G369">
        <v>1.03</v>
      </c>
      <c r="I369" t="s">
        <v>1439</v>
      </c>
      <c r="J369">
        <f t="shared" si="8"/>
        <v>0.99207304739797542</v>
      </c>
    </row>
    <row r="370" spans="1:10" hidden="1" x14ac:dyDescent="0.25">
      <c r="A370" s="21">
        <v>44859</v>
      </c>
      <c r="B370" t="s">
        <v>239</v>
      </c>
      <c r="C370" t="s">
        <v>1580</v>
      </c>
      <c r="D370" t="s">
        <v>1583</v>
      </c>
      <c r="E370">
        <v>41</v>
      </c>
      <c r="F370">
        <v>32</v>
      </c>
      <c r="G370">
        <v>0.54</v>
      </c>
      <c r="I370" t="s">
        <v>1439</v>
      </c>
      <c r="J370">
        <f t="shared" si="8"/>
        <v>0.78350575296353797</v>
      </c>
    </row>
    <row r="371" spans="1:10" hidden="1" x14ac:dyDescent="0.25">
      <c r="A371" s="21">
        <v>44859</v>
      </c>
      <c r="B371" t="s">
        <v>239</v>
      </c>
      <c r="C371" t="s">
        <v>1580</v>
      </c>
      <c r="D371" t="s">
        <v>1583</v>
      </c>
      <c r="E371">
        <v>45</v>
      </c>
      <c r="F371">
        <v>36</v>
      </c>
      <c r="G371">
        <v>0.63</v>
      </c>
      <c r="I371" t="s">
        <v>1439</v>
      </c>
      <c r="J371">
        <f t="shared" si="8"/>
        <v>0.69135802469135799</v>
      </c>
    </row>
    <row r="372" spans="1:10" hidden="1" x14ac:dyDescent="0.25">
      <c r="A372" s="21">
        <v>44859</v>
      </c>
      <c r="B372" t="s">
        <v>239</v>
      </c>
      <c r="C372" t="s">
        <v>1580</v>
      </c>
      <c r="D372" t="s">
        <v>1583</v>
      </c>
      <c r="E372">
        <v>39</v>
      </c>
      <c r="F372">
        <v>33</v>
      </c>
      <c r="G372">
        <v>0.5</v>
      </c>
      <c r="I372" t="s">
        <v>1439</v>
      </c>
      <c r="J372">
        <f t="shared" si="8"/>
        <v>0.84290025118427492</v>
      </c>
    </row>
    <row r="373" spans="1:10" hidden="1" x14ac:dyDescent="0.25">
      <c r="A373" s="21">
        <v>44859</v>
      </c>
      <c r="B373" t="s">
        <v>239</v>
      </c>
      <c r="C373" t="s">
        <v>1580</v>
      </c>
      <c r="D373" t="s">
        <v>1583</v>
      </c>
      <c r="E373">
        <v>40</v>
      </c>
      <c r="F373">
        <v>33</v>
      </c>
      <c r="G373">
        <v>0.37</v>
      </c>
      <c r="I373" t="s">
        <v>1439</v>
      </c>
      <c r="J373">
        <f t="shared" si="8"/>
        <v>0.578125</v>
      </c>
    </row>
    <row r="374" spans="1:10" hidden="1" x14ac:dyDescent="0.25">
      <c r="A374" s="21">
        <v>44859</v>
      </c>
      <c r="B374" t="s">
        <v>239</v>
      </c>
      <c r="C374" t="s">
        <v>1580</v>
      </c>
      <c r="D374" t="s">
        <v>1583</v>
      </c>
      <c r="E374">
        <v>40</v>
      </c>
      <c r="F374">
        <v>34</v>
      </c>
      <c r="G374">
        <v>0.43</v>
      </c>
      <c r="I374" t="s">
        <v>1439</v>
      </c>
      <c r="J374">
        <f t="shared" si="8"/>
        <v>0.671875</v>
      </c>
    </row>
    <row r="375" spans="1:10" hidden="1" x14ac:dyDescent="0.25">
      <c r="A375" s="21">
        <v>44859</v>
      </c>
      <c r="B375" t="s">
        <v>239</v>
      </c>
      <c r="C375" t="s">
        <v>1580</v>
      </c>
      <c r="D375" t="s">
        <v>1583</v>
      </c>
      <c r="E375">
        <v>45</v>
      </c>
      <c r="F375">
        <v>35</v>
      </c>
      <c r="G375">
        <v>0.67</v>
      </c>
      <c r="I375" t="s">
        <v>1439</v>
      </c>
      <c r="J375">
        <f t="shared" si="8"/>
        <v>0.73525377229080935</v>
      </c>
    </row>
    <row r="376" spans="1:10" hidden="1" x14ac:dyDescent="0.25">
      <c r="A376" s="21">
        <v>44859</v>
      </c>
      <c r="B376" t="s">
        <v>239</v>
      </c>
      <c r="C376" t="s">
        <v>1580</v>
      </c>
      <c r="D376" t="s">
        <v>1583</v>
      </c>
      <c r="E376">
        <v>42</v>
      </c>
      <c r="F376">
        <v>34</v>
      </c>
      <c r="G376">
        <v>0.47</v>
      </c>
      <c r="I376" t="s">
        <v>1439</v>
      </c>
      <c r="J376">
        <f t="shared" si="8"/>
        <v>0.63438073642155268</v>
      </c>
    </row>
    <row r="377" spans="1:10" hidden="1" x14ac:dyDescent="0.25">
      <c r="A377" s="21">
        <v>44859</v>
      </c>
      <c r="B377" t="s">
        <v>239</v>
      </c>
      <c r="C377" t="s">
        <v>1580</v>
      </c>
      <c r="D377" t="s">
        <v>1583</v>
      </c>
      <c r="E377">
        <v>51</v>
      </c>
      <c r="F377">
        <v>41</v>
      </c>
      <c r="G377">
        <v>1.05</v>
      </c>
      <c r="I377" t="s">
        <v>1439</v>
      </c>
      <c r="J377">
        <f t="shared" si="8"/>
        <v>0.79155076101951738</v>
      </c>
    </row>
    <row r="378" spans="1:10" hidden="1" x14ac:dyDescent="0.25">
      <c r="A378" s="21">
        <v>44859</v>
      </c>
      <c r="B378" t="s">
        <v>239</v>
      </c>
      <c r="C378" t="s">
        <v>1580</v>
      </c>
      <c r="D378" t="s">
        <v>1584</v>
      </c>
      <c r="E378">
        <v>45</v>
      </c>
      <c r="F378">
        <v>36</v>
      </c>
      <c r="G378">
        <v>0.81</v>
      </c>
      <c r="I378" t="s">
        <v>1439</v>
      </c>
      <c r="J378">
        <f t="shared" si="8"/>
        <v>0.88888888888888895</v>
      </c>
    </row>
    <row r="379" spans="1:10" hidden="1" x14ac:dyDescent="0.25">
      <c r="A379" s="21">
        <v>44859</v>
      </c>
      <c r="B379" t="s">
        <v>239</v>
      </c>
      <c r="C379" t="s">
        <v>1580</v>
      </c>
      <c r="D379" t="s">
        <v>1584</v>
      </c>
      <c r="E379">
        <v>52</v>
      </c>
      <c r="F379">
        <v>42</v>
      </c>
      <c r="G379">
        <v>1.51</v>
      </c>
      <c r="I379" t="s">
        <v>1439</v>
      </c>
      <c r="J379">
        <f t="shared" si="8"/>
        <v>1.0739076012744653</v>
      </c>
    </row>
    <row r="380" spans="1:10" hidden="1" x14ac:dyDescent="0.25">
      <c r="A380" s="21">
        <v>44859</v>
      </c>
      <c r="B380" t="s">
        <v>239</v>
      </c>
      <c r="C380" t="s">
        <v>1580</v>
      </c>
      <c r="D380" t="s">
        <v>1584</v>
      </c>
      <c r="E380">
        <v>44</v>
      </c>
      <c r="F380">
        <v>37</v>
      </c>
      <c r="G380">
        <v>0.68</v>
      </c>
      <c r="I380" t="s">
        <v>1439</v>
      </c>
      <c r="J380">
        <f t="shared" si="8"/>
        <v>0.79827197595792643</v>
      </c>
    </row>
    <row r="381" spans="1:10" hidden="1" x14ac:dyDescent="0.25">
      <c r="A381" s="21">
        <v>44859</v>
      </c>
      <c r="B381" t="s">
        <v>239</v>
      </c>
      <c r="C381" t="s">
        <v>1580</v>
      </c>
      <c r="D381" t="s">
        <v>1584</v>
      </c>
      <c r="E381">
        <v>41</v>
      </c>
      <c r="F381">
        <v>34</v>
      </c>
      <c r="G381">
        <v>0.59</v>
      </c>
      <c r="I381" t="s">
        <v>1439</v>
      </c>
      <c r="J381">
        <f t="shared" si="8"/>
        <v>0.85605258194164324</v>
      </c>
    </row>
    <row r="382" spans="1:10" hidden="1" x14ac:dyDescent="0.25">
      <c r="A382" s="21">
        <v>44859</v>
      </c>
      <c r="B382" t="s">
        <v>239</v>
      </c>
      <c r="C382" t="s">
        <v>1580</v>
      </c>
      <c r="D382" t="s">
        <v>1584</v>
      </c>
      <c r="E382">
        <v>40</v>
      </c>
      <c r="F382">
        <v>32</v>
      </c>
      <c r="G382">
        <v>0.62</v>
      </c>
      <c r="I382" t="s">
        <v>1439</v>
      </c>
      <c r="J382">
        <f t="shared" si="8"/>
        <v>0.96875</v>
      </c>
    </row>
    <row r="383" spans="1:10" hidden="1" x14ac:dyDescent="0.25">
      <c r="A383" s="21">
        <v>44859</v>
      </c>
      <c r="B383" t="s">
        <v>239</v>
      </c>
      <c r="C383" t="s">
        <v>1580</v>
      </c>
      <c r="D383" t="s">
        <v>1584</v>
      </c>
      <c r="E383">
        <v>42</v>
      </c>
      <c r="F383">
        <v>35</v>
      </c>
      <c r="G383">
        <v>0.56999999999999995</v>
      </c>
      <c r="I383" t="s">
        <v>1439</v>
      </c>
      <c r="J383">
        <f t="shared" si="8"/>
        <v>0.7693553611920958</v>
      </c>
    </row>
    <row r="384" spans="1:10" hidden="1" x14ac:dyDescent="0.25">
      <c r="A384" s="21">
        <v>44859</v>
      </c>
      <c r="B384" t="s">
        <v>239</v>
      </c>
      <c r="C384" t="s">
        <v>1580</v>
      </c>
      <c r="D384" t="s">
        <v>1584</v>
      </c>
      <c r="E384">
        <v>55</v>
      </c>
      <c r="F384">
        <v>43</v>
      </c>
      <c r="G384">
        <v>1.55</v>
      </c>
      <c r="I384" t="s">
        <v>1439</v>
      </c>
      <c r="J384">
        <f t="shared" si="8"/>
        <v>0.9316303531179565</v>
      </c>
    </row>
    <row r="385" spans="1:10" hidden="1" x14ac:dyDescent="0.25">
      <c r="A385" s="21">
        <v>44859</v>
      </c>
      <c r="B385" t="s">
        <v>239</v>
      </c>
      <c r="C385" t="s">
        <v>1580</v>
      </c>
      <c r="D385" t="s">
        <v>1584</v>
      </c>
      <c r="E385">
        <v>40</v>
      </c>
      <c r="F385">
        <v>33</v>
      </c>
      <c r="G385">
        <v>0.47</v>
      </c>
      <c r="I385" t="s">
        <v>1439</v>
      </c>
      <c r="J385">
        <f t="shared" si="8"/>
        <v>0.734375</v>
      </c>
    </row>
    <row r="386" spans="1:10" hidden="1" x14ac:dyDescent="0.25">
      <c r="A386" s="21">
        <v>44859</v>
      </c>
      <c r="B386" t="s">
        <v>239</v>
      </c>
      <c r="C386" t="s">
        <v>1580</v>
      </c>
      <c r="D386" t="s">
        <v>1584</v>
      </c>
      <c r="E386">
        <v>48</v>
      </c>
      <c r="F386">
        <v>40</v>
      </c>
      <c r="G386">
        <v>0.96</v>
      </c>
      <c r="I386" t="s">
        <v>1439</v>
      </c>
      <c r="J386">
        <f t="shared" si="8"/>
        <v>0.86805555555555558</v>
      </c>
    </row>
    <row r="387" spans="1:10" hidden="1" x14ac:dyDescent="0.25">
      <c r="A387" s="21">
        <v>44859</v>
      </c>
      <c r="B387" t="s">
        <v>239</v>
      </c>
      <c r="C387" t="s">
        <v>1580</v>
      </c>
      <c r="D387" t="s">
        <v>1584</v>
      </c>
      <c r="E387">
        <v>43</v>
      </c>
      <c r="F387">
        <v>38</v>
      </c>
      <c r="G387">
        <v>0.57999999999999996</v>
      </c>
      <c r="I387" t="s">
        <v>1439</v>
      </c>
      <c r="J387">
        <f t="shared" si="8"/>
        <v>0.72949551611807761</v>
      </c>
    </row>
    <row r="388" spans="1:10" hidden="1" x14ac:dyDescent="0.25">
      <c r="A388" s="21">
        <v>44859</v>
      </c>
      <c r="B388" t="s">
        <v>239</v>
      </c>
      <c r="C388" t="s">
        <v>1580</v>
      </c>
      <c r="D388" t="s">
        <v>1584</v>
      </c>
      <c r="E388">
        <v>38</v>
      </c>
      <c r="F388">
        <v>31</v>
      </c>
      <c r="G388">
        <v>0.39</v>
      </c>
      <c r="I388" t="s">
        <v>1439</v>
      </c>
      <c r="J388">
        <f t="shared" si="8"/>
        <v>0.71074500656072315</v>
      </c>
    </row>
    <row r="389" spans="1:10" hidden="1" x14ac:dyDescent="0.25">
      <c r="A389" s="21">
        <v>44859</v>
      </c>
      <c r="B389" t="s">
        <v>239</v>
      </c>
      <c r="C389" t="s">
        <v>1580</v>
      </c>
      <c r="D389" t="s">
        <v>1584</v>
      </c>
      <c r="E389">
        <v>42</v>
      </c>
      <c r="F389">
        <v>34</v>
      </c>
      <c r="G389">
        <v>0.6</v>
      </c>
      <c r="I389" t="s">
        <v>1439</v>
      </c>
      <c r="J389">
        <f t="shared" si="8"/>
        <v>0.80984774862325881</v>
      </c>
    </row>
    <row r="390" spans="1:10" hidden="1" x14ac:dyDescent="0.25">
      <c r="A390" s="21">
        <v>44859</v>
      </c>
      <c r="B390" t="s">
        <v>239</v>
      </c>
      <c r="C390" t="s">
        <v>1580</v>
      </c>
      <c r="D390" t="s">
        <v>1584</v>
      </c>
      <c r="E390">
        <v>48</v>
      </c>
      <c r="F390">
        <v>40</v>
      </c>
      <c r="G390">
        <v>0.95</v>
      </c>
      <c r="I390" t="s">
        <v>1439</v>
      </c>
      <c r="J390">
        <f t="shared" si="8"/>
        <v>0.85901331018518512</v>
      </c>
    </row>
    <row r="391" spans="1:10" hidden="1" x14ac:dyDescent="0.25">
      <c r="A391" s="21">
        <v>44859</v>
      </c>
      <c r="B391" t="s">
        <v>239</v>
      </c>
      <c r="C391" t="s">
        <v>1580</v>
      </c>
      <c r="D391" t="s">
        <v>1584</v>
      </c>
      <c r="E391">
        <v>45</v>
      </c>
      <c r="F391">
        <v>36</v>
      </c>
      <c r="G391">
        <v>0.82</v>
      </c>
      <c r="I391" t="s">
        <v>1439</v>
      </c>
      <c r="J391">
        <f t="shared" si="8"/>
        <v>0.89986282578875165</v>
      </c>
    </row>
    <row r="392" spans="1:10" hidden="1" x14ac:dyDescent="0.25">
      <c r="A392" s="21">
        <v>44859</v>
      </c>
      <c r="B392" t="s">
        <v>239</v>
      </c>
      <c r="C392" t="s">
        <v>1580</v>
      </c>
      <c r="D392" t="s">
        <v>1584</v>
      </c>
      <c r="E392">
        <v>46</v>
      </c>
      <c r="F392">
        <v>38</v>
      </c>
      <c r="G392">
        <v>0.78</v>
      </c>
      <c r="I392" t="s">
        <v>1439</v>
      </c>
      <c r="J392">
        <f t="shared" si="8"/>
        <v>0.80134790827648561</v>
      </c>
    </row>
    <row r="393" spans="1:10" hidden="1" x14ac:dyDescent="0.25">
      <c r="A393" s="21">
        <v>44859</v>
      </c>
      <c r="B393" t="s">
        <v>239</v>
      </c>
      <c r="C393" t="s">
        <v>1580</v>
      </c>
      <c r="D393" t="s">
        <v>1584</v>
      </c>
      <c r="E393">
        <v>44</v>
      </c>
      <c r="F393">
        <v>36</v>
      </c>
      <c r="G393">
        <v>0.72</v>
      </c>
      <c r="I393" t="s">
        <v>1439</v>
      </c>
      <c r="J393">
        <f t="shared" si="8"/>
        <v>0.84522915101427487</v>
      </c>
    </row>
    <row r="394" spans="1:10" hidden="1" x14ac:dyDescent="0.25">
      <c r="A394" s="21">
        <v>44859</v>
      </c>
      <c r="B394" t="s">
        <v>239</v>
      </c>
      <c r="C394" t="s">
        <v>1580</v>
      </c>
      <c r="D394" t="s">
        <v>1584</v>
      </c>
      <c r="E394">
        <v>50</v>
      </c>
      <c r="F394">
        <v>42</v>
      </c>
      <c r="G394">
        <v>1.18</v>
      </c>
      <c r="I394" t="s">
        <v>1439</v>
      </c>
      <c r="J394">
        <f t="shared" si="8"/>
        <v>0.94399999999999995</v>
      </c>
    </row>
    <row r="395" spans="1:10" hidden="1" x14ac:dyDescent="0.25">
      <c r="A395" s="21">
        <v>44859</v>
      </c>
      <c r="B395" t="s">
        <v>239</v>
      </c>
      <c r="C395" t="s">
        <v>1580</v>
      </c>
      <c r="D395" t="s">
        <v>1584</v>
      </c>
      <c r="E395">
        <v>50</v>
      </c>
      <c r="F395">
        <v>40</v>
      </c>
      <c r="G395">
        <v>0.95</v>
      </c>
      <c r="I395" t="s">
        <v>1439</v>
      </c>
      <c r="J395">
        <f t="shared" si="8"/>
        <v>0.7599999999999999</v>
      </c>
    </row>
    <row r="396" spans="1:10" hidden="1" x14ac:dyDescent="0.25">
      <c r="A396" s="21">
        <v>44859</v>
      </c>
      <c r="B396" t="s">
        <v>239</v>
      </c>
      <c r="C396" t="s">
        <v>1580</v>
      </c>
      <c r="D396" t="s">
        <v>1584</v>
      </c>
      <c r="E396">
        <v>51</v>
      </c>
      <c r="F396">
        <v>41</v>
      </c>
      <c r="G396">
        <v>1.38</v>
      </c>
      <c r="I396" t="s">
        <v>1439</v>
      </c>
      <c r="J396">
        <f t="shared" si="8"/>
        <v>1.0403238573399369</v>
      </c>
    </row>
    <row r="397" spans="1:10" hidden="1" x14ac:dyDescent="0.25">
      <c r="A397" s="21">
        <v>44859</v>
      </c>
      <c r="B397" t="s">
        <v>239</v>
      </c>
      <c r="C397" t="s">
        <v>1580</v>
      </c>
      <c r="D397" t="s">
        <v>1584</v>
      </c>
      <c r="E397">
        <v>44</v>
      </c>
      <c r="F397">
        <v>36</v>
      </c>
      <c r="G397">
        <v>0.63</v>
      </c>
      <c r="I397" t="s">
        <v>1439</v>
      </c>
      <c r="J397">
        <f t="shared" si="8"/>
        <v>0.73957550713749054</v>
      </c>
    </row>
    <row r="398" spans="1:10" hidden="1" x14ac:dyDescent="0.25">
      <c r="A398" s="21">
        <v>44859</v>
      </c>
      <c r="B398" t="s">
        <v>239</v>
      </c>
      <c r="C398" t="s">
        <v>1580</v>
      </c>
      <c r="D398" t="s">
        <v>1584</v>
      </c>
      <c r="E398">
        <v>50</v>
      </c>
      <c r="F398">
        <v>40</v>
      </c>
      <c r="G398">
        <v>0.96</v>
      </c>
      <c r="I398" t="s">
        <v>1439</v>
      </c>
      <c r="J398">
        <f t="shared" si="8"/>
        <v>0.7679999999999999</v>
      </c>
    </row>
    <row r="399" spans="1:10" hidden="1" x14ac:dyDescent="0.25">
      <c r="A399" s="21">
        <v>44859</v>
      </c>
      <c r="B399" t="s">
        <v>239</v>
      </c>
      <c r="C399" t="s">
        <v>1580</v>
      </c>
      <c r="D399" t="s">
        <v>1584</v>
      </c>
      <c r="E399">
        <v>50</v>
      </c>
      <c r="F399">
        <v>40</v>
      </c>
      <c r="G399">
        <v>1.02</v>
      </c>
      <c r="I399" t="s">
        <v>1439</v>
      </c>
      <c r="J399">
        <f t="shared" si="8"/>
        <v>0.81599999999999995</v>
      </c>
    </row>
    <row r="400" spans="1:10" hidden="1" x14ac:dyDescent="0.25">
      <c r="A400" s="21">
        <v>44859</v>
      </c>
      <c r="B400" t="s">
        <v>239</v>
      </c>
      <c r="C400" t="s">
        <v>1580</v>
      </c>
      <c r="D400" t="s">
        <v>1584</v>
      </c>
      <c r="E400">
        <v>50</v>
      </c>
      <c r="F400">
        <v>40</v>
      </c>
      <c r="G400">
        <v>1.06</v>
      </c>
      <c r="I400" t="s">
        <v>1439</v>
      </c>
      <c r="J400">
        <f t="shared" si="8"/>
        <v>0.84799999999999998</v>
      </c>
    </row>
    <row r="401" spans="1:10" hidden="1" x14ac:dyDescent="0.25">
      <c r="A401" s="21">
        <v>44859</v>
      </c>
      <c r="B401" t="s">
        <v>239</v>
      </c>
      <c r="C401" t="s">
        <v>1580</v>
      </c>
      <c r="D401" t="s">
        <v>1584</v>
      </c>
      <c r="E401">
        <v>41</v>
      </c>
      <c r="F401">
        <v>35</v>
      </c>
      <c r="G401">
        <v>0.52</v>
      </c>
      <c r="I401" t="s">
        <v>1439</v>
      </c>
      <c r="J401">
        <f t="shared" si="8"/>
        <v>0.75448702137229584</v>
      </c>
    </row>
    <row r="402" spans="1:10" hidden="1" x14ac:dyDescent="0.25">
      <c r="A402" s="21">
        <v>44859</v>
      </c>
      <c r="B402" t="s">
        <v>239</v>
      </c>
      <c r="C402" t="s">
        <v>1580</v>
      </c>
      <c r="D402" t="s">
        <v>1584</v>
      </c>
      <c r="E402">
        <v>41</v>
      </c>
      <c r="F402">
        <v>32</v>
      </c>
      <c r="G402">
        <v>0.49</v>
      </c>
      <c r="I402" t="s">
        <v>1439</v>
      </c>
      <c r="J402">
        <f t="shared" si="8"/>
        <v>0.71095892398543259</v>
      </c>
    </row>
    <row r="403" spans="1:10" hidden="1" x14ac:dyDescent="0.25">
      <c r="A403" s="21">
        <v>44859</v>
      </c>
      <c r="B403" t="s">
        <v>202</v>
      </c>
      <c r="C403" t="s">
        <v>1579</v>
      </c>
      <c r="D403" t="s">
        <v>1439</v>
      </c>
      <c r="E403">
        <v>50</v>
      </c>
      <c r="F403">
        <v>41</v>
      </c>
      <c r="G403">
        <v>0.99</v>
      </c>
      <c r="I403" t="s">
        <v>1439</v>
      </c>
      <c r="J403">
        <f t="shared" si="8"/>
        <v>0.79200000000000004</v>
      </c>
    </row>
    <row r="404" spans="1:10" hidden="1" x14ac:dyDescent="0.25">
      <c r="A404" s="21">
        <v>44859</v>
      </c>
      <c r="B404" t="s">
        <v>202</v>
      </c>
      <c r="C404" t="s">
        <v>1579</v>
      </c>
      <c r="D404" t="s">
        <v>1439</v>
      </c>
      <c r="E404">
        <v>50</v>
      </c>
      <c r="F404">
        <v>40</v>
      </c>
      <c r="G404">
        <v>1.03</v>
      </c>
      <c r="I404" t="s">
        <v>1439</v>
      </c>
      <c r="J404">
        <f t="shared" si="8"/>
        <v>0.82400000000000007</v>
      </c>
    </row>
    <row r="405" spans="1:10" hidden="1" x14ac:dyDescent="0.25">
      <c r="A405" s="21">
        <v>44859</v>
      </c>
      <c r="B405" t="s">
        <v>202</v>
      </c>
      <c r="C405" t="s">
        <v>1579</v>
      </c>
      <c r="D405" t="s">
        <v>1439</v>
      </c>
      <c r="E405">
        <v>48</v>
      </c>
      <c r="F405">
        <v>38</v>
      </c>
      <c r="G405">
        <v>0.94</v>
      </c>
      <c r="I405" t="s">
        <v>1439</v>
      </c>
      <c r="J405">
        <f t="shared" si="8"/>
        <v>0.84997106481481477</v>
      </c>
    </row>
    <row r="406" spans="1:10" hidden="1" x14ac:dyDescent="0.25">
      <c r="A406" s="21">
        <v>44859</v>
      </c>
      <c r="B406" t="s">
        <v>202</v>
      </c>
      <c r="C406" t="s">
        <v>1579</v>
      </c>
      <c r="D406" t="s">
        <v>1439</v>
      </c>
      <c r="E406">
        <v>53</v>
      </c>
      <c r="F406">
        <v>41</v>
      </c>
      <c r="G406">
        <v>1.05</v>
      </c>
      <c r="I406" t="s">
        <v>1439</v>
      </c>
      <c r="J406">
        <f t="shared" si="8"/>
        <v>0.70528019774713357</v>
      </c>
    </row>
    <row r="407" spans="1:10" hidden="1" x14ac:dyDescent="0.25">
      <c r="A407" s="21">
        <v>44859</v>
      </c>
      <c r="B407" t="s">
        <v>202</v>
      </c>
      <c r="C407" t="s">
        <v>1579</v>
      </c>
      <c r="D407" t="s">
        <v>1439</v>
      </c>
      <c r="E407">
        <v>49</v>
      </c>
      <c r="F407">
        <v>40</v>
      </c>
      <c r="G407">
        <v>0.79</v>
      </c>
      <c r="I407" t="s">
        <v>1439</v>
      </c>
      <c r="J407">
        <f t="shared" si="8"/>
        <v>0.67148892043281283</v>
      </c>
    </row>
    <row r="408" spans="1:10" hidden="1" x14ac:dyDescent="0.25">
      <c r="A408" s="21">
        <v>44859</v>
      </c>
      <c r="B408" t="s">
        <v>202</v>
      </c>
      <c r="C408" t="s">
        <v>1579</v>
      </c>
      <c r="D408" t="s">
        <v>1439</v>
      </c>
      <c r="E408">
        <v>55</v>
      </c>
      <c r="F408">
        <v>46</v>
      </c>
      <c r="G408">
        <v>1.37</v>
      </c>
      <c r="I408" t="s">
        <v>1439</v>
      </c>
      <c r="J408">
        <f t="shared" si="8"/>
        <v>0.82344102178812928</v>
      </c>
    </row>
    <row r="409" spans="1:10" hidden="1" x14ac:dyDescent="0.25">
      <c r="A409" s="21">
        <v>44859</v>
      </c>
      <c r="B409" t="s">
        <v>202</v>
      </c>
      <c r="C409" t="s">
        <v>1579</v>
      </c>
      <c r="D409" t="s">
        <v>1439</v>
      </c>
      <c r="E409">
        <v>56</v>
      </c>
      <c r="F409">
        <v>46</v>
      </c>
      <c r="G409">
        <v>1.48</v>
      </c>
      <c r="I409" t="s">
        <v>1439</v>
      </c>
      <c r="J409">
        <f t="shared" si="8"/>
        <v>0.84274781341107874</v>
      </c>
    </row>
    <row r="410" spans="1:10" hidden="1" x14ac:dyDescent="0.25">
      <c r="A410" s="21">
        <v>44859</v>
      </c>
      <c r="B410" t="s">
        <v>202</v>
      </c>
      <c r="C410" t="s">
        <v>1579</v>
      </c>
      <c r="D410" t="s">
        <v>1439</v>
      </c>
      <c r="E410">
        <v>54</v>
      </c>
      <c r="F410">
        <v>42</v>
      </c>
      <c r="G410">
        <v>1.0900000000000001</v>
      </c>
      <c r="I410" t="s">
        <v>1439</v>
      </c>
      <c r="J410">
        <f t="shared" ref="J410:J473" si="9">IF(ISNUMBER(I410),(G410/I410^3*100000),(G410/E410^3*100000))</f>
        <v>0.69222171416958811</v>
      </c>
    </row>
    <row r="411" spans="1:10" hidden="1" x14ac:dyDescent="0.25">
      <c r="A411" s="21">
        <v>44859</v>
      </c>
      <c r="B411" t="s">
        <v>202</v>
      </c>
      <c r="C411" t="s">
        <v>1579</v>
      </c>
      <c r="D411" t="s">
        <v>1439</v>
      </c>
      <c r="E411">
        <v>51</v>
      </c>
      <c r="F411">
        <v>42</v>
      </c>
      <c r="G411">
        <v>1.04</v>
      </c>
      <c r="I411" t="s">
        <v>1439</v>
      </c>
      <c r="J411">
        <f t="shared" si="9"/>
        <v>0.78401218234314096</v>
      </c>
    </row>
    <row r="412" spans="1:10" hidden="1" x14ac:dyDescent="0.25">
      <c r="A412" s="21">
        <v>44859</v>
      </c>
      <c r="B412" t="s">
        <v>202</v>
      </c>
      <c r="C412" t="s">
        <v>1579</v>
      </c>
      <c r="D412" t="s">
        <v>1439</v>
      </c>
      <c r="E412">
        <v>45</v>
      </c>
      <c r="F412">
        <v>35</v>
      </c>
      <c r="G412">
        <v>0.83</v>
      </c>
      <c r="I412" t="s">
        <v>1439</v>
      </c>
      <c r="J412">
        <f t="shared" si="9"/>
        <v>0.91083676268861458</v>
      </c>
    </row>
    <row r="413" spans="1:10" hidden="1" x14ac:dyDescent="0.25">
      <c r="A413" s="21">
        <v>44859</v>
      </c>
      <c r="B413" t="s">
        <v>202</v>
      </c>
      <c r="C413" t="s">
        <v>1579</v>
      </c>
      <c r="D413" t="s">
        <v>1439</v>
      </c>
      <c r="E413">
        <v>47</v>
      </c>
      <c r="F413">
        <v>37</v>
      </c>
      <c r="G413">
        <v>0.85</v>
      </c>
      <c r="I413" t="s">
        <v>1439</v>
      </c>
      <c r="J413">
        <f t="shared" si="9"/>
        <v>0.81870105853230979</v>
      </c>
    </row>
    <row r="414" spans="1:10" hidden="1" x14ac:dyDescent="0.25">
      <c r="A414" s="21">
        <v>44859</v>
      </c>
      <c r="B414" t="s">
        <v>202</v>
      </c>
      <c r="C414" t="s">
        <v>1579</v>
      </c>
      <c r="D414" t="s">
        <v>1439</v>
      </c>
      <c r="E414">
        <v>54</v>
      </c>
      <c r="F414">
        <v>47</v>
      </c>
      <c r="G414">
        <v>1.19</v>
      </c>
      <c r="I414" t="s">
        <v>1439</v>
      </c>
      <c r="J414">
        <f t="shared" si="9"/>
        <v>0.75572829345120152</v>
      </c>
    </row>
    <row r="415" spans="1:10" hidden="1" x14ac:dyDescent="0.25">
      <c r="A415" s="21">
        <v>44859</v>
      </c>
      <c r="B415" t="s">
        <v>202</v>
      </c>
      <c r="C415" t="s">
        <v>1579</v>
      </c>
      <c r="D415" t="s">
        <v>1439</v>
      </c>
      <c r="E415">
        <v>45</v>
      </c>
      <c r="F415">
        <v>39</v>
      </c>
      <c r="G415">
        <v>0.78</v>
      </c>
      <c r="I415" t="s">
        <v>1439</v>
      </c>
      <c r="J415">
        <f t="shared" si="9"/>
        <v>0.85596707818930051</v>
      </c>
    </row>
    <row r="416" spans="1:10" hidden="1" x14ac:dyDescent="0.25">
      <c r="A416" s="21">
        <v>44859</v>
      </c>
      <c r="B416" t="s">
        <v>202</v>
      </c>
      <c r="C416" t="s">
        <v>1579</v>
      </c>
      <c r="D416" t="s">
        <v>1439</v>
      </c>
      <c r="E416">
        <v>41</v>
      </c>
      <c r="F416">
        <v>34</v>
      </c>
      <c r="G416">
        <v>0.63</v>
      </c>
      <c r="I416" t="s">
        <v>1439</v>
      </c>
      <c r="J416">
        <f t="shared" si="9"/>
        <v>0.91409004512412761</v>
      </c>
    </row>
    <row r="417" spans="1:10" hidden="1" x14ac:dyDescent="0.25">
      <c r="A417" s="21">
        <v>44859</v>
      </c>
      <c r="B417" t="s">
        <v>202</v>
      </c>
      <c r="C417" t="s">
        <v>1579</v>
      </c>
      <c r="D417" t="s">
        <v>1439</v>
      </c>
      <c r="E417">
        <v>50</v>
      </c>
      <c r="F417">
        <v>41</v>
      </c>
      <c r="G417">
        <v>0.96</v>
      </c>
      <c r="I417" t="s">
        <v>1439</v>
      </c>
      <c r="J417">
        <f t="shared" si="9"/>
        <v>0.7679999999999999</v>
      </c>
    </row>
    <row r="418" spans="1:10" hidden="1" x14ac:dyDescent="0.25">
      <c r="A418" s="21">
        <v>44859</v>
      </c>
      <c r="B418" t="s">
        <v>202</v>
      </c>
      <c r="C418" t="s">
        <v>1579</v>
      </c>
      <c r="D418" t="s">
        <v>1439</v>
      </c>
      <c r="E418">
        <v>49</v>
      </c>
      <c r="F418">
        <v>38</v>
      </c>
      <c r="G418">
        <v>0.91</v>
      </c>
      <c r="I418" t="s">
        <v>1439</v>
      </c>
      <c r="J418">
        <f t="shared" si="9"/>
        <v>0.7734872374605819</v>
      </c>
    </row>
    <row r="419" spans="1:10" hidden="1" x14ac:dyDescent="0.25">
      <c r="A419" s="21">
        <v>44859</v>
      </c>
      <c r="B419" t="s">
        <v>202</v>
      </c>
      <c r="C419" t="s">
        <v>1579</v>
      </c>
      <c r="D419" t="s">
        <v>1439</v>
      </c>
      <c r="E419">
        <v>52</v>
      </c>
      <c r="F419">
        <v>42</v>
      </c>
      <c r="G419">
        <v>1.0900000000000001</v>
      </c>
      <c r="I419" t="s">
        <v>1439</v>
      </c>
      <c r="J419">
        <f t="shared" si="9"/>
        <v>0.7752048247610378</v>
      </c>
    </row>
    <row r="420" spans="1:10" hidden="1" x14ac:dyDescent="0.25">
      <c r="A420" s="21">
        <v>44859</v>
      </c>
      <c r="B420" t="s">
        <v>202</v>
      </c>
      <c r="C420" t="s">
        <v>1579</v>
      </c>
      <c r="D420" t="s">
        <v>1439</v>
      </c>
      <c r="E420">
        <v>50</v>
      </c>
      <c r="F420">
        <v>40</v>
      </c>
      <c r="G420">
        <v>1.04</v>
      </c>
      <c r="I420" t="s">
        <v>1439</v>
      </c>
      <c r="J420">
        <f t="shared" si="9"/>
        <v>0.83199999999999996</v>
      </c>
    </row>
    <row r="421" spans="1:10" hidden="1" x14ac:dyDescent="0.25">
      <c r="A421" s="21">
        <v>44859</v>
      </c>
      <c r="B421" t="s">
        <v>202</v>
      </c>
      <c r="C421" t="s">
        <v>1579</v>
      </c>
      <c r="D421" t="s">
        <v>1439</v>
      </c>
      <c r="E421">
        <v>49</v>
      </c>
      <c r="F421">
        <v>41</v>
      </c>
      <c r="G421">
        <v>1.02</v>
      </c>
      <c r="I421" t="s">
        <v>1439</v>
      </c>
      <c r="J421">
        <f t="shared" si="9"/>
        <v>0.86698569473603693</v>
      </c>
    </row>
    <row r="422" spans="1:10" hidden="1" x14ac:dyDescent="0.25">
      <c r="A422" s="21">
        <v>44859</v>
      </c>
      <c r="B422" t="s">
        <v>202</v>
      </c>
      <c r="C422" t="s">
        <v>1579</v>
      </c>
      <c r="D422" t="s">
        <v>1439</v>
      </c>
      <c r="E422">
        <v>56</v>
      </c>
      <c r="F422">
        <v>46</v>
      </c>
      <c r="G422">
        <v>1.28</v>
      </c>
      <c r="I422" t="s">
        <v>1439</v>
      </c>
      <c r="J422">
        <f t="shared" si="9"/>
        <v>0.72886297376093301</v>
      </c>
    </row>
    <row r="423" spans="1:10" hidden="1" x14ac:dyDescent="0.25">
      <c r="A423" s="21">
        <v>44859</v>
      </c>
      <c r="B423" t="s">
        <v>202</v>
      </c>
      <c r="C423" t="s">
        <v>1579</v>
      </c>
      <c r="D423" t="s">
        <v>1439</v>
      </c>
      <c r="E423">
        <v>48</v>
      </c>
      <c r="F423">
        <v>39</v>
      </c>
      <c r="G423">
        <v>0.91</v>
      </c>
      <c r="I423" t="s">
        <v>1439</v>
      </c>
      <c r="J423">
        <f t="shared" si="9"/>
        <v>0.82284432870370383</v>
      </c>
    </row>
    <row r="424" spans="1:10" hidden="1" x14ac:dyDescent="0.25">
      <c r="A424" s="21">
        <v>44859</v>
      </c>
      <c r="B424" t="s">
        <v>202</v>
      </c>
      <c r="C424" t="s">
        <v>1579</v>
      </c>
      <c r="D424" t="s">
        <v>1439</v>
      </c>
      <c r="E424">
        <v>55</v>
      </c>
      <c r="F424">
        <v>45</v>
      </c>
      <c r="G424">
        <v>1.25</v>
      </c>
      <c r="I424" t="s">
        <v>1439</v>
      </c>
      <c r="J424">
        <f t="shared" si="9"/>
        <v>0.75131480090157776</v>
      </c>
    </row>
    <row r="425" spans="1:10" hidden="1" x14ac:dyDescent="0.25">
      <c r="A425" s="21">
        <v>44859</v>
      </c>
      <c r="B425" t="s">
        <v>202</v>
      </c>
      <c r="C425" t="s">
        <v>1579</v>
      </c>
      <c r="D425" t="s">
        <v>1439</v>
      </c>
      <c r="E425">
        <v>61</v>
      </c>
      <c r="F425">
        <v>50</v>
      </c>
      <c r="G425">
        <v>1.78</v>
      </c>
      <c r="I425" t="s">
        <v>1439</v>
      </c>
      <c r="J425">
        <f t="shared" si="9"/>
        <v>0.78420660760151739</v>
      </c>
    </row>
    <row r="426" spans="1:10" hidden="1" x14ac:dyDescent="0.25">
      <c r="A426" s="21">
        <v>44859</v>
      </c>
      <c r="B426" t="s">
        <v>202</v>
      </c>
      <c r="C426" t="s">
        <v>1579</v>
      </c>
      <c r="D426" t="s">
        <v>1439</v>
      </c>
      <c r="E426">
        <v>50</v>
      </c>
      <c r="F426">
        <v>40</v>
      </c>
      <c r="G426">
        <v>0.97</v>
      </c>
      <c r="I426" t="s">
        <v>1439</v>
      </c>
      <c r="J426">
        <f t="shared" si="9"/>
        <v>0.77600000000000002</v>
      </c>
    </row>
    <row r="427" spans="1:10" hidden="1" x14ac:dyDescent="0.25">
      <c r="A427" s="21">
        <v>44859</v>
      </c>
      <c r="B427" t="s">
        <v>202</v>
      </c>
      <c r="C427" t="s">
        <v>1579</v>
      </c>
      <c r="D427" t="s">
        <v>1439</v>
      </c>
      <c r="E427">
        <v>51</v>
      </c>
      <c r="F427">
        <v>39</v>
      </c>
      <c r="G427">
        <v>0.89</v>
      </c>
      <c r="I427" t="s">
        <v>1439</v>
      </c>
      <c r="J427">
        <f t="shared" si="9"/>
        <v>0.6709335021974957</v>
      </c>
    </row>
    <row r="428" spans="1:10" hidden="1" x14ac:dyDescent="0.25">
      <c r="A428" s="21">
        <v>44859</v>
      </c>
      <c r="B428" t="s">
        <v>202</v>
      </c>
      <c r="C428" t="s">
        <v>1579</v>
      </c>
      <c r="D428" t="s">
        <v>1439</v>
      </c>
      <c r="E428">
        <v>45</v>
      </c>
      <c r="F428">
        <v>36</v>
      </c>
      <c r="G428">
        <v>0.83</v>
      </c>
      <c r="I428" t="s">
        <v>1439</v>
      </c>
      <c r="J428">
        <f t="shared" si="9"/>
        <v>0.91083676268861458</v>
      </c>
    </row>
    <row r="429" spans="1:10" hidden="1" x14ac:dyDescent="0.25">
      <c r="A429" s="21">
        <v>44859</v>
      </c>
      <c r="B429" t="s">
        <v>202</v>
      </c>
      <c r="C429" t="s">
        <v>1579</v>
      </c>
      <c r="D429" t="s">
        <v>1439</v>
      </c>
      <c r="E429">
        <v>50</v>
      </c>
      <c r="F429">
        <v>41</v>
      </c>
      <c r="G429">
        <v>0.82</v>
      </c>
      <c r="I429" t="s">
        <v>1439</v>
      </c>
      <c r="J429">
        <f t="shared" si="9"/>
        <v>0.65600000000000003</v>
      </c>
    </row>
    <row r="430" spans="1:10" hidden="1" x14ac:dyDescent="0.25">
      <c r="A430" s="21">
        <v>44859</v>
      </c>
      <c r="B430" t="s">
        <v>202</v>
      </c>
      <c r="C430" t="s">
        <v>1579</v>
      </c>
      <c r="D430" t="s">
        <v>1439</v>
      </c>
      <c r="E430">
        <v>53</v>
      </c>
      <c r="F430">
        <v>42</v>
      </c>
      <c r="G430">
        <v>1.1000000000000001</v>
      </c>
      <c r="I430" t="s">
        <v>1439</v>
      </c>
      <c r="J430">
        <f t="shared" si="9"/>
        <v>0.73886496906842569</v>
      </c>
    </row>
    <row r="431" spans="1:10" hidden="1" x14ac:dyDescent="0.25">
      <c r="A431" s="21">
        <v>44859</v>
      </c>
      <c r="B431" t="s">
        <v>202</v>
      </c>
      <c r="C431" t="s">
        <v>1579</v>
      </c>
      <c r="D431" t="s">
        <v>1439</v>
      </c>
      <c r="E431">
        <v>49</v>
      </c>
      <c r="F431">
        <v>40</v>
      </c>
      <c r="G431">
        <v>0.89</v>
      </c>
      <c r="I431" t="s">
        <v>1439</v>
      </c>
      <c r="J431">
        <f t="shared" si="9"/>
        <v>0.7564875179559537</v>
      </c>
    </row>
    <row r="432" spans="1:10" hidden="1" x14ac:dyDescent="0.25">
      <c r="A432" s="21">
        <v>44859</v>
      </c>
      <c r="B432" t="s">
        <v>202</v>
      </c>
      <c r="C432" t="s">
        <v>1579</v>
      </c>
      <c r="D432" t="s">
        <v>1439</v>
      </c>
      <c r="E432">
        <v>49</v>
      </c>
      <c r="F432">
        <v>40</v>
      </c>
      <c r="G432">
        <v>0.85</v>
      </c>
      <c r="I432" t="s">
        <v>1439</v>
      </c>
      <c r="J432">
        <f t="shared" si="9"/>
        <v>0.72248807894669731</v>
      </c>
    </row>
    <row r="433" spans="1:10" hidden="1" x14ac:dyDescent="0.25">
      <c r="A433" s="21">
        <v>44859</v>
      </c>
      <c r="B433" t="s">
        <v>202</v>
      </c>
      <c r="C433" t="s">
        <v>1579</v>
      </c>
      <c r="D433" t="s">
        <v>1439</v>
      </c>
      <c r="E433">
        <v>50</v>
      </c>
      <c r="F433">
        <v>40</v>
      </c>
      <c r="G433">
        <v>1.06</v>
      </c>
      <c r="I433" t="s">
        <v>1439</v>
      </c>
      <c r="J433">
        <f t="shared" si="9"/>
        <v>0.84799999999999998</v>
      </c>
    </row>
    <row r="434" spans="1:10" hidden="1" x14ac:dyDescent="0.25">
      <c r="A434" s="21">
        <v>44859</v>
      </c>
      <c r="B434" t="s">
        <v>202</v>
      </c>
      <c r="C434" t="s">
        <v>1579</v>
      </c>
      <c r="D434" t="s">
        <v>1439</v>
      </c>
      <c r="E434">
        <v>50</v>
      </c>
      <c r="F434">
        <v>39</v>
      </c>
      <c r="G434">
        <v>0.92</v>
      </c>
      <c r="I434" t="s">
        <v>1439</v>
      </c>
      <c r="J434">
        <f t="shared" si="9"/>
        <v>0.7360000000000001</v>
      </c>
    </row>
    <row r="435" spans="1:10" hidden="1" x14ac:dyDescent="0.25">
      <c r="A435" s="21">
        <v>44859</v>
      </c>
      <c r="B435" t="s">
        <v>202</v>
      </c>
      <c r="C435" t="s">
        <v>1579</v>
      </c>
      <c r="D435" t="s">
        <v>1439</v>
      </c>
      <c r="E435">
        <v>54</v>
      </c>
      <c r="F435">
        <v>48</v>
      </c>
      <c r="G435">
        <v>1.27</v>
      </c>
      <c r="I435" t="s">
        <v>1439</v>
      </c>
      <c r="J435">
        <f t="shared" si="9"/>
        <v>0.80653355687649242</v>
      </c>
    </row>
    <row r="436" spans="1:10" hidden="1" x14ac:dyDescent="0.25">
      <c r="A436" s="21">
        <v>44859</v>
      </c>
      <c r="B436" t="s">
        <v>202</v>
      </c>
      <c r="C436" t="s">
        <v>1579</v>
      </c>
      <c r="D436" t="s">
        <v>1439</v>
      </c>
      <c r="E436">
        <v>45</v>
      </c>
      <c r="F436">
        <v>37</v>
      </c>
      <c r="G436">
        <v>0.84</v>
      </c>
      <c r="I436" t="s">
        <v>1439</v>
      </c>
      <c r="J436">
        <f t="shared" si="9"/>
        <v>0.92181069958847728</v>
      </c>
    </row>
    <row r="437" spans="1:10" hidden="1" x14ac:dyDescent="0.25">
      <c r="A437" s="21">
        <v>44859</v>
      </c>
      <c r="B437" t="s">
        <v>202</v>
      </c>
      <c r="C437" t="s">
        <v>1579</v>
      </c>
      <c r="D437" t="s">
        <v>1439</v>
      </c>
      <c r="E437">
        <v>46</v>
      </c>
      <c r="F437">
        <v>37</v>
      </c>
      <c r="G437">
        <v>0.81</v>
      </c>
      <c r="I437" t="s">
        <v>1439</v>
      </c>
      <c r="J437">
        <f t="shared" si="9"/>
        <v>0.83216898167173503</v>
      </c>
    </row>
    <row r="438" spans="1:10" hidden="1" x14ac:dyDescent="0.25">
      <c r="A438" s="21">
        <v>44859</v>
      </c>
      <c r="B438" t="s">
        <v>202</v>
      </c>
      <c r="C438" t="s">
        <v>1579</v>
      </c>
      <c r="D438" t="s">
        <v>1439</v>
      </c>
      <c r="E438">
        <v>46</v>
      </c>
      <c r="F438">
        <v>38</v>
      </c>
      <c r="G438">
        <v>0.77</v>
      </c>
      <c r="I438" t="s">
        <v>1439</v>
      </c>
      <c r="J438">
        <f t="shared" si="9"/>
        <v>0.7910742171447358</v>
      </c>
    </row>
    <row r="439" spans="1:10" hidden="1" x14ac:dyDescent="0.25">
      <c r="A439" s="21">
        <v>44859</v>
      </c>
      <c r="B439" t="s">
        <v>202</v>
      </c>
      <c r="C439" t="s">
        <v>1579</v>
      </c>
      <c r="D439" t="s">
        <v>1439</v>
      </c>
      <c r="E439">
        <v>52</v>
      </c>
      <c r="F439">
        <v>41</v>
      </c>
      <c r="G439">
        <v>1.04</v>
      </c>
      <c r="I439" t="s">
        <v>1439</v>
      </c>
      <c r="J439">
        <f t="shared" si="9"/>
        <v>0.73964497041420119</v>
      </c>
    </row>
    <row r="440" spans="1:10" hidden="1" x14ac:dyDescent="0.25">
      <c r="A440" s="21">
        <v>44859</v>
      </c>
      <c r="B440" t="s">
        <v>202</v>
      </c>
      <c r="C440" t="s">
        <v>1579</v>
      </c>
      <c r="D440" t="s">
        <v>1439</v>
      </c>
      <c r="E440">
        <v>52</v>
      </c>
      <c r="F440">
        <v>38</v>
      </c>
      <c r="G440">
        <v>0.95</v>
      </c>
      <c r="I440" t="s">
        <v>1439</v>
      </c>
      <c r="J440">
        <f t="shared" si="9"/>
        <v>0.67563723258989528</v>
      </c>
    </row>
    <row r="441" spans="1:10" hidden="1" x14ac:dyDescent="0.25">
      <c r="A441" s="21">
        <v>44859</v>
      </c>
      <c r="B441" t="s">
        <v>202</v>
      </c>
      <c r="C441" t="s">
        <v>1579</v>
      </c>
      <c r="D441" t="s">
        <v>1439</v>
      </c>
      <c r="E441">
        <v>43</v>
      </c>
      <c r="F441">
        <v>34</v>
      </c>
      <c r="G441">
        <v>0.55000000000000004</v>
      </c>
      <c r="I441" t="s">
        <v>1439</v>
      </c>
      <c r="J441">
        <f t="shared" si="9"/>
        <v>0.69176298942231507</v>
      </c>
    </row>
    <row r="442" spans="1:10" hidden="1" x14ac:dyDescent="0.25">
      <c r="A442" s="21">
        <v>44859</v>
      </c>
      <c r="B442" t="s">
        <v>202</v>
      </c>
      <c r="C442" t="s">
        <v>1579</v>
      </c>
      <c r="D442" t="s">
        <v>1439</v>
      </c>
      <c r="E442">
        <v>46</v>
      </c>
      <c r="F442">
        <v>35</v>
      </c>
      <c r="G442">
        <v>0.87</v>
      </c>
      <c r="I442" t="s">
        <v>1439</v>
      </c>
      <c r="J442">
        <f t="shared" si="9"/>
        <v>0.89381112846223387</v>
      </c>
    </row>
    <row r="443" spans="1:10" hidden="1" x14ac:dyDescent="0.25">
      <c r="A443" s="21">
        <v>44859</v>
      </c>
      <c r="B443" t="s">
        <v>202</v>
      </c>
      <c r="C443" t="s">
        <v>1579</v>
      </c>
      <c r="D443" t="s">
        <v>1439</v>
      </c>
      <c r="E443">
        <v>51</v>
      </c>
      <c r="F443">
        <v>40</v>
      </c>
      <c r="G443">
        <v>0.82</v>
      </c>
      <c r="I443" t="s">
        <v>1439</v>
      </c>
      <c r="J443">
        <f t="shared" si="9"/>
        <v>0.61816345146286122</v>
      </c>
    </row>
    <row r="444" spans="1:10" hidden="1" x14ac:dyDescent="0.25">
      <c r="A444" s="21">
        <v>44859</v>
      </c>
      <c r="B444" t="s">
        <v>202</v>
      </c>
      <c r="C444" t="s">
        <v>1579</v>
      </c>
      <c r="D444" t="s">
        <v>1439</v>
      </c>
      <c r="E444">
        <v>50</v>
      </c>
      <c r="F444">
        <v>41</v>
      </c>
      <c r="G444">
        <v>1.02</v>
      </c>
      <c r="I444" t="s">
        <v>1439</v>
      </c>
      <c r="J444">
        <f t="shared" si="9"/>
        <v>0.81599999999999995</v>
      </c>
    </row>
    <row r="445" spans="1:10" hidden="1" x14ac:dyDescent="0.25">
      <c r="A445" s="21">
        <v>44859</v>
      </c>
      <c r="B445" t="s">
        <v>202</v>
      </c>
      <c r="C445" t="s">
        <v>1579</v>
      </c>
      <c r="D445" t="s">
        <v>1439</v>
      </c>
      <c r="E445">
        <v>50</v>
      </c>
      <c r="F445">
        <v>40</v>
      </c>
      <c r="G445">
        <v>1.03</v>
      </c>
      <c r="I445" t="s">
        <v>1439</v>
      </c>
      <c r="J445">
        <f t="shared" si="9"/>
        <v>0.82400000000000007</v>
      </c>
    </row>
    <row r="446" spans="1:10" hidden="1" x14ac:dyDescent="0.25">
      <c r="A446" s="21">
        <v>44859</v>
      </c>
      <c r="B446" t="s">
        <v>202</v>
      </c>
      <c r="C446" t="s">
        <v>1579</v>
      </c>
      <c r="D446" t="s">
        <v>1439</v>
      </c>
      <c r="E446">
        <v>55</v>
      </c>
      <c r="F446">
        <v>43</v>
      </c>
      <c r="G446">
        <v>1.1499999999999999</v>
      </c>
      <c r="I446" t="s">
        <v>1439</v>
      </c>
      <c r="J446">
        <f t="shared" si="9"/>
        <v>0.69120961682945148</v>
      </c>
    </row>
    <row r="447" spans="1:10" hidden="1" x14ac:dyDescent="0.25">
      <c r="A447" s="21">
        <v>44859</v>
      </c>
      <c r="B447" t="s">
        <v>202</v>
      </c>
      <c r="C447" t="s">
        <v>1579</v>
      </c>
      <c r="D447" t="s">
        <v>1439</v>
      </c>
      <c r="E447">
        <v>55</v>
      </c>
      <c r="F447">
        <v>45</v>
      </c>
      <c r="G447">
        <v>1.1200000000000001</v>
      </c>
      <c r="I447" t="s">
        <v>1439</v>
      </c>
      <c r="J447">
        <f t="shared" si="9"/>
        <v>0.67317806160781379</v>
      </c>
    </row>
    <row r="448" spans="1:10" hidden="1" x14ac:dyDescent="0.25">
      <c r="A448" s="21">
        <v>44859</v>
      </c>
      <c r="B448" t="s">
        <v>202</v>
      </c>
      <c r="C448" t="s">
        <v>1579</v>
      </c>
      <c r="D448" t="s">
        <v>1439</v>
      </c>
      <c r="E448">
        <v>44</v>
      </c>
      <c r="F448">
        <v>35</v>
      </c>
      <c r="G448">
        <v>0.77</v>
      </c>
      <c r="I448" t="s">
        <v>1439</v>
      </c>
      <c r="J448">
        <f t="shared" si="9"/>
        <v>0.90392561983471076</v>
      </c>
    </row>
    <row r="449" spans="1:10" hidden="1" x14ac:dyDescent="0.25">
      <c r="A449" s="21">
        <v>44859</v>
      </c>
      <c r="B449" t="s">
        <v>202</v>
      </c>
      <c r="C449" t="s">
        <v>1579</v>
      </c>
      <c r="D449" t="s">
        <v>1439</v>
      </c>
      <c r="E449">
        <v>46</v>
      </c>
      <c r="F449">
        <v>38</v>
      </c>
      <c r="G449">
        <v>0.88</v>
      </c>
      <c r="I449" t="s">
        <v>1439</v>
      </c>
      <c r="J449">
        <f t="shared" si="9"/>
        <v>0.90408481959398368</v>
      </c>
    </row>
    <row r="450" spans="1:10" hidden="1" x14ac:dyDescent="0.25">
      <c r="A450" s="21">
        <v>44859</v>
      </c>
      <c r="B450" t="s">
        <v>202</v>
      </c>
      <c r="C450" t="s">
        <v>1579</v>
      </c>
      <c r="D450" t="s">
        <v>1439</v>
      </c>
      <c r="E450">
        <v>45</v>
      </c>
      <c r="F450">
        <v>37</v>
      </c>
      <c r="G450">
        <v>0.73</v>
      </c>
      <c r="I450" t="s">
        <v>1439</v>
      </c>
      <c r="J450">
        <f t="shared" si="9"/>
        <v>0.80109739368998623</v>
      </c>
    </row>
    <row r="451" spans="1:10" hidden="1" x14ac:dyDescent="0.25">
      <c r="A451" s="21">
        <v>44859</v>
      </c>
      <c r="B451" t="s">
        <v>202</v>
      </c>
      <c r="C451" t="s">
        <v>1579</v>
      </c>
      <c r="D451" t="s">
        <v>1439</v>
      </c>
      <c r="E451">
        <v>46</v>
      </c>
      <c r="F451">
        <v>38</v>
      </c>
      <c r="G451">
        <v>1.03</v>
      </c>
      <c r="I451" t="s">
        <v>1439</v>
      </c>
      <c r="J451">
        <f t="shared" si="9"/>
        <v>1.058190186570231</v>
      </c>
    </row>
    <row r="452" spans="1:10" hidden="1" x14ac:dyDescent="0.25">
      <c r="A452" s="21">
        <v>44859</v>
      </c>
      <c r="B452" t="s">
        <v>202</v>
      </c>
      <c r="C452" t="s">
        <v>1579</v>
      </c>
      <c r="D452" t="s">
        <v>1439</v>
      </c>
      <c r="E452">
        <v>51</v>
      </c>
      <c r="F452">
        <v>41</v>
      </c>
      <c r="G452">
        <v>1.02</v>
      </c>
      <c r="I452" t="s">
        <v>1439</v>
      </c>
      <c r="J452">
        <f t="shared" si="9"/>
        <v>0.76893502499038835</v>
      </c>
    </row>
    <row r="453" spans="1:10" x14ac:dyDescent="0.25">
      <c r="A453" s="21">
        <v>44859</v>
      </c>
      <c r="B453" t="s">
        <v>202</v>
      </c>
      <c r="C453" t="s">
        <v>1585</v>
      </c>
      <c r="D453" t="s">
        <v>1439</v>
      </c>
      <c r="E453">
        <v>51</v>
      </c>
      <c r="F453">
        <v>44</v>
      </c>
      <c r="G453">
        <v>1.81</v>
      </c>
      <c r="I453" t="s">
        <v>1439</v>
      </c>
      <c r="J453">
        <f t="shared" si="9"/>
        <v>1.3644827404241204</v>
      </c>
    </row>
    <row r="454" spans="1:10" x14ac:dyDescent="0.25">
      <c r="A454" s="21">
        <v>44859</v>
      </c>
      <c r="B454" t="s">
        <v>202</v>
      </c>
      <c r="C454" t="s">
        <v>1585</v>
      </c>
      <c r="D454" t="s">
        <v>1439</v>
      </c>
      <c r="E454">
        <v>65</v>
      </c>
      <c r="F454">
        <v>58</v>
      </c>
      <c r="G454">
        <v>2.46</v>
      </c>
      <c r="I454" t="s">
        <v>1439</v>
      </c>
      <c r="J454">
        <f t="shared" si="9"/>
        <v>0.89576695493855263</v>
      </c>
    </row>
    <row r="455" spans="1:10" x14ac:dyDescent="0.25">
      <c r="A455" s="21">
        <v>44859</v>
      </c>
      <c r="B455" t="s">
        <v>202</v>
      </c>
      <c r="C455" t="s">
        <v>1585</v>
      </c>
      <c r="D455" t="s">
        <v>1439</v>
      </c>
      <c r="E455">
        <v>67</v>
      </c>
      <c r="F455">
        <v>54</v>
      </c>
      <c r="G455">
        <v>2.65</v>
      </c>
      <c r="I455" t="s">
        <v>1439</v>
      </c>
      <c r="J455">
        <f t="shared" si="9"/>
        <v>0.88109242160771095</v>
      </c>
    </row>
    <row r="456" spans="1:10" x14ac:dyDescent="0.25">
      <c r="A456" s="21">
        <v>44859</v>
      </c>
      <c r="B456" t="s">
        <v>202</v>
      </c>
      <c r="C456" t="s">
        <v>1585</v>
      </c>
      <c r="D456" t="s">
        <v>1439</v>
      </c>
      <c r="E456">
        <v>48</v>
      </c>
      <c r="F456">
        <v>38</v>
      </c>
      <c r="G456">
        <v>1.0900000000000001</v>
      </c>
      <c r="I456" t="s">
        <v>1439</v>
      </c>
      <c r="J456">
        <f t="shared" si="9"/>
        <v>0.98560474537037046</v>
      </c>
    </row>
    <row r="457" spans="1:10" x14ac:dyDescent="0.25">
      <c r="A457" s="21">
        <v>44859</v>
      </c>
      <c r="B457" t="s">
        <v>202</v>
      </c>
      <c r="C457" t="s">
        <v>1585</v>
      </c>
      <c r="D457" t="s">
        <v>1439</v>
      </c>
      <c r="E457">
        <v>59</v>
      </c>
      <c r="F457">
        <v>57</v>
      </c>
      <c r="G457">
        <v>1.1599999999999999</v>
      </c>
      <c r="I457" t="s">
        <v>1439</v>
      </c>
      <c r="J457">
        <f t="shared" si="9"/>
        <v>0.56480944984638148</v>
      </c>
    </row>
    <row r="458" spans="1:10" x14ac:dyDescent="0.25">
      <c r="A458" s="21">
        <v>44859</v>
      </c>
      <c r="B458" t="s">
        <v>202</v>
      </c>
      <c r="C458" t="s">
        <v>1585</v>
      </c>
      <c r="D458" t="s">
        <v>1439</v>
      </c>
      <c r="E458">
        <v>58</v>
      </c>
      <c r="F458">
        <v>48</v>
      </c>
      <c r="G458">
        <v>1.78</v>
      </c>
      <c r="I458" t="s">
        <v>1439</v>
      </c>
      <c r="J458">
        <f t="shared" si="9"/>
        <v>0.91229652712288334</v>
      </c>
    </row>
    <row r="459" spans="1:10" x14ac:dyDescent="0.25">
      <c r="A459" s="21">
        <v>44859</v>
      </c>
      <c r="B459" t="s">
        <v>202</v>
      </c>
      <c r="C459" t="s">
        <v>1585</v>
      </c>
      <c r="D459" t="s">
        <v>1439</v>
      </c>
      <c r="E459">
        <v>59</v>
      </c>
      <c r="F459">
        <v>47</v>
      </c>
      <c r="G459">
        <v>1.67</v>
      </c>
      <c r="I459" t="s">
        <v>1439</v>
      </c>
      <c r="J459">
        <f t="shared" si="9"/>
        <v>0.81313084589953211</v>
      </c>
    </row>
    <row r="460" spans="1:10" x14ac:dyDescent="0.25">
      <c r="A460" s="21">
        <v>44859</v>
      </c>
      <c r="B460" t="s">
        <v>202</v>
      </c>
      <c r="C460" t="s">
        <v>1585</v>
      </c>
      <c r="D460" t="s">
        <v>1439</v>
      </c>
      <c r="E460">
        <v>58</v>
      </c>
      <c r="F460">
        <v>48</v>
      </c>
      <c r="G460">
        <v>1.83</v>
      </c>
      <c r="I460" t="s">
        <v>1439</v>
      </c>
      <c r="J460">
        <f t="shared" si="9"/>
        <v>0.93792283406453736</v>
      </c>
    </row>
    <row r="461" spans="1:10" x14ac:dyDescent="0.25">
      <c r="A461" s="21">
        <v>44859</v>
      </c>
      <c r="B461" t="s">
        <v>202</v>
      </c>
      <c r="C461" t="s">
        <v>1585</v>
      </c>
      <c r="D461" t="s">
        <v>1439</v>
      </c>
      <c r="E461">
        <v>47</v>
      </c>
      <c r="F461">
        <v>37</v>
      </c>
      <c r="G461">
        <v>1.19</v>
      </c>
      <c r="I461" t="s">
        <v>1439</v>
      </c>
      <c r="J461">
        <f t="shared" si="9"/>
        <v>1.1461814819452338</v>
      </c>
    </row>
    <row r="462" spans="1:10" x14ac:dyDescent="0.25">
      <c r="A462" s="21">
        <v>44859</v>
      </c>
      <c r="B462" t="s">
        <v>202</v>
      </c>
      <c r="C462" t="s">
        <v>1585</v>
      </c>
      <c r="D462" t="s">
        <v>1439</v>
      </c>
      <c r="E462">
        <v>51</v>
      </c>
      <c r="F462">
        <v>43</v>
      </c>
      <c r="G462">
        <v>1.42</v>
      </c>
      <c r="I462" t="s">
        <v>1439</v>
      </c>
      <c r="J462">
        <f t="shared" si="9"/>
        <v>1.0704781720454424</v>
      </c>
    </row>
    <row r="463" spans="1:10" x14ac:dyDescent="0.25">
      <c r="A463" s="21">
        <v>44859</v>
      </c>
      <c r="B463" t="s">
        <v>202</v>
      </c>
      <c r="C463" t="s">
        <v>1585</v>
      </c>
      <c r="D463" t="s">
        <v>1439</v>
      </c>
      <c r="E463">
        <v>62</v>
      </c>
      <c r="F463">
        <v>53</v>
      </c>
      <c r="G463">
        <v>1.79</v>
      </c>
      <c r="I463" t="s">
        <v>1439</v>
      </c>
      <c r="J463">
        <f t="shared" si="9"/>
        <v>0.75106575811486687</v>
      </c>
    </row>
    <row r="464" spans="1:10" x14ac:dyDescent="0.25">
      <c r="A464" s="21">
        <v>44859</v>
      </c>
      <c r="B464" t="s">
        <v>202</v>
      </c>
      <c r="C464" t="s">
        <v>1585</v>
      </c>
      <c r="D464" t="s">
        <v>1439</v>
      </c>
      <c r="E464">
        <v>67</v>
      </c>
      <c r="F464">
        <v>55</v>
      </c>
      <c r="G464">
        <v>2.9</v>
      </c>
      <c r="I464" t="s">
        <v>1439</v>
      </c>
      <c r="J464">
        <f t="shared" si="9"/>
        <v>0.96421434817447627</v>
      </c>
    </row>
    <row r="465" spans="1:10" x14ac:dyDescent="0.25">
      <c r="A465" s="21">
        <v>44859</v>
      </c>
      <c r="B465" t="s">
        <v>202</v>
      </c>
      <c r="C465" t="s">
        <v>1585</v>
      </c>
      <c r="D465" t="s">
        <v>1439</v>
      </c>
      <c r="E465">
        <v>59</v>
      </c>
      <c r="F465">
        <v>49</v>
      </c>
      <c r="G465">
        <v>1.9</v>
      </c>
      <c r="I465" t="s">
        <v>1439</v>
      </c>
      <c r="J465">
        <f t="shared" si="9"/>
        <v>0.92511892647252147</v>
      </c>
    </row>
    <row r="466" spans="1:10" x14ac:dyDescent="0.25">
      <c r="A466" s="21">
        <v>44859</v>
      </c>
      <c r="B466" t="s">
        <v>202</v>
      </c>
      <c r="C466" t="s">
        <v>1585</v>
      </c>
      <c r="D466" t="s">
        <v>1439</v>
      </c>
      <c r="E466">
        <v>56</v>
      </c>
      <c r="F466">
        <v>44</v>
      </c>
      <c r="G466">
        <v>1.65</v>
      </c>
      <c r="I466" t="s">
        <v>1439</v>
      </c>
      <c r="J466">
        <f t="shared" si="9"/>
        <v>0.93954992711370255</v>
      </c>
    </row>
    <row r="467" spans="1:10" x14ac:dyDescent="0.25">
      <c r="A467" s="21">
        <v>44859</v>
      </c>
      <c r="B467" t="s">
        <v>202</v>
      </c>
      <c r="C467" t="s">
        <v>1585</v>
      </c>
      <c r="D467" t="s">
        <v>1439</v>
      </c>
      <c r="E467">
        <v>53</v>
      </c>
      <c r="F467">
        <v>44</v>
      </c>
      <c r="G467">
        <v>1.58</v>
      </c>
      <c r="I467" t="s">
        <v>1439</v>
      </c>
      <c r="J467">
        <f t="shared" si="9"/>
        <v>1.0612787737528295</v>
      </c>
    </row>
    <row r="468" spans="1:10" x14ac:dyDescent="0.25">
      <c r="A468" s="21">
        <v>44859</v>
      </c>
      <c r="B468" t="s">
        <v>202</v>
      </c>
      <c r="C468" t="s">
        <v>1585</v>
      </c>
      <c r="D468" t="s">
        <v>1439</v>
      </c>
      <c r="E468">
        <v>53</v>
      </c>
      <c r="F468">
        <v>51</v>
      </c>
      <c r="G468">
        <v>1.33</v>
      </c>
      <c r="I468" t="s">
        <v>1439</v>
      </c>
      <c r="J468">
        <f t="shared" si="9"/>
        <v>0.89335491714636928</v>
      </c>
    </row>
    <row r="469" spans="1:10" x14ac:dyDescent="0.25">
      <c r="A469" s="21">
        <v>44859</v>
      </c>
      <c r="B469" t="s">
        <v>202</v>
      </c>
      <c r="C469" t="s">
        <v>1585</v>
      </c>
      <c r="D469" t="s">
        <v>1439</v>
      </c>
      <c r="E469">
        <v>57</v>
      </c>
      <c r="F469">
        <v>45</v>
      </c>
      <c r="G469">
        <v>1.54</v>
      </c>
      <c r="I469" t="s">
        <v>1439</v>
      </c>
      <c r="J469">
        <f t="shared" si="9"/>
        <v>0.831564907960884</v>
      </c>
    </row>
    <row r="470" spans="1:10" x14ac:dyDescent="0.25">
      <c r="A470" s="21">
        <v>44859</v>
      </c>
      <c r="B470" t="s">
        <v>202</v>
      </c>
      <c r="C470" t="s">
        <v>1585</v>
      </c>
      <c r="D470" t="s">
        <v>1439</v>
      </c>
      <c r="E470">
        <v>57</v>
      </c>
      <c r="F470">
        <v>42</v>
      </c>
      <c r="G470">
        <v>1.34</v>
      </c>
      <c r="I470" t="s">
        <v>1439</v>
      </c>
      <c r="J470">
        <f t="shared" si="9"/>
        <v>0.72356946536856148</v>
      </c>
    </row>
    <row r="471" spans="1:10" x14ac:dyDescent="0.25">
      <c r="A471" s="21">
        <v>44859</v>
      </c>
      <c r="B471" t="s">
        <v>202</v>
      </c>
      <c r="C471" t="s">
        <v>1585</v>
      </c>
      <c r="D471" t="s">
        <v>1439</v>
      </c>
      <c r="E471">
        <v>53</v>
      </c>
      <c r="F471">
        <v>43</v>
      </c>
      <c r="G471">
        <v>1.43</v>
      </c>
      <c r="I471" t="s">
        <v>1439</v>
      </c>
      <c r="J471">
        <f t="shared" si="9"/>
        <v>0.96052445978895318</v>
      </c>
    </row>
    <row r="472" spans="1:10" x14ac:dyDescent="0.25">
      <c r="A472" s="21">
        <v>44859</v>
      </c>
      <c r="B472" t="s">
        <v>202</v>
      </c>
      <c r="C472" t="s">
        <v>1585</v>
      </c>
      <c r="D472" t="s">
        <v>1439</v>
      </c>
      <c r="E472">
        <v>65</v>
      </c>
      <c r="F472">
        <v>52</v>
      </c>
      <c r="G472">
        <v>2.4300000000000002</v>
      </c>
      <c r="I472" t="s">
        <v>1439</v>
      </c>
      <c r="J472">
        <f t="shared" si="9"/>
        <v>0.88484296768320447</v>
      </c>
    </row>
    <row r="473" spans="1:10" x14ac:dyDescent="0.25">
      <c r="A473" s="21">
        <v>44859</v>
      </c>
      <c r="B473" t="s">
        <v>202</v>
      </c>
      <c r="C473" t="s">
        <v>1585</v>
      </c>
      <c r="D473" t="s">
        <v>1439</v>
      </c>
      <c r="E473">
        <v>54</v>
      </c>
      <c r="F473">
        <v>44</v>
      </c>
      <c r="G473">
        <v>1.33</v>
      </c>
      <c r="I473" t="s">
        <v>1439</v>
      </c>
      <c r="J473">
        <f t="shared" si="9"/>
        <v>0.8446375044454606</v>
      </c>
    </row>
    <row r="474" spans="1:10" x14ac:dyDescent="0.25">
      <c r="A474" s="21">
        <v>44859</v>
      </c>
      <c r="B474" t="s">
        <v>202</v>
      </c>
      <c r="C474" t="s">
        <v>1585</v>
      </c>
      <c r="D474" t="s">
        <v>1439</v>
      </c>
      <c r="E474">
        <v>57</v>
      </c>
      <c r="F474">
        <v>45</v>
      </c>
      <c r="G474">
        <v>1.49</v>
      </c>
      <c r="I474" t="s">
        <v>1439</v>
      </c>
      <c r="J474">
        <f t="shared" ref="J474:J537" si="10">IF(ISNUMBER(I474),(G474/I474^3*100000),(G474/E474^3*100000))</f>
        <v>0.80456604731280346</v>
      </c>
    </row>
    <row r="475" spans="1:10" x14ac:dyDescent="0.25">
      <c r="A475" s="21">
        <v>44859</v>
      </c>
      <c r="B475" t="s">
        <v>202</v>
      </c>
      <c r="C475" t="s">
        <v>1585</v>
      </c>
      <c r="D475" t="s">
        <v>1439</v>
      </c>
      <c r="E475">
        <v>56</v>
      </c>
      <c r="F475">
        <v>45</v>
      </c>
      <c r="G475">
        <v>1.82</v>
      </c>
      <c r="I475" t="s">
        <v>1439</v>
      </c>
      <c r="J475">
        <f t="shared" si="10"/>
        <v>1.0363520408163265</v>
      </c>
    </row>
    <row r="476" spans="1:10" x14ac:dyDescent="0.25">
      <c r="A476" s="21">
        <v>44859</v>
      </c>
      <c r="B476" t="s">
        <v>202</v>
      </c>
      <c r="C476" t="s">
        <v>1585</v>
      </c>
      <c r="D476" t="s">
        <v>1439</v>
      </c>
      <c r="E476">
        <v>50</v>
      </c>
      <c r="F476">
        <v>41</v>
      </c>
      <c r="G476">
        <v>1.06</v>
      </c>
      <c r="I476" t="s">
        <v>1439</v>
      </c>
      <c r="J476">
        <f t="shared" si="10"/>
        <v>0.84799999999999998</v>
      </c>
    </row>
    <row r="477" spans="1:10" x14ac:dyDescent="0.25">
      <c r="A477" s="21">
        <v>44859</v>
      </c>
      <c r="B477" t="s">
        <v>202</v>
      </c>
      <c r="C477" t="s">
        <v>1585</v>
      </c>
      <c r="D477" t="s">
        <v>1439</v>
      </c>
      <c r="E477">
        <v>55</v>
      </c>
      <c r="F477">
        <v>47</v>
      </c>
      <c r="G477">
        <v>1.97</v>
      </c>
      <c r="I477" t="s">
        <v>1439</v>
      </c>
      <c r="J477">
        <f t="shared" si="10"/>
        <v>1.1840721262208864</v>
      </c>
    </row>
    <row r="478" spans="1:10" x14ac:dyDescent="0.25">
      <c r="A478" s="21">
        <v>44859</v>
      </c>
      <c r="B478" t="s">
        <v>202</v>
      </c>
      <c r="C478" t="s">
        <v>1585</v>
      </c>
      <c r="D478" t="s">
        <v>1439</v>
      </c>
      <c r="E478">
        <v>66</v>
      </c>
      <c r="F478">
        <v>57</v>
      </c>
      <c r="G478">
        <v>2.48</v>
      </c>
      <c r="I478" t="s">
        <v>1439</v>
      </c>
      <c r="J478">
        <f t="shared" si="10"/>
        <v>0.86262069733144109</v>
      </c>
    </row>
    <row r="479" spans="1:10" x14ac:dyDescent="0.25">
      <c r="A479" s="21">
        <v>44859</v>
      </c>
      <c r="B479" t="s">
        <v>202</v>
      </c>
      <c r="C479" t="s">
        <v>1585</v>
      </c>
      <c r="D479" t="s">
        <v>1439</v>
      </c>
      <c r="E479">
        <v>61</v>
      </c>
      <c r="F479">
        <v>48</v>
      </c>
      <c r="G479">
        <v>1.93</v>
      </c>
      <c r="I479" t="s">
        <v>1439</v>
      </c>
      <c r="J479">
        <f t="shared" si="10"/>
        <v>0.85029143408479124</v>
      </c>
    </row>
    <row r="480" spans="1:10" x14ac:dyDescent="0.25">
      <c r="A480" s="21">
        <v>44859</v>
      </c>
      <c r="B480" t="s">
        <v>202</v>
      </c>
      <c r="C480" t="s">
        <v>1585</v>
      </c>
      <c r="D480" t="s">
        <v>1439</v>
      </c>
      <c r="E480">
        <v>62</v>
      </c>
      <c r="F480">
        <v>50</v>
      </c>
      <c r="G480">
        <v>2.09</v>
      </c>
      <c r="I480" t="s">
        <v>1439</v>
      </c>
      <c r="J480">
        <f t="shared" si="10"/>
        <v>0.8769427008156826</v>
      </c>
    </row>
    <row r="481" spans="1:10" x14ac:dyDescent="0.25">
      <c r="A481" s="21">
        <v>44859</v>
      </c>
      <c r="B481" t="s">
        <v>202</v>
      </c>
      <c r="C481" t="s">
        <v>1585</v>
      </c>
      <c r="D481" t="s">
        <v>1439</v>
      </c>
      <c r="E481">
        <v>58</v>
      </c>
      <c r="F481">
        <v>48</v>
      </c>
      <c r="G481">
        <v>1.72</v>
      </c>
      <c r="I481" t="s">
        <v>1439</v>
      </c>
      <c r="J481">
        <f t="shared" si="10"/>
        <v>0.88154495879289851</v>
      </c>
    </row>
    <row r="482" spans="1:10" x14ac:dyDescent="0.25">
      <c r="A482" s="21">
        <v>44859</v>
      </c>
      <c r="B482" t="s">
        <v>202</v>
      </c>
      <c r="C482" t="s">
        <v>1585</v>
      </c>
      <c r="D482" t="s">
        <v>1439</v>
      </c>
      <c r="E482">
        <v>58</v>
      </c>
      <c r="F482">
        <v>46</v>
      </c>
      <c r="G482">
        <v>1.7</v>
      </c>
      <c r="I482" t="s">
        <v>1439</v>
      </c>
      <c r="J482">
        <f t="shared" si="10"/>
        <v>0.8712944360162368</v>
      </c>
    </row>
    <row r="483" spans="1:10" x14ac:dyDescent="0.25">
      <c r="A483" s="21">
        <v>44859</v>
      </c>
      <c r="B483" t="s">
        <v>202</v>
      </c>
      <c r="C483" t="s">
        <v>1585</v>
      </c>
      <c r="D483" t="s">
        <v>1439</v>
      </c>
      <c r="E483">
        <v>61</v>
      </c>
      <c r="F483">
        <v>50</v>
      </c>
      <c r="G483">
        <v>2.06</v>
      </c>
      <c r="I483" t="s">
        <v>1439</v>
      </c>
      <c r="J483">
        <f t="shared" si="10"/>
        <v>0.90756495037029539</v>
      </c>
    </row>
    <row r="484" spans="1:10" x14ac:dyDescent="0.25">
      <c r="A484" s="21">
        <v>44859</v>
      </c>
      <c r="B484" t="s">
        <v>202</v>
      </c>
      <c r="C484" t="s">
        <v>1585</v>
      </c>
      <c r="D484" t="s">
        <v>1439</v>
      </c>
      <c r="E484">
        <v>55</v>
      </c>
      <c r="F484">
        <v>43</v>
      </c>
      <c r="G484">
        <v>1.4</v>
      </c>
      <c r="I484" t="s">
        <v>1439</v>
      </c>
      <c r="J484">
        <f t="shared" si="10"/>
        <v>0.84147257700976708</v>
      </c>
    </row>
    <row r="485" spans="1:10" x14ac:dyDescent="0.25">
      <c r="A485" s="21">
        <v>44859</v>
      </c>
      <c r="B485" t="s">
        <v>202</v>
      </c>
      <c r="C485" t="s">
        <v>1585</v>
      </c>
      <c r="D485" t="s">
        <v>1439</v>
      </c>
      <c r="E485">
        <v>55</v>
      </c>
      <c r="F485">
        <v>46</v>
      </c>
      <c r="G485">
        <v>1.4</v>
      </c>
      <c r="I485" t="s">
        <v>1439</v>
      </c>
      <c r="J485">
        <f t="shared" si="10"/>
        <v>0.84147257700976708</v>
      </c>
    </row>
    <row r="486" spans="1:10" x14ac:dyDescent="0.25">
      <c r="A486" s="21">
        <v>44859</v>
      </c>
      <c r="B486" t="s">
        <v>202</v>
      </c>
      <c r="C486" t="s">
        <v>1585</v>
      </c>
      <c r="D486" t="s">
        <v>1439</v>
      </c>
      <c r="E486">
        <v>61</v>
      </c>
      <c r="F486">
        <v>53</v>
      </c>
      <c r="G486">
        <v>1.66</v>
      </c>
      <c r="I486" t="s">
        <v>1439</v>
      </c>
      <c r="J486">
        <f t="shared" si="10"/>
        <v>0.73133874641489816</v>
      </c>
    </row>
    <row r="487" spans="1:10" x14ac:dyDescent="0.25">
      <c r="A487" s="21">
        <v>44859</v>
      </c>
      <c r="B487" t="s">
        <v>202</v>
      </c>
      <c r="C487" t="s">
        <v>1585</v>
      </c>
      <c r="D487" t="s">
        <v>1439</v>
      </c>
      <c r="E487">
        <v>51</v>
      </c>
      <c r="F487">
        <v>42</v>
      </c>
      <c r="G487">
        <v>1.23</v>
      </c>
      <c r="I487" t="s">
        <v>1439</v>
      </c>
      <c r="J487">
        <f t="shared" si="10"/>
        <v>0.92724517719429178</v>
      </c>
    </row>
    <row r="488" spans="1:10" x14ac:dyDescent="0.25">
      <c r="A488" s="21">
        <v>44859</v>
      </c>
      <c r="B488" t="s">
        <v>202</v>
      </c>
      <c r="C488" t="s">
        <v>1585</v>
      </c>
      <c r="D488" t="s">
        <v>1439</v>
      </c>
      <c r="E488">
        <v>70</v>
      </c>
      <c r="F488">
        <v>56</v>
      </c>
      <c r="G488">
        <v>3.22</v>
      </c>
      <c r="I488" t="s">
        <v>1439</v>
      </c>
      <c r="J488">
        <f t="shared" si="10"/>
        <v>0.93877551020408156</v>
      </c>
    </row>
    <row r="489" spans="1:10" x14ac:dyDescent="0.25">
      <c r="A489" s="21">
        <v>44859</v>
      </c>
      <c r="B489" t="s">
        <v>202</v>
      </c>
      <c r="C489" t="s">
        <v>1585</v>
      </c>
      <c r="D489" t="s">
        <v>1439</v>
      </c>
      <c r="E489">
        <v>60</v>
      </c>
      <c r="F489">
        <v>49</v>
      </c>
      <c r="G489">
        <v>1.69</v>
      </c>
      <c r="I489" t="s">
        <v>1439</v>
      </c>
      <c r="J489">
        <f t="shared" si="10"/>
        <v>0.78240740740740733</v>
      </c>
    </row>
    <row r="490" spans="1:10" x14ac:dyDescent="0.25">
      <c r="A490" s="21">
        <v>44859</v>
      </c>
      <c r="B490" t="s">
        <v>202</v>
      </c>
      <c r="C490" t="s">
        <v>1585</v>
      </c>
      <c r="D490" t="s">
        <v>1439</v>
      </c>
      <c r="E490">
        <v>60</v>
      </c>
      <c r="F490">
        <v>48</v>
      </c>
      <c r="G490">
        <v>1.72</v>
      </c>
      <c r="I490" t="s">
        <v>1439</v>
      </c>
      <c r="J490">
        <f t="shared" si="10"/>
        <v>0.79629629629629628</v>
      </c>
    </row>
    <row r="491" spans="1:10" x14ac:dyDescent="0.25">
      <c r="A491" s="21">
        <v>44859</v>
      </c>
      <c r="B491" t="s">
        <v>202</v>
      </c>
      <c r="C491" t="s">
        <v>1585</v>
      </c>
      <c r="D491" t="s">
        <v>1439</v>
      </c>
      <c r="E491">
        <v>57</v>
      </c>
      <c r="F491">
        <v>45</v>
      </c>
      <c r="G491">
        <v>1.69</v>
      </c>
      <c r="I491" t="s">
        <v>1439</v>
      </c>
      <c r="J491">
        <f t="shared" si="10"/>
        <v>0.91256148990512598</v>
      </c>
    </row>
    <row r="492" spans="1:10" x14ac:dyDescent="0.25">
      <c r="A492" s="21">
        <v>44859</v>
      </c>
      <c r="B492" t="s">
        <v>202</v>
      </c>
      <c r="C492" t="s">
        <v>1585</v>
      </c>
      <c r="D492" t="s">
        <v>1439</v>
      </c>
      <c r="E492">
        <v>60</v>
      </c>
      <c r="F492">
        <v>49</v>
      </c>
      <c r="G492">
        <v>1.85</v>
      </c>
      <c r="I492" t="s">
        <v>1439</v>
      </c>
      <c r="J492">
        <f t="shared" si="10"/>
        <v>0.85648148148148151</v>
      </c>
    </row>
    <row r="493" spans="1:10" x14ac:dyDescent="0.25">
      <c r="A493" s="21">
        <v>44859</v>
      </c>
      <c r="B493" t="s">
        <v>202</v>
      </c>
      <c r="C493" t="s">
        <v>1585</v>
      </c>
      <c r="D493" t="s">
        <v>1439</v>
      </c>
      <c r="E493">
        <v>61</v>
      </c>
      <c r="F493">
        <v>50</v>
      </c>
      <c r="G493">
        <v>1.83</v>
      </c>
      <c r="I493" t="s">
        <v>1439</v>
      </c>
      <c r="J493">
        <f t="shared" si="10"/>
        <v>0.80623488309594205</v>
      </c>
    </row>
    <row r="494" spans="1:10" x14ac:dyDescent="0.25">
      <c r="A494" s="21">
        <v>44859</v>
      </c>
      <c r="B494" t="s">
        <v>202</v>
      </c>
      <c r="C494" t="s">
        <v>1585</v>
      </c>
      <c r="D494" t="s">
        <v>1439</v>
      </c>
      <c r="E494">
        <v>65</v>
      </c>
      <c r="F494">
        <v>54</v>
      </c>
      <c r="G494">
        <v>1.98</v>
      </c>
      <c r="I494" t="s">
        <v>1439</v>
      </c>
      <c r="J494">
        <f t="shared" si="10"/>
        <v>0.72098315885298125</v>
      </c>
    </row>
    <row r="495" spans="1:10" x14ac:dyDescent="0.25">
      <c r="A495" s="21">
        <v>44859</v>
      </c>
      <c r="B495" t="s">
        <v>202</v>
      </c>
      <c r="C495" t="s">
        <v>1585</v>
      </c>
      <c r="D495" t="s">
        <v>1439</v>
      </c>
      <c r="E495">
        <v>62</v>
      </c>
      <c r="F495">
        <v>50</v>
      </c>
      <c r="G495">
        <v>1.92</v>
      </c>
      <c r="I495" t="s">
        <v>1439</v>
      </c>
      <c r="J495">
        <f t="shared" si="10"/>
        <v>0.80561243328522025</v>
      </c>
    </row>
    <row r="496" spans="1:10" x14ac:dyDescent="0.25">
      <c r="A496" s="21">
        <v>44859</v>
      </c>
      <c r="B496" t="s">
        <v>202</v>
      </c>
      <c r="C496" t="s">
        <v>1585</v>
      </c>
      <c r="D496" t="s">
        <v>1439</v>
      </c>
      <c r="E496">
        <v>60</v>
      </c>
      <c r="F496">
        <v>50</v>
      </c>
      <c r="G496">
        <v>1.72</v>
      </c>
      <c r="I496" t="s">
        <v>1439</v>
      </c>
      <c r="J496">
        <f t="shared" si="10"/>
        <v>0.79629629629629628</v>
      </c>
    </row>
    <row r="497" spans="1:11" x14ac:dyDescent="0.25">
      <c r="A497" s="21">
        <v>44859</v>
      </c>
      <c r="B497" t="s">
        <v>202</v>
      </c>
      <c r="C497" t="s">
        <v>1585</v>
      </c>
      <c r="D497" t="s">
        <v>1439</v>
      </c>
      <c r="E497">
        <v>52</v>
      </c>
      <c r="F497">
        <v>44</v>
      </c>
      <c r="G497">
        <v>1.21</v>
      </c>
      <c r="I497" t="s">
        <v>1439</v>
      </c>
      <c r="J497">
        <f t="shared" si="10"/>
        <v>0.86054847519344568</v>
      </c>
    </row>
    <row r="498" spans="1:11" x14ac:dyDescent="0.25">
      <c r="A498" s="21">
        <v>44859</v>
      </c>
      <c r="B498" t="s">
        <v>202</v>
      </c>
      <c r="C498" t="s">
        <v>1585</v>
      </c>
      <c r="D498" t="s">
        <v>1439</v>
      </c>
      <c r="E498">
        <v>65</v>
      </c>
      <c r="F498">
        <v>52</v>
      </c>
      <c r="G498">
        <v>2.29</v>
      </c>
      <c r="I498" t="s">
        <v>1439</v>
      </c>
      <c r="J498">
        <f t="shared" si="10"/>
        <v>0.83386436049157941</v>
      </c>
    </row>
    <row r="499" spans="1:11" x14ac:dyDescent="0.25">
      <c r="A499" s="21">
        <v>44859</v>
      </c>
      <c r="B499" t="s">
        <v>202</v>
      </c>
      <c r="C499" t="s">
        <v>1585</v>
      </c>
      <c r="D499" t="s">
        <v>1439</v>
      </c>
      <c r="E499">
        <v>57</v>
      </c>
      <c r="F499">
        <v>45</v>
      </c>
      <c r="G499">
        <v>1.6</v>
      </c>
      <c r="I499" t="s">
        <v>1439</v>
      </c>
      <c r="J499">
        <f t="shared" si="10"/>
        <v>0.86396354073858084</v>
      </c>
    </row>
    <row r="500" spans="1:11" x14ac:dyDescent="0.25">
      <c r="A500" s="21">
        <v>44859</v>
      </c>
      <c r="B500" t="s">
        <v>202</v>
      </c>
      <c r="C500" t="s">
        <v>1585</v>
      </c>
      <c r="D500" t="s">
        <v>1439</v>
      </c>
      <c r="E500">
        <v>53</v>
      </c>
      <c r="F500">
        <v>44</v>
      </c>
      <c r="G500">
        <v>1.1499999999999999</v>
      </c>
      <c r="I500" t="s">
        <v>1439</v>
      </c>
      <c r="J500">
        <f t="shared" si="10"/>
        <v>0.7724497403897177</v>
      </c>
    </row>
    <row r="501" spans="1:11" x14ac:dyDescent="0.25">
      <c r="A501" s="21">
        <v>44859</v>
      </c>
      <c r="B501" t="s">
        <v>202</v>
      </c>
      <c r="C501" t="s">
        <v>1585</v>
      </c>
      <c r="D501" t="s">
        <v>1439</v>
      </c>
      <c r="E501">
        <v>55</v>
      </c>
      <c r="F501">
        <v>44</v>
      </c>
      <c r="G501">
        <v>1.4</v>
      </c>
      <c r="I501" t="s">
        <v>1439</v>
      </c>
      <c r="J501">
        <f t="shared" si="10"/>
        <v>0.84147257700976708</v>
      </c>
    </row>
    <row r="502" spans="1:11" x14ac:dyDescent="0.25">
      <c r="A502" s="21">
        <v>44859</v>
      </c>
      <c r="B502" t="s">
        <v>202</v>
      </c>
      <c r="C502" t="s">
        <v>1585</v>
      </c>
      <c r="D502" t="s">
        <v>1439</v>
      </c>
      <c r="E502">
        <v>50</v>
      </c>
      <c r="F502">
        <v>39</v>
      </c>
      <c r="G502">
        <v>0.91</v>
      </c>
      <c r="I502" t="s">
        <v>1439</v>
      </c>
      <c r="J502">
        <f t="shared" si="10"/>
        <v>0.72800000000000009</v>
      </c>
    </row>
    <row r="503" spans="1:11" hidden="1" x14ac:dyDescent="0.25">
      <c r="A503" s="21">
        <v>44859</v>
      </c>
      <c r="B503" t="s">
        <v>202</v>
      </c>
      <c r="C503" t="s">
        <v>239</v>
      </c>
      <c r="D503" t="s">
        <v>1439</v>
      </c>
      <c r="E503">
        <v>30</v>
      </c>
      <c r="F503">
        <v>24</v>
      </c>
      <c r="G503">
        <v>0.35</v>
      </c>
      <c r="I503" t="s">
        <v>1439</v>
      </c>
      <c r="J503">
        <f t="shared" si="10"/>
        <v>1.2962962962962963</v>
      </c>
    </row>
    <row r="504" spans="1:11" hidden="1" x14ac:dyDescent="0.25">
      <c r="A504" s="21">
        <v>44859</v>
      </c>
      <c r="B504" t="s">
        <v>202</v>
      </c>
      <c r="C504" t="s">
        <v>239</v>
      </c>
      <c r="D504" t="s">
        <v>1439</v>
      </c>
      <c r="E504">
        <v>38</v>
      </c>
      <c r="F504">
        <v>30</v>
      </c>
      <c r="G504">
        <v>0.52</v>
      </c>
      <c r="I504" t="s">
        <v>1439</v>
      </c>
      <c r="J504">
        <f t="shared" si="10"/>
        <v>0.9476600087476309</v>
      </c>
    </row>
    <row r="505" spans="1:11" hidden="1" x14ac:dyDescent="0.25">
      <c r="A505" s="21">
        <v>44859</v>
      </c>
      <c r="B505" t="s">
        <v>202</v>
      </c>
      <c r="C505" t="s">
        <v>239</v>
      </c>
      <c r="D505" t="s">
        <v>1439</v>
      </c>
      <c r="E505">
        <v>31</v>
      </c>
      <c r="F505">
        <v>24</v>
      </c>
      <c r="G505">
        <v>0.28999999999999998</v>
      </c>
      <c r="I505" t="s">
        <v>1439</v>
      </c>
      <c r="J505">
        <f t="shared" si="10"/>
        <v>0.97344835688630782</v>
      </c>
    </row>
    <row r="506" spans="1:11" hidden="1" x14ac:dyDescent="0.25">
      <c r="A506" s="21">
        <v>44859</v>
      </c>
      <c r="B506" t="s">
        <v>202</v>
      </c>
      <c r="C506" t="s">
        <v>239</v>
      </c>
      <c r="D506" t="s">
        <v>1439</v>
      </c>
      <c r="E506">
        <v>27</v>
      </c>
      <c r="F506">
        <v>21</v>
      </c>
      <c r="G506">
        <v>0.2</v>
      </c>
      <c r="I506" t="s">
        <v>1439</v>
      </c>
      <c r="J506">
        <f t="shared" si="10"/>
        <v>1.0161052685058172</v>
      </c>
    </row>
    <row r="507" spans="1:11" hidden="1" x14ac:dyDescent="0.25">
      <c r="A507" s="21">
        <v>44859</v>
      </c>
      <c r="B507" t="s">
        <v>202</v>
      </c>
      <c r="C507" t="s">
        <v>239</v>
      </c>
      <c r="D507" t="s">
        <v>1439</v>
      </c>
      <c r="E507">
        <v>28</v>
      </c>
      <c r="F507">
        <v>22</v>
      </c>
      <c r="G507">
        <v>0.28000000000000003</v>
      </c>
      <c r="I507" t="s">
        <v>1439</v>
      </c>
      <c r="J507">
        <f t="shared" si="10"/>
        <v>1.2755102040816326</v>
      </c>
    </row>
    <row r="508" spans="1:11" hidden="1" x14ac:dyDescent="0.25">
      <c r="A508" s="21">
        <v>44859</v>
      </c>
      <c r="B508" t="s">
        <v>202</v>
      </c>
      <c r="C508" t="s">
        <v>239</v>
      </c>
      <c r="D508" t="s">
        <v>1439</v>
      </c>
      <c r="E508">
        <v>35</v>
      </c>
      <c r="F508">
        <v>28</v>
      </c>
      <c r="G508">
        <v>0.52</v>
      </c>
      <c r="I508" t="s">
        <v>1439</v>
      </c>
      <c r="J508">
        <f t="shared" si="10"/>
        <v>1.2128279883381925</v>
      </c>
    </row>
    <row r="509" spans="1:11" hidden="1" x14ac:dyDescent="0.25">
      <c r="A509" s="21">
        <v>44859</v>
      </c>
      <c r="B509" t="s">
        <v>202</v>
      </c>
      <c r="C509" t="s">
        <v>239</v>
      </c>
      <c r="D509" t="s">
        <v>1439</v>
      </c>
      <c r="E509">
        <v>42</v>
      </c>
      <c r="F509">
        <v>34</v>
      </c>
      <c r="G509">
        <v>0.96</v>
      </c>
      <c r="I509" t="s">
        <v>1439</v>
      </c>
      <c r="J509">
        <f t="shared" si="10"/>
        <v>1.295756397797214</v>
      </c>
    </row>
    <row r="510" spans="1:11" hidden="1" x14ac:dyDescent="0.25">
      <c r="A510" s="21">
        <v>44859</v>
      </c>
      <c r="B510" t="s">
        <v>202</v>
      </c>
      <c r="C510" t="s">
        <v>239</v>
      </c>
      <c r="D510" t="s">
        <v>1439</v>
      </c>
      <c r="E510">
        <v>39</v>
      </c>
      <c r="F510">
        <v>31</v>
      </c>
      <c r="G510">
        <v>0.64</v>
      </c>
      <c r="I510" t="s">
        <v>1439</v>
      </c>
      <c r="J510">
        <f t="shared" si="10"/>
        <v>1.0789123215158718</v>
      </c>
    </row>
    <row r="511" spans="1:11" hidden="1" x14ac:dyDescent="0.25">
      <c r="A511" s="21">
        <v>44859</v>
      </c>
      <c r="B511" t="s">
        <v>202</v>
      </c>
      <c r="C511" t="s">
        <v>239</v>
      </c>
      <c r="D511" t="s">
        <v>1439</v>
      </c>
      <c r="E511">
        <v>25</v>
      </c>
      <c r="F511">
        <v>21</v>
      </c>
      <c r="G511">
        <v>0.27</v>
      </c>
      <c r="I511" t="s">
        <v>1439</v>
      </c>
      <c r="J511">
        <f t="shared" si="10"/>
        <v>1.728</v>
      </c>
      <c r="K511" t="s">
        <v>1586</v>
      </c>
    </row>
    <row r="512" spans="1:11" hidden="1" x14ac:dyDescent="0.25">
      <c r="A512" s="21">
        <v>44859</v>
      </c>
      <c r="B512" t="s">
        <v>202</v>
      </c>
      <c r="C512" t="s">
        <v>239</v>
      </c>
      <c r="D512" t="s">
        <v>1439</v>
      </c>
      <c r="E512">
        <v>31</v>
      </c>
      <c r="F512">
        <v>25</v>
      </c>
      <c r="G512">
        <v>0.56000000000000005</v>
      </c>
      <c r="I512" t="s">
        <v>1439</v>
      </c>
      <c r="J512">
        <f t="shared" si="10"/>
        <v>1.8797623443321809</v>
      </c>
      <c r="K512" t="s">
        <v>1586</v>
      </c>
    </row>
    <row r="513" spans="1:10" hidden="1" x14ac:dyDescent="0.25">
      <c r="A513" s="21">
        <v>44859</v>
      </c>
      <c r="B513" t="s">
        <v>202</v>
      </c>
      <c r="C513" t="s">
        <v>239</v>
      </c>
      <c r="D513" t="s">
        <v>1439</v>
      </c>
      <c r="E513">
        <v>37</v>
      </c>
      <c r="F513">
        <v>30</v>
      </c>
      <c r="G513">
        <v>0.47</v>
      </c>
      <c r="I513" t="s">
        <v>1439</v>
      </c>
      <c r="J513">
        <f t="shared" si="10"/>
        <v>0.9278818628709059</v>
      </c>
    </row>
    <row r="514" spans="1:10" hidden="1" x14ac:dyDescent="0.25">
      <c r="A514" s="21">
        <v>44859</v>
      </c>
      <c r="B514" t="s">
        <v>202</v>
      </c>
      <c r="C514" t="s">
        <v>239</v>
      </c>
      <c r="D514" t="s">
        <v>1439</v>
      </c>
      <c r="E514">
        <v>26</v>
      </c>
      <c r="F514">
        <v>21</v>
      </c>
      <c r="G514">
        <v>0.19</v>
      </c>
      <c r="I514" t="s">
        <v>1439</v>
      </c>
      <c r="J514">
        <f t="shared" si="10"/>
        <v>1.0810195721438325</v>
      </c>
    </row>
    <row r="515" spans="1:10" hidden="1" x14ac:dyDescent="0.25">
      <c r="A515" s="21">
        <v>44859</v>
      </c>
      <c r="B515" t="s">
        <v>202</v>
      </c>
      <c r="C515" t="s">
        <v>239</v>
      </c>
      <c r="D515" t="s">
        <v>1439</v>
      </c>
      <c r="E515">
        <v>35</v>
      </c>
      <c r="F515">
        <v>27</v>
      </c>
      <c r="G515">
        <v>0.36</v>
      </c>
      <c r="I515" t="s">
        <v>1439</v>
      </c>
      <c r="J515">
        <f t="shared" si="10"/>
        <v>0.83965014577259467</v>
      </c>
    </row>
    <row r="516" spans="1:10" hidden="1" x14ac:dyDescent="0.25">
      <c r="A516" s="21">
        <v>44859</v>
      </c>
      <c r="B516" t="s">
        <v>202</v>
      </c>
      <c r="C516" t="s">
        <v>239</v>
      </c>
      <c r="D516" t="s">
        <v>1439</v>
      </c>
      <c r="E516">
        <v>31</v>
      </c>
      <c r="F516">
        <v>24</v>
      </c>
      <c r="G516">
        <v>0.26</v>
      </c>
      <c r="I516" t="s">
        <v>1439</v>
      </c>
      <c r="J516">
        <f t="shared" si="10"/>
        <v>0.87274680272565541</v>
      </c>
    </row>
    <row r="517" spans="1:10" hidden="1" x14ac:dyDescent="0.25">
      <c r="A517" s="21">
        <v>44859</v>
      </c>
      <c r="B517" t="s">
        <v>202</v>
      </c>
      <c r="C517" t="s">
        <v>239</v>
      </c>
      <c r="D517" t="s">
        <v>1439</v>
      </c>
      <c r="E517">
        <v>24</v>
      </c>
      <c r="F517">
        <v>18</v>
      </c>
      <c r="G517">
        <v>0.11</v>
      </c>
      <c r="I517" t="s">
        <v>1439</v>
      </c>
      <c r="J517">
        <f t="shared" si="10"/>
        <v>0.79571759259259256</v>
      </c>
    </row>
    <row r="518" spans="1:10" hidden="1" x14ac:dyDescent="0.25">
      <c r="A518" s="21">
        <v>44859</v>
      </c>
      <c r="B518" t="s">
        <v>202</v>
      </c>
      <c r="C518" t="s">
        <v>239</v>
      </c>
      <c r="D518" t="s">
        <v>1439</v>
      </c>
      <c r="E518">
        <v>26</v>
      </c>
      <c r="F518">
        <v>21</v>
      </c>
      <c r="G518">
        <v>0.15</v>
      </c>
      <c r="I518" t="s">
        <v>1439</v>
      </c>
      <c r="J518">
        <f t="shared" si="10"/>
        <v>0.85343650432407825</v>
      </c>
    </row>
    <row r="519" spans="1:10" hidden="1" x14ac:dyDescent="0.25">
      <c r="A519" s="21">
        <v>44859</v>
      </c>
      <c r="B519" t="s">
        <v>202</v>
      </c>
      <c r="C519" t="s">
        <v>239</v>
      </c>
      <c r="D519" t="s">
        <v>1439</v>
      </c>
      <c r="E519">
        <v>25</v>
      </c>
      <c r="F519">
        <v>19</v>
      </c>
      <c r="G519">
        <v>0.15</v>
      </c>
      <c r="I519" t="s">
        <v>1439</v>
      </c>
      <c r="J519">
        <f t="shared" si="10"/>
        <v>0.96</v>
      </c>
    </row>
    <row r="520" spans="1:10" hidden="1" x14ac:dyDescent="0.25">
      <c r="A520" s="21">
        <v>44859</v>
      </c>
      <c r="B520" t="s">
        <v>202</v>
      </c>
      <c r="C520" t="s">
        <v>239</v>
      </c>
      <c r="D520" t="s">
        <v>1439</v>
      </c>
      <c r="E520">
        <v>35</v>
      </c>
      <c r="F520">
        <v>29</v>
      </c>
      <c r="G520">
        <v>0.36</v>
      </c>
      <c r="I520" t="s">
        <v>1439</v>
      </c>
      <c r="J520">
        <f t="shared" si="10"/>
        <v>0.83965014577259467</v>
      </c>
    </row>
    <row r="521" spans="1:10" hidden="1" x14ac:dyDescent="0.25">
      <c r="A521" s="21">
        <v>44859</v>
      </c>
      <c r="B521" t="s">
        <v>202</v>
      </c>
      <c r="C521" t="s">
        <v>239</v>
      </c>
      <c r="D521" t="s">
        <v>1439</v>
      </c>
      <c r="E521">
        <v>38</v>
      </c>
      <c r="F521">
        <v>30</v>
      </c>
      <c r="G521">
        <v>0.57999999999999996</v>
      </c>
      <c r="I521" t="s">
        <v>1439</v>
      </c>
      <c r="J521">
        <f t="shared" si="10"/>
        <v>1.0570053943723574</v>
      </c>
    </row>
    <row r="522" spans="1:10" hidden="1" x14ac:dyDescent="0.25">
      <c r="A522" s="21">
        <v>44859</v>
      </c>
      <c r="B522" t="s">
        <v>202</v>
      </c>
      <c r="C522" t="s">
        <v>239</v>
      </c>
      <c r="D522" t="s">
        <v>1439</v>
      </c>
      <c r="E522">
        <v>38</v>
      </c>
      <c r="F522">
        <v>30</v>
      </c>
      <c r="G522">
        <v>0.48</v>
      </c>
      <c r="I522" t="s">
        <v>1439</v>
      </c>
      <c r="J522">
        <f t="shared" si="10"/>
        <v>0.87476308499781308</v>
      </c>
    </row>
    <row r="523" spans="1:10" hidden="1" x14ac:dyDescent="0.25">
      <c r="A523" s="21">
        <v>44859</v>
      </c>
      <c r="B523" t="s">
        <v>202</v>
      </c>
      <c r="C523" t="s">
        <v>239</v>
      </c>
      <c r="D523" t="s">
        <v>1439</v>
      </c>
      <c r="E523">
        <v>37</v>
      </c>
      <c r="F523">
        <v>30</v>
      </c>
      <c r="G523">
        <v>0.46</v>
      </c>
      <c r="I523" t="s">
        <v>1439</v>
      </c>
      <c r="J523">
        <f t="shared" si="10"/>
        <v>0.90813969557578034</v>
      </c>
    </row>
    <row r="524" spans="1:10" hidden="1" x14ac:dyDescent="0.25">
      <c r="A524" s="21">
        <v>44859</v>
      </c>
      <c r="B524" t="s">
        <v>202</v>
      </c>
      <c r="C524" t="s">
        <v>239</v>
      </c>
      <c r="D524" t="s">
        <v>1439</v>
      </c>
      <c r="E524">
        <v>34</v>
      </c>
      <c r="F524">
        <v>25</v>
      </c>
      <c r="G524">
        <v>0.33</v>
      </c>
      <c r="I524" t="s">
        <v>1439</v>
      </c>
      <c r="J524">
        <f t="shared" si="10"/>
        <v>0.83960920008141671</v>
      </c>
    </row>
    <row r="525" spans="1:10" hidden="1" x14ac:dyDescent="0.25">
      <c r="A525" s="21">
        <v>44859</v>
      </c>
      <c r="B525" t="s">
        <v>202</v>
      </c>
      <c r="C525" t="s">
        <v>239</v>
      </c>
      <c r="D525" t="s">
        <v>1439</v>
      </c>
      <c r="E525">
        <v>33</v>
      </c>
      <c r="F525">
        <v>26</v>
      </c>
      <c r="G525">
        <v>0.35</v>
      </c>
      <c r="I525" t="s">
        <v>1439</v>
      </c>
      <c r="J525">
        <f t="shared" si="10"/>
        <v>0.97392659376130442</v>
      </c>
    </row>
    <row r="526" spans="1:10" hidden="1" x14ac:dyDescent="0.25">
      <c r="A526" s="21">
        <v>44859</v>
      </c>
      <c r="B526" t="s">
        <v>202</v>
      </c>
      <c r="C526" t="s">
        <v>239</v>
      </c>
      <c r="D526" t="s">
        <v>1439</v>
      </c>
      <c r="E526">
        <v>45</v>
      </c>
      <c r="F526">
        <v>37</v>
      </c>
      <c r="G526">
        <v>0.93</v>
      </c>
      <c r="I526" t="s">
        <v>1439</v>
      </c>
      <c r="J526">
        <f t="shared" si="10"/>
        <v>1.0205761316872428</v>
      </c>
    </row>
    <row r="527" spans="1:10" hidden="1" x14ac:dyDescent="0.25">
      <c r="A527" s="21">
        <v>44859</v>
      </c>
      <c r="B527" t="s">
        <v>202</v>
      </c>
      <c r="C527" t="s">
        <v>239</v>
      </c>
      <c r="D527" t="s">
        <v>1439</v>
      </c>
      <c r="E527">
        <v>30</v>
      </c>
      <c r="F527">
        <v>24</v>
      </c>
      <c r="G527">
        <v>0.37</v>
      </c>
      <c r="I527" t="s">
        <v>1439</v>
      </c>
      <c r="J527">
        <f t="shared" si="10"/>
        <v>1.3703703703703705</v>
      </c>
    </row>
    <row r="528" spans="1:10" hidden="1" x14ac:dyDescent="0.25">
      <c r="A528" s="21">
        <v>44859</v>
      </c>
      <c r="B528" t="s">
        <v>202</v>
      </c>
      <c r="C528" t="s">
        <v>239</v>
      </c>
      <c r="D528" t="s">
        <v>1439</v>
      </c>
      <c r="E528">
        <v>28</v>
      </c>
      <c r="F528">
        <v>22</v>
      </c>
      <c r="G528">
        <v>0.19</v>
      </c>
      <c r="I528" t="s">
        <v>1439</v>
      </c>
      <c r="J528">
        <f t="shared" si="10"/>
        <v>0.86552478134110788</v>
      </c>
    </row>
    <row r="529" spans="1:10" hidden="1" x14ac:dyDescent="0.25">
      <c r="A529" s="21">
        <v>44859</v>
      </c>
      <c r="B529" t="s">
        <v>202</v>
      </c>
      <c r="C529" t="s">
        <v>239</v>
      </c>
      <c r="D529" t="s">
        <v>1439</v>
      </c>
      <c r="E529">
        <v>29</v>
      </c>
      <c r="F529">
        <v>23</v>
      </c>
      <c r="G529">
        <v>0.17</v>
      </c>
      <c r="I529" t="s">
        <v>1439</v>
      </c>
      <c r="J529">
        <f t="shared" si="10"/>
        <v>0.69703554881298946</v>
      </c>
    </row>
    <row r="530" spans="1:10" hidden="1" x14ac:dyDescent="0.25">
      <c r="A530" s="21">
        <v>44859</v>
      </c>
      <c r="B530" t="s">
        <v>202</v>
      </c>
      <c r="C530" t="s">
        <v>239</v>
      </c>
      <c r="D530" t="s">
        <v>1439</v>
      </c>
      <c r="E530">
        <v>27</v>
      </c>
      <c r="F530">
        <v>21</v>
      </c>
      <c r="G530">
        <v>0.18</v>
      </c>
      <c r="I530" t="s">
        <v>1439</v>
      </c>
      <c r="J530">
        <f t="shared" si="10"/>
        <v>0.91449474165523548</v>
      </c>
    </row>
    <row r="531" spans="1:10" hidden="1" x14ac:dyDescent="0.25">
      <c r="A531" s="21">
        <v>44859</v>
      </c>
      <c r="B531" t="s">
        <v>202</v>
      </c>
      <c r="C531" t="s">
        <v>239</v>
      </c>
      <c r="D531" t="s">
        <v>1439</v>
      </c>
      <c r="E531">
        <v>36</v>
      </c>
      <c r="F531">
        <v>29</v>
      </c>
      <c r="G531">
        <v>0.45</v>
      </c>
      <c r="I531" t="s">
        <v>1439</v>
      </c>
      <c r="J531">
        <f t="shared" si="10"/>
        <v>0.96450617283950613</v>
      </c>
    </row>
    <row r="532" spans="1:10" hidden="1" x14ac:dyDescent="0.25">
      <c r="A532" s="21">
        <v>44859</v>
      </c>
      <c r="B532" t="s">
        <v>202</v>
      </c>
      <c r="C532" t="s">
        <v>239</v>
      </c>
      <c r="D532" t="s">
        <v>1439</v>
      </c>
      <c r="E532">
        <v>45</v>
      </c>
      <c r="F532">
        <v>35</v>
      </c>
      <c r="G532">
        <v>0.74</v>
      </c>
      <c r="I532" t="s">
        <v>1439</v>
      </c>
      <c r="J532">
        <f t="shared" si="10"/>
        <v>0.81207133058984904</v>
      </c>
    </row>
    <row r="533" spans="1:10" hidden="1" x14ac:dyDescent="0.25">
      <c r="A533" s="21">
        <v>44859</v>
      </c>
      <c r="B533" t="s">
        <v>202</v>
      </c>
      <c r="C533" t="s">
        <v>239</v>
      </c>
      <c r="D533" t="s">
        <v>1439</v>
      </c>
      <c r="E533">
        <v>31</v>
      </c>
      <c r="F533">
        <v>26</v>
      </c>
      <c r="G533">
        <v>0.4</v>
      </c>
      <c r="I533" t="s">
        <v>1439</v>
      </c>
      <c r="J533">
        <f t="shared" si="10"/>
        <v>1.3426873888087008</v>
      </c>
    </row>
    <row r="534" spans="1:10" hidden="1" x14ac:dyDescent="0.25">
      <c r="A534" s="21">
        <v>44859</v>
      </c>
      <c r="B534" t="s">
        <v>202</v>
      </c>
      <c r="C534" t="s">
        <v>239</v>
      </c>
      <c r="D534" t="s">
        <v>1439</v>
      </c>
      <c r="E534">
        <v>29</v>
      </c>
      <c r="F534">
        <v>24</v>
      </c>
      <c r="I534" t="s">
        <v>1439</v>
      </c>
      <c r="J534">
        <f t="shared" si="10"/>
        <v>0</v>
      </c>
    </row>
    <row r="535" spans="1:10" hidden="1" x14ac:dyDescent="0.25">
      <c r="A535" s="21">
        <v>44859</v>
      </c>
      <c r="B535" t="s">
        <v>202</v>
      </c>
      <c r="C535" t="s">
        <v>239</v>
      </c>
      <c r="D535" t="s">
        <v>1439</v>
      </c>
      <c r="E535">
        <v>30</v>
      </c>
      <c r="F535">
        <v>22</v>
      </c>
      <c r="G535">
        <v>0.24</v>
      </c>
      <c r="I535" t="s">
        <v>1439</v>
      </c>
      <c r="J535">
        <f t="shared" si="10"/>
        <v>0.88888888888888884</v>
      </c>
    </row>
    <row r="536" spans="1:10" hidden="1" x14ac:dyDescent="0.25">
      <c r="A536" s="21">
        <v>44859</v>
      </c>
      <c r="B536" t="s">
        <v>202</v>
      </c>
      <c r="C536" t="s">
        <v>239</v>
      </c>
      <c r="D536" t="s">
        <v>1439</v>
      </c>
      <c r="E536">
        <v>25</v>
      </c>
      <c r="F536">
        <v>20</v>
      </c>
      <c r="G536">
        <v>0.11</v>
      </c>
      <c r="I536" t="s">
        <v>1439</v>
      </c>
      <c r="J536">
        <f t="shared" si="10"/>
        <v>0.70400000000000007</v>
      </c>
    </row>
    <row r="537" spans="1:10" hidden="1" x14ac:dyDescent="0.25">
      <c r="A537" s="21">
        <v>44859</v>
      </c>
      <c r="B537" t="s">
        <v>202</v>
      </c>
      <c r="C537" t="s">
        <v>239</v>
      </c>
      <c r="D537" t="s">
        <v>1439</v>
      </c>
      <c r="E537">
        <v>30</v>
      </c>
      <c r="F537">
        <v>24</v>
      </c>
      <c r="G537">
        <v>0.2</v>
      </c>
      <c r="I537" t="s">
        <v>1439</v>
      </c>
      <c r="J537">
        <f t="shared" si="10"/>
        <v>0.7407407407407407</v>
      </c>
    </row>
    <row r="538" spans="1:10" hidden="1" x14ac:dyDescent="0.25">
      <c r="A538" s="21">
        <v>44859</v>
      </c>
      <c r="B538" t="s">
        <v>202</v>
      </c>
      <c r="C538" t="s">
        <v>239</v>
      </c>
      <c r="D538" t="s">
        <v>1439</v>
      </c>
      <c r="E538">
        <v>30</v>
      </c>
      <c r="F538">
        <v>24</v>
      </c>
      <c r="G538">
        <v>0.26</v>
      </c>
      <c r="I538" t="s">
        <v>1439</v>
      </c>
      <c r="J538">
        <f t="shared" ref="J538:J601" si="11">IF(ISNUMBER(I538),(G538/I538^3*100000),(G538/E538^3*100000))</f>
        <v>0.96296296296296302</v>
      </c>
    </row>
    <row r="539" spans="1:10" hidden="1" x14ac:dyDescent="0.25">
      <c r="A539" s="21">
        <v>44859</v>
      </c>
      <c r="B539" t="s">
        <v>202</v>
      </c>
      <c r="C539" t="s">
        <v>239</v>
      </c>
      <c r="D539" t="s">
        <v>1439</v>
      </c>
      <c r="E539">
        <v>35</v>
      </c>
      <c r="F539">
        <v>27</v>
      </c>
      <c r="G539">
        <v>0.33</v>
      </c>
      <c r="I539" t="s">
        <v>1439</v>
      </c>
      <c r="J539">
        <f t="shared" si="11"/>
        <v>0.76967930029154519</v>
      </c>
    </row>
    <row r="540" spans="1:10" hidden="1" x14ac:dyDescent="0.25">
      <c r="A540" s="21">
        <v>44859</v>
      </c>
      <c r="B540" t="s">
        <v>202</v>
      </c>
      <c r="C540" t="s">
        <v>239</v>
      </c>
      <c r="D540" t="s">
        <v>1439</v>
      </c>
      <c r="E540">
        <v>27</v>
      </c>
      <c r="F540">
        <v>24</v>
      </c>
      <c r="G540">
        <v>0.25</v>
      </c>
      <c r="I540" t="s">
        <v>1439</v>
      </c>
      <c r="J540">
        <f t="shared" si="11"/>
        <v>1.2701315856322715</v>
      </c>
    </row>
    <row r="541" spans="1:10" hidden="1" x14ac:dyDescent="0.25">
      <c r="A541" s="21">
        <v>44859</v>
      </c>
      <c r="B541" t="s">
        <v>202</v>
      </c>
      <c r="C541" t="s">
        <v>239</v>
      </c>
      <c r="D541" t="s">
        <v>1439</v>
      </c>
      <c r="E541">
        <v>30</v>
      </c>
      <c r="F541">
        <v>23</v>
      </c>
      <c r="G541">
        <v>0.22</v>
      </c>
      <c r="I541" t="s">
        <v>1439</v>
      </c>
      <c r="J541">
        <f t="shared" si="11"/>
        <v>0.81481481481481488</v>
      </c>
    </row>
    <row r="542" spans="1:10" hidden="1" x14ac:dyDescent="0.25">
      <c r="A542" s="21">
        <v>44859</v>
      </c>
      <c r="B542" t="s">
        <v>202</v>
      </c>
      <c r="C542" t="s">
        <v>239</v>
      </c>
      <c r="D542" t="s">
        <v>1439</v>
      </c>
      <c r="E542">
        <v>28</v>
      </c>
      <c r="F542">
        <v>23</v>
      </c>
      <c r="G542">
        <v>0.21</v>
      </c>
      <c r="I542" t="s">
        <v>1439</v>
      </c>
      <c r="J542">
        <f t="shared" si="11"/>
        <v>0.95663265306122447</v>
      </c>
    </row>
    <row r="543" spans="1:10" hidden="1" x14ac:dyDescent="0.25">
      <c r="A543" s="21">
        <v>44859</v>
      </c>
      <c r="B543" t="s">
        <v>202</v>
      </c>
      <c r="C543" t="s">
        <v>239</v>
      </c>
      <c r="D543" t="s">
        <v>1439</v>
      </c>
      <c r="E543">
        <v>23</v>
      </c>
      <c r="F543">
        <v>18</v>
      </c>
      <c r="G543">
        <v>0.1</v>
      </c>
      <c r="I543" t="s">
        <v>1439</v>
      </c>
      <c r="J543">
        <f t="shared" si="11"/>
        <v>0.82189529053998522</v>
      </c>
    </row>
    <row r="544" spans="1:10" hidden="1" x14ac:dyDescent="0.25">
      <c r="A544" s="21">
        <v>44859</v>
      </c>
      <c r="B544" t="s">
        <v>202</v>
      </c>
      <c r="C544" t="s">
        <v>239</v>
      </c>
      <c r="D544" t="s">
        <v>1439</v>
      </c>
      <c r="E544">
        <v>30</v>
      </c>
      <c r="F544">
        <v>23</v>
      </c>
      <c r="G544">
        <v>0.21</v>
      </c>
      <c r="I544" t="s">
        <v>1439</v>
      </c>
      <c r="J544">
        <f t="shared" si="11"/>
        <v>0.77777777777777779</v>
      </c>
    </row>
    <row r="545" spans="1:11" hidden="1" x14ac:dyDescent="0.25">
      <c r="A545" s="21">
        <v>44859</v>
      </c>
      <c r="B545" t="s">
        <v>202</v>
      </c>
      <c r="C545" t="s">
        <v>239</v>
      </c>
      <c r="D545" t="s">
        <v>1439</v>
      </c>
      <c r="E545">
        <v>32</v>
      </c>
      <c r="F545">
        <v>26</v>
      </c>
      <c r="G545">
        <v>0.31</v>
      </c>
      <c r="I545" t="s">
        <v>1439</v>
      </c>
      <c r="J545">
        <f t="shared" si="11"/>
        <v>0.946044921875</v>
      </c>
    </row>
    <row r="546" spans="1:11" hidden="1" x14ac:dyDescent="0.25">
      <c r="A546" s="21">
        <v>44859</v>
      </c>
      <c r="B546" t="s">
        <v>202</v>
      </c>
      <c r="C546" t="s">
        <v>239</v>
      </c>
      <c r="D546" t="s">
        <v>1439</v>
      </c>
      <c r="E546">
        <v>41</v>
      </c>
      <c r="F546">
        <v>34</v>
      </c>
      <c r="G546">
        <v>0.7</v>
      </c>
      <c r="I546" t="s">
        <v>1439</v>
      </c>
      <c r="J546">
        <f t="shared" si="11"/>
        <v>1.0156556056934751</v>
      </c>
    </row>
    <row r="547" spans="1:11" hidden="1" x14ac:dyDescent="0.25">
      <c r="A547" s="21">
        <v>44859</v>
      </c>
      <c r="B547" t="s">
        <v>202</v>
      </c>
      <c r="C547" t="s">
        <v>239</v>
      </c>
      <c r="D547" t="s">
        <v>1439</v>
      </c>
      <c r="E547">
        <v>41</v>
      </c>
      <c r="F547">
        <v>35</v>
      </c>
      <c r="G547">
        <v>0.64</v>
      </c>
      <c r="I547" t="s">
        <v>1439</v>
      </c>
      <c r="J547">
        <f t="shared" si="11"/>
        <v>0.92859941091974874</v>
      </c>
    </row>
    <row r="548" spans="1:11" hidden="1" x14ac:dyDescent="0.25">
      <c r="A548" s="21">
        <v>44859</v>
      </c>
      <c r="B548" t="s">
        <v>202</v>
      </c>
      <c r="C548" t="s">
        <v>239</v>
      </c>
      <c r="D548" t="s">
        <v>1439</v>
      </c>
      <c r="E548">
        <v>42</v>
      </c>
      <c r="F548">
        <v>31</v>
      </c>
      <c r="G548">
        <v>0.48</v>
      </c>
      <c r="I548" t="s">
        <v>1439</v>
      </c>
      <c r="J548">
        <f t="shared" si="11"/>
        <v>0.64787819889860698</v>
      </c>
    </row>
    <row r="549" spans="1:11" hidden="1" x14ac:dyDescent="0.25">
      <c r="A549" s="21">
        <v>44859</v>
      </c>
      <c r="B549" t="s">
        <v>202</v>
      </c>
      <c r="C549" t="s">
        <v>239</v>
      </c>
      <c r="D549" t="s">
        <v>1439</v>
      </c>
      <c r="E549">
        <v>40</v>
      </c>
      <c r="F549">
        <v>33</v>
      </c>
      <c r="G549">
        <v>0.67</v>
      </c>
      <c r="I549" t="s">
        <v>1439</v>
      </c>
      <c r="J549">
        <f t="shared" si="11"/>
        <v>1.046875</v>
      </c>
    </row>
    <row r="550" spans="1:11" hidden="1" x14ac:dyDescent="0.25">
      <c r="A550" s="21">
        <v>44859</v>
      </c>
      <c r="B550" t="s">
        <v>202</v>
      </c>
      <c r="C550" t="s">
        <v>239</v>
      </c>
      <c r="D550" t="s">
        <v>1439</v>
      </c>
      <c r="E550">
        <v>35</v>
      </c>
      <c r="F550">
        <v>27</v>
      </c>
      <c r="G550">
        <v>0.43</v>
      </c>
      <c r="I550" t="s">
        <v>1439</v>
      </c>
      <c r="J550">
        <f t="shared" si="11"/>
        <v>1.0029154518950436</v>
      </c>
    </row>
    <row r="551" spans="1:11" hidden="1" x14ac:dyDescent="0.25">
      <c r="A551" s="21">
        <v>44859</v>
      </c>
      <c r="B551" t="s">
        <v>202</v>
      </c>
      <c r="C551" t="s">
        <v>239</v>
      </c>
      <c r="D551" t="s">
        <v>1439</v>
      </c>
      <c r="E551">
        <v>30</v>
      </c>
      <c r="F551">
        <v>25</v>
      </c>
      <c r="G551">
        <v>0.62</v>
      </c>
      <c r="I551" t="s">
        <v>1439</v>
      </c>
      <c r="J551">
        <f t="shared" si="11"/>
        <v>2.2962962962962963</v>
      </c>
      <c r="K551" t="s">
        <v>1586</v>
      </c>
    </row>
    <row r="552" spans="1:11" hidden="1" x14ac:dyDescent="0.25">
      <c r="A552" s="21">
        <v>44859</v>
      </c>
      <c r="B552" t="s">
        <v>202</v>
      </c>
      <c r="C552" t="s">
        <v>239</v>
      </c>
      <c r="D552" t="s">
        <v>1439</v>
      </c>
      <c r="E552">
        <v>27</v>
      </c>
      <c r="F552">
        <v>21</v>
      </c>
      <c r="G552">
        <v>0.23</v>
      </c>
      <c r="I552" t="s">
        <v>1439</v>
      </c>
      <c r="J552">
        <f t="shared" si="11"/>
        <v>1.1685210587816899</v>
      </c>
    </row>
    <row r="553" spans="1:11" hidden="1" x14ac:dyDescent="0.25">
      <c r="A553" s="21">
        <v>44872</v>
      </c>
      <c r="B553" t="s">
        <v>1575</v>
      </c>
      <c r="C553" t="s">
        <v>1587</v>
      </c>
      <c r="D553" t="s">
        <v>1439</v>
      </c>
      <c r="E553">
        <v>67</v>
      </c>
      <c r="F553">
        <v>55</v>
      </c>
      <c r="G553">
        <v>2.89</v>
      </c>
      <c r="I553" t="s">
        <v>1439</v>
      </c>
      <c r="J553">
        <f t="shared" si="11"/>
        <v>0.96088947111180567</v>
      </c>
    </row>
    <row r="554" spans="1:11" hidden="1" x14ac:dyDescent="0.25">
      <c r="A554" s="21">
        <v>44872</v>
      </c>
      <c r="B554" t="s">
        <v>1575</v>
      </c>
      <c r="C554" t="s">
        <v>1587</v>
      </c>
      <c r="D554" t="s">
        <v>1439</v>
      </c>
      <c r="E554">
        <v>65</v>
      </c>
      <c r="F554">
        <v>58</v>
      </c>
      <c r="G554">
        <v>2.36</v>
      </c>
      <c r="I554" t="s">
        <v>1439</v>
      </c>
      <c r="J554">
        <f t="shared" si="11"/>
        <v>0.85935366408739189</v>
      </c>
    </row>
    <row r="555" spans="1:11" hidden="1" x14ac:dyDescent="0.25">
      <c r="A555" s="21">
        <v>44872</v>
      </c>
      <c r="B555" t="s">
        <v>1575</v>
      </c>
      <c r="C555" t="s">
        <v>1587</v>
      </c>
      <c r="D555" t="s">
        <v>1439</v>
      </c>
      <c r="E555">
        <v>66</v>
      </c>
      <c r="F555">
        <v>58</v>
      </c>
      <c r="G555">
        <v>2.65</v>
      </c>
      <c r="I555" t="s">
        <v>1439</v>
      </c>
      <c r="J555">
        <f t="shared" si="11"/>
        <v>0.9217519548098061</v>
      </c>
    </row>
    <row r="556" spans="1:11" hidden="1" x14ac:dyDescent="0.25">
      <c r="A556" s="21">
        <v>44872</v>
      </c>
      <c r="B556" t="s">
        <v>1575</v>
      </c>
      <c r="C556" t="s">
        <v>1587</v>
      </c>
      <c r="D556" t="s">
        <v>1439</v>
      </c>
      <c r="E556">
        <v>68</v>
      </c>
      <c r="F556">
        <v>57</v>
      </c>
      <c r="G556">
        <v>2.7</v>
      </c>
      <c r="I556" t="s">
        <v>1439</v>
      </c>
      <c r="J556">
        <f t="shared" si="11"/>
        <v>0.85869122735599424</v>
      </c>
    </row>
    <row r="557" spans="1:11" hidden="1" x14ac:dyDescent="0.25">
      <c r="A557" s="21">
        <v>44872</v>
      </c>
      <c r="B557" t="s">
        <v>1575</v>
      </c>
      <c r="C557" t="s">
        <v>1587</v>
      </c>
      <c r="D557" t="s">
        <v>1439</v>
      </c>
      <c r="E557">
        <v>55</v>
      </c>
      <c r="F557">
        <v>49</v>
      </c>
      <c r="G557">
        <v>1.65</v>
      </c>
      <c r="I557" t="s">
        <v>1439</v>
      </c>
      <c r="J557">
        <f t="shared" si="11"/>
        <v>0.99173553719008267</v>
      </c>
    </row>
    <row r="558" spans="1:11" hidden="1" x14ac:dyDescent="0.25">
      <c r="A558" s="21">
        <v>44872</v>
      </c>
      <c r="B558" t="s">
        <v>1575</v>
      </c>
      <c r="C558" t="s">
        <v>1587</v>
      </c>
      <c r="D558" t="s">
        <v>1439</v>
      </c>
      <c r="E558">
        <v>66</v>
      </c>
      <c r="F558">
        <v>56</v>
      </c>
      <c r="G558">
        <v>2.81</v>
      </c>
      <c r="I558" t="s">
        <v>1439</v>
      </c>
      <c r="J558">
        <f t="shared" si="11"/>
        <v>0.97740490302473781</v>
      </c>
    </row>
    <row r="559" spans="1:11" hidden="1" x14ac:dyDescent="0.25">
      <c r="A559" s="21">
        <v>44872</v>
      </c>
      <c r="B559" t="s">
        <v>1575</v>
      </c>
      <c r="C559" t="s">
        <v>1587</v>
      </c>
      <c r="D559" t="s">
        <v>1439</v>
      </c>
      <c r="E559">
        <v>65</v>
      </c>
      <c r="F559">
        <v>58</v>
      </c>
      <c r="G559">
        <v>1.83</v>
      </c>
      <c r="I559" t="s">
        <v>1439</v>
      </c>
      <c r="J559">
        <f t="shared" si="11"/>
        <v>0.66636322257624037</v>
      </c>
    </row>
    <row r="560" spans="1:11" hidden="1" x14ac:dyDescent="0.25">
      <c r="A560" s="21">
        <v>44872</v>
      </c>
      <c r="B560" t="s">
        <v>1575</v>
      </c>
      <c r="C560" t="s">
        <v>1587</v>
      </c>
      <c r="D560" t="s">
        <v>1439</v>
      </c>
      <c r="E560">
        <v>66</v>
      </c>
      <c r="F560">
        <v>55</v>
      </c>
      <c r="G560">
        <v>2.76</v>
      </c>
      <c r="I560" t="s">
        <v>1439</v>
      </c>
      <c r="J560">
        <f t="shared" si="11"/>
        <v>0.9600133567075716</v>
      </c>
    </row>
    <row r="561" spans="1:10" hidden="1" x14ac:dyDescent="0.25">
      <c r="A561" s="21">
        <v>44872</v>
      </c>
      <c r="B561" t="s">
        <v>1575</v>
      </c>
      <c r="C561" t="s">
        <v>1587</v>
      </c>
      <c r="D561" t="s">
        <v>1439</v>
      </c>
      <c r="E561">
        <v>54</v>
      </c>
      <c r="F561">
        <v>49</v>
      </c>
      <c r="G561">
        <v>1.48</v>
      </c>
      <c r="I561" t="s">
        <v>1439</v>
      </c>
      <c r="J561">
        <f t="shared" si="11"/>
        <v>0.93989737336788093</v>
      </c>
    </row>
    <row r="562" spans="1:10" hidden="1" x14ac:dyDescent="0.25">
      <c r="A562" s="21">
        <v>44872</v>
      </c>
      <c r="B562" t="s">
        <v>1575</v>
      </c>
      <c r="C562" t="s">
        <v>1587</v>
      </c>
      <c r="D562" t="s">
        <v>1439</v>
      </c>
      <c r="E562">
        <v>59</v>
      </c>
      <c r="F562">
        <v>55</v>
      </c>
      <c r="G562">
        <v>1.62</v>
      </c>
      <c r="I562" t="s">
        <v>1439</v>
      </c>
      <c r="J562">
        <f t="shared" si="11"/>
        <v>0.78878561099236044</v>
      </c>
    </row>
    <row r="563" spans="1:10" hidden="1" x14ac:dyDescent="0.25">
      <c r="A563" s="21">
        <v>44872</v>
      </c>
      <c r="B563" t="s">
        <v>1575</v>
      </c>
      <c r="C563" t="s">
        <v>1587</v>
      </c>
      <c r="D563" t="s">
        <v>1439</v>
      </c>
      <c r="E563">
        <v>62</v>
      </c>
      <c r="F563">
        <v>53</v>
      </c>
      <c r="G563">
        <v>2.62</v>
      </c>
      <c r="I563" t="s">
        <v>1439</v>
      </c>
      <c r="J563">
        <f t="shared" si="11"/>
        <v>1.0993252995871237</v>
      </c>
    </row>
    <row r="564" spans="1:10" hidden="1" x14ac:dyDescent="0.25">
      <c r="A564" s="21">
        <v>44872</v>
      </c>
      <c r="B564" t="s">
        <v>1575</v>
      </c>
      <c r="C564" t="s">
        <v>1587</v>
      </c>
      <c r="D564" t="s">
        <v>1439</v>
      </c>
      <c r="E564">
        <v>61</v>
      </c>
      <c r="F564">
        <v>50</v>
      </c>
      <c r="G564">
        <v>1.99</v>
      </c>
      <c r="I564" t="s">
        <v>1439</v>
      </c>
      <c r="J564">
        <f t="shared" si="11"/>
        <v>0.87672536467810069</v>
      </c>
    </row>
    <row r="565" spans="1:10" hidden="1" x14ac:dyDescent="0.25">
      <c r="A565" s="21">
        <v>44872</v>
      </c>
      <c r="B565" t="s">
        <v>1575</v>
      </c>
      <c r="C565" t="s">
        <v>1587</v>
      </c>
      <c r="D565" t="s">
        <v>1439</v>
      </c>
      <c r="E565">
        <v>64</v>
      </c>
      <c r="F565">
        <v>54</v>
      </c>
      <c r="G565">
        <v>2.4</v>
      </c>
      <c r="I565" t="s">
        <v>1439</v>
      </c>
      <c r="J565">
        <f t="shared" si="11"/>
        <v>0.91552734375</v>
      </c>
    </row>
    <row r="566" spans="1:10" hidden="1" x14ac:dyDescent="0.25">
      <c r="A566" s="21">
        <v>44872</v>
      </c>
      <c r="B566" t="s">
        <v>1575</v>
      </c>
      <c r="C566" t="s">
        <v>1587</v>
      </c>
      <c r="D566" t="s">
        <v>1439</v>
      </c>
      <c r="E566">
        <v>63</v>
      </c>
      <c r="F566">
        <v>53</v>
      </c>
      <c r="G566">
        <v>2.1</v>
      </c>
      <c r="I566" t="s">
        <v>1439</v>
      </c>
      <c r="J566">
        <f t="shared" si="11"/>
        <v>0.83984210968337958</v>
      </c>
    </row>
    <row r="567" spans="1:10" hidden="1" x14ac:dyDescent="0.25">
      <c r="A567" s="21">
        <v>44872</v>
      </c>
      <c r="B567" t="s">
        <v>1575</v>
      </c>
      <c r="C567" t="s">
        <v>1587</v>
      </c>
      <c r="D567" t="s">
        <v>1439</v>
      </c>
      <c r="E567">
        <v>59</v>
      </c>
      <c r="F567">
        <v>52</v>
      </c>
      <c r="G567">
        <v>2.37</v>
      </c>
      <c r="I567" t="s">
        <v>1439</v>
      </c>
      <c r="J567">
        <f t="shared" si="11"/>
        <v>1.1539641345999347</v>
      </c>
    </row>
    <row r="568" spans="1:10" hidden="1" x14ac:dyDescent="0.25">
      <c r="A568" s="21">
        <v>44872</v>
      </c>
      <c r="B568" t="s">
        <v>1575</v>
      </c>
      <c r="C568" t="s">
        <v>1588</v>
      </c>
      <c r="D568" t="s">
        <v>1439</v>
      </c>
      <c r="E568">
        <v>62</v>
      </c>
      <c r="F568">
        <v>52</v>
      </c>
      <c r="G568">
        <v>2.11</v>
      </c>
      <c r="I568" t="s">
        <v>1439</v>
      </c>
      <c r="J568">
        <f t="shared" si="11"/>
        <v>0.88533449699573696</v>
      </c>
    </row>
    <row r="569" spans="1:10" hidden="1" x14ac:dyDescent="0.25">
      <c r="A569" s="21">
        <v>44872</v>
      </c>
      <c r="B569" t="s">
        <v>1575</v>
      </c>
      <c r="C569" t="s">
        <v>1588</v>
      </c>
      <c r="D569" t="s">
        <v>1439</v>
      </c>
      <c r="E569">
        <v>72</v>
      </c>
      <c r="F569">
        <v>60</v>
      </c>
      <c r="G569">
        <v>3.15</v>
      </c>
      <c r="I569" t="s">
        <v>1439</v>
      </c>
      <c r="J569">
        <f t="shared" si="11"/>
        <v>0.84394290123456783</v>
      </c>
    </row>
    <row r="570" spans="1:10" hidden="1" x14ac:dyDescent="0.25">
      <c r="A570" s="21">
        <v>44872</v>
      </c>
      <c r="B570" t="s">
        <v>1575</v>
      </c>
      <c r="C570" t="s">
        <v>1588</v>
      </c>
      <c r="D570" t="s">
        <v>1439</v>
      </c>
      <c r="E570">
        <v>56</v>
      </c>
      <c r="F570">
        <v>48</v>
      </c>
      <c r="G570">
        <v>2.06</v>
      </c>
      <c r="I570" t="s">
        <v>1439</v>
      </c>
      <c r="J570">
        <f t="shared" si="11"/>
        <v>1.1730138483965014</v>
      </c>
    </row>
    <row r="571" spans="1:10" hidden="1" x14ac:dyDescent="0.25">
      <c r="A571" s="21">
        <v>44872</v>
      </c>
      <c r="B571" t="s">
        <v>1575</v>
      </c>
      <c r="C571" t="s">
        <v>1588</v>
      </c>
      <c r="D571" t="s">
        <v>1439</v>
      </c>
      <c r="E571">
        <v>69</v>
      </c>
      <c r="F571">
        <v>58</v>
      </c>
      <c r="G571">
        <v>2.74</v>
      </c>
      <c r="I571" t="s">
        <v>1439</v>
      </c>
      <c r="J571">
        <f t="shared" si="11"/>
        <v>0.83407151706650351</v>
      </c>
    </row>
    <row r="572" spans="1:10" hidden="1" x14ac:dyDescent="0.25">
      <c r="A572" s="21">
        <v>44872</v>
      </c>
      <c r="B572" t="s">
        <v>1575</v>
      </c>
      <c r="C572" t="s">
        <v>1588</v>
      </c>
      <c r="D572" t="s">
        <v>1439</v>
      </c>
      <c r="E572">
        <v>63</v>
      </c>
      <c r="F572">
        <v>52</v>
      </c>
      <c r="G572">
        <v>2.27</v>
      </c>
      <c r="I572" t="s">
        <v>1439</v>
      </c>
      <c r="J572">
        <f t="shared" si="11"/>
        <v>0.90782932808631978</v>
      </c>
    </row>
    <row r="573" spans="1:10" hidden="1" x14ac:dyDescent="0.25">
      <c r="A573" s="21">
        <v>44872</v>
      </c>
      <c r="B573" t="s">
        <v>1575</v>
      </c>
      <c r="C573" t="s">
        <v>1588</v>
      </c>
      <c r="D573" t="s">
        <v>1439</v>
      </c>
      <c r="E573">
        <v>61</v>
      </c>
      <c r="F573">
        <v>50</v>
      </c>
      <c r="G573">
        <v>2.1800000000000002</v>
      </c>
      <c r="I573" t="s">
        <v>1439</v>
      </c>
      <c r="J573">
        <f t="shared" si="11"/>
        <v>0.96043281155691451</v>
      </c>
    </row>
    <row r="574" spans="1:10" hidden="1" x14ac:dyDescent="0.25">
      <c r="A574" s="21">
        <v>44872</v>
      </c>
      <c r="B574" t="s">
        <v>1575</v>
      </c>
      <c r="C574" t="s">
        <v>1588</v>
      </c>
      <c r="D574" t="s">
        <v>1439</v>
      </c>
      <c r="E574">
        <v>59</v>
      </c>
      <c r="F574">
        <v>49</v>
      </c>
      <c r="G574">
        <v>2.0499999999999998</v>
      </c>
      <c r="I574" t="s">
        <v>1439</v>
      </c>
      <c r="J574">
        <f t="shared" si="11"/>
        <v>0.99815463119403625</v>
      </c>
    </row>
    <row r="575" spans="1:10" hidden="1" x14ac:dyDescent="0.25">
      <c r="A575" s="21">
        <v>44872</v>
      </c>
      <c r="B575" t="s">
        <v>1575</v>
      </c>
      <c r="C575" t="s">
        <v>1588</v>
      </c>
      <c r="D575" t="s">
        <v>1439</v>
      </c>
      <c r="E575">
        <v>59</v>
      </c>
      <c r="F575">
        <v>50</v>
      </c>
      <c r="G575">
        <v>1.91</v>
      </c>
      <c r="I575" t="s">
        <v>1439</v>
      </c>
      <c r="J575">
        <f t="shared" si="11"/>
        <v>0.92998797345395579</v>
      </c>
    </row>
    <row r="576" spans="1:10" hidden="1" x14ac:dyDescent="0.25">
      <c r="A576" s="21">
        <v>44872</v>
      </c>
      <c r="B576" t="s">
        <v>1575</v>
      </c>
      <c r="C576" t="s">
        <v>1588</v>
      </c>
      <c r="D576" t="s">
        <v>1439</v>
      </c>
      <c r="E576">
        <v>65</v>
      </c>
      <c r="F576">
        <v>55</v>
      </c>
      <c r="G576">
        <v>2.39</v>
      </c>
      <c r="I576" t="s">
        <v>1439</v>
      </c>
      <c r="J576">
        <f t="shared" si="11"/>
        <v>0.87027765134274016</v>
      </c>
    </row>
    <row r="577" spans="1:10" hidden="1" x14ac:dyDescent="0.25">
      <c r="A577" s="21">
        <v>44872</v>
      </c>
      <c r="B577" t="s">
        <v>1575</v>
      </c>
      <c r="C577" t="s">
        <v>1588</v>
      </c>
      <c r="D577" t="s">
        <v>1439</v>
      </c>
      <c r="E577">
        <v>65</v>
      </c>
      <c r="F577">
        <v>53</v>
      </c>
      <c r="G577">
        <v>2.36</v>
      </c>
      <c r="I577" t="s">
        <v>1439</v>
      </c>
      <c r="J577">
        <f t="shared" si="11"/>
        <v>0.85935366408739189</v>
      </c>
    </row>
    <row r="578" spans="1:10" hidden="1" x14ac:dyDescent="0.25">
      <c r="A578" s="21">
        <v>44872</v>
      </c>
      <c r="B578" t="s">
        <v>1575</v>
      </c>
      <c r="C578" t="s">
        <v>1588</v>
      </c>
      <c r="D578" t="s">
        <v>1439</v>
      </c>
      <c r="E578">
        <v>60</v>
      </c>
      <c r="F578">
        <v>50</v>
      </c>
      <c r="G578">
        <v>1.89</v>
      </c>
      <c r="I578" t="s">
        <v>1439</v>
      </c>
      <c r="J578">
        <f t="shared" si="11"/>
        <v>0.87499999999999989</v>
      </c>
    </row>
    <row r="579" spans="1:10" hidden="1" x14ac:dyDescent="0.25">
      <c r="A579" s="21">
        <v>44872</v>
      </c>
      <c r="B579" t="s">
        <v>1575</v>
      </c>
      <c r="C579" t="s">
        <v>1588</v>
      </c>
      <c r="D579" t="s">
        <v>1439</v>
      </c>
      <c r="E579">
        <v>69</v>
      </c>
      <c r="F579">
        <v>59</v>
      </c>
      <c r="G579">
        <v>2.82</v>
      </c>
      <c r="I579" t="s">
        <v>1439</v>
      </c>
      <c r="J579">
        <f t="shared" si="11"/>
        <v>0.85842397011953997</v>
      </c>
    </row>
    <row r="580" spans="1:10" hidden="1" x14ac:dyDescent="0.25">
      <c r="A580" s="21">
        <v>44872</v>
      </c>
      <c r="B580" t="s">
        <v>1575</v>
      </c>
      <c r="C580" t="s">
        <v>1588</v>
      </c>
      <c r="D580" t="s">
        <v>1439</v>
      </c>
      <c r="E580">
        <v>60</v>
      </c>
      <c r="F580">
        <v>52</v>
      </c>
      <c r="G580">
        <v>2.2400000000000002</v>
      </c>
      <c r="I580" t="s">
        <v>1439</v>
      </c>
      <c r="J580">
        <f t="shared" si="11"/>
        <v>1.0370370370370372</v>
      </c>
    </row>
    <row r="581" spans="1:10" hidden="1" x14ac:dyDescent="0.25">
      <c r="A581" s="21">
        <v>44872</v>
      </c>
      <c r="B581" t="s">
        <v>1575</v>
      </c>
      <c r="C581" t="s">
        <v>1588</v>
      </c>
      <c r="D581" t="s">
        <v>1439</v>
      </c>
      <c r="E581">
        <v>60</v>
      </c>
      <c r="F581">
        <v>51</v>
      </c>
      <c r="G581">
        <v>2.52</v>
      </c>
      <c r="I581" t="s">
        <v>1439</v>
      </c>
      <c r="J581">
        <f t="shared" si="11"/>
        <v>1.1666666666666665</v>
      </c>
    </row>
    <row r="582" spans="1:10" hidden="1" x14ac:dyDescent="0.25">
      <c r="A582" s="21">
        <v>44872</v>
      </c>
      <c r="B582" t="s">
        <v>1575</v>
      </c>
      <c r="C582" t="s">
        <v>1588</v>
      </c>
      <c r="D582" t="s">
        <v>1439</v>
      </c>
      <c r="E582">
        <v>60</v>
      </c>
      <c r="F582">
        <v>50</v>
      </c>
      <c r="G582">
        <v>1.98</v>
      </c>
      <c r="I582" t="s">
        <v>1439</v>
      </c>
      <c r="J582">
        <f t="shared" si="11"/>
        <v>0.91666666666666663</v>
      </c>
    </row>
    <row r="583" spans="1:10" hidden="1" x14ac:dyDescent="0.25">
      <c r="A583" s="21">
        <v>44872</v>
      </c>
      <c r="B583" t="s">
        <v>1575</v>
      </c>
      <c r="C583" t="s">
        <v>1589</v>
      </c>
      <c r="D583" t="s">
        <v>1439</v>
      </c>
      <c r="E583">
        <v>52</v>
      </c>
      <c r="F583">
        <v>35</v>
      </c>
      <c r="G583">
        <v>1.34</v>
      </c>
      <c r="I583" t="s">
        <v>1439</v>
      </c>
      <c r="J583">
        <f t="shared" si="11"/>
        <v>0.95300409649522089</v>
      </c>
    </row>
    <row r="584" spans="1:10" hidden="1" x14ac:dyDescent="0.25">
      <c r="A584" s="21">
        <v>44872</v>
      </c>
      <c r="B584" t="s">
        <v>1575</v>
      </c>
      <c r="C584" t="s">
        <v>1589</v>
      </c>
      <c r="D584" t="s">
        <v>1439</v>
      </c>
      <c r="E584">
        <v>57</v>
      </c>
      <c r="F584">
        <v>47</v>
      </c>
      <c r="G584">
        <v>1.61</v>
      </c>
      <c r="I584" t="s">
        <v>1439</v>
      </c>
      <c r="J584">
        <f t="shared" si="11"/>
        <v>0.86936331286819701</v>
      </c>
    </row>
    <row r="585" spans="1:10" hidden="1" x14ac:dyDescent="0.25">
      <c r="A585" s="21">
        <v>44872</v>
      </c>
      <c r="B585" t="s">
        <v>1575</v>
      </c>
      <c r="C585" t="s">
        <v>1589</v>
      </c>
      <c r="D585" t="s">
        <v>1439</v>
      </c>
      <c r="E585">
        <v>53</v>
      </c>
      <c r="F585">
        <v>45</v>
      </c>
      <c r="G585">
        <v>1.53</v>
      </c>
      <c r="I585" t="s">
        <v>1439</v>
      </c>
      <c r="J585">
        <f t="shared" si="11"/>
        <v>1.0276940024315375</v>
      </c>
    </row>
    <row r="586" spans="1:10" hidden="1" x14ac:dyDescent="0.25">
      <c r="A586" s="21">
        <v>44872</v>
      </c>
      <c r="B586" t="s">
        <v>1575</v>
      </c>
      <c r="C586" t="s">
        <v>1589</v>
      </c>
      <c r="D586" t="s">
        <v>1439</v>
      </c>
      <c r="E586">
        <v>52</v>
      </c>
      <c r="F586">
        <v>44</v>
      </c>
      <c r="G586">
        <v>1.29</v>
      </c>
      <c r="I586" t="s">
        <v>1439</v>
      </c>
      <c r="J586">
        <f t="shared" si="11"/>
        <v>0.91744424214838416</v>
      </c>
    </row>
    <row r="587" spans="1:10" hidden="1" x14ac:dyDescent="0.25">
      <c r="A587" s="21">
        <v>44872</v>
      </c>
      <c r="B587" t="s">
        <v>1575</v>
      </c>
      <c r="C587" t="s">
        <v>1589</v>
      </c>
      <c r="D587" t="s">
        <v>1439</v>
      </c>
      <c r="E587">
        <v>56</v>
      </c>
      <c r="F587">
        <v>48</v>
      </c>
      <c r="G587">
        <v>1.68</v>
      </c>
      <c r="I587" t="s">
        <v>1439</v>
      </c>
      <c r="J587">
        <f t="shared" si="11"/>
        <v>0.95663265306122447</v>
      </c>
    </row>
    <row r="588" spans="1:10" hidden="1" x14ac:dyDescent="0.25">
      <c r="A588" s="21">
        <v>44872</v>
      </c>
      <c r="B588" t="s">
        <v>1575</v>
      </c>
      <c r="C588" t="s">
        <v>1589</v>
      </c>
      <c r="D588" t="s">
        <v>1439</v>
      </c>
      <c r="E588">
        <v>51</v>
      </c>
      <c r="F588">
        <v>43</v>
      </c>
      <c r="G588">
        <v>1.41</v>
      </c>
      <c r="I588" t="s">
        <v>1439</v>
      </c>
      <c r="J588">
        <f t="shared" si="11"/>
        <v>1.0629395933690662</v>
      </c>
    </row>
    <row r="589" spans="1:10" hidden="1" x14ac:dyDescent="0.25">
      <c r="A589" s="21">
        <v>44872</v>
      </c>
      <c r="B589" t="s">
        <v>1575</v>
      </c>
      <c r="C589" t="s">
        <v>1589</v>
      </c>
      <c r="D589" t="s">
        <v>1439</v>
      </c>
      <c r="E589">
        <v>50</v>
      </c>
      <c r="F589">
        <v>41</v>
      </c>
      <c r="G589">
        <v>1.22</v>
      </c>
      <c r="I589" t="s">
        <v>1439</v>
      </c>
      <c r="J589">
        <f t="shared" si="11"/>
        <v>0.97599999999999998</v>
      </c>
    </row>
    <row r="590" spans="1:10" hidden="1" x14ac:dyDescent="0.25">
      <c r="A590" s="21">
        <v>44872</v>
      </c>
      <c r="B590" t="s">
        <v>1575</v>
      </c>
      <c r="C590" t="s">
        <v>1589</v>
      </c>
      <c r="D590" t="s">
        <v>1439</v>
      </c>
      <c r="E590">
        <v>50</v>
      </c>
      <c r="F590">
        <v>43</v>
      </c>
      <c r="G590">
        <v>1.23</v>
      </c>
      <c r="I590" t="s">
        <v>1439</v>
      </c>
      <c r="J590">
        <f t="shared" si="11"/>
        <v>0.9840000000000001</v>
      </c>
    </row>
    <row r="591" spans="1:10" hidden="1" x14ac:dyDescent="0.25">
      <c r="A591" s="21">
        <v>44872</v>
      </c>
      <c r="B591" t="s">
        <v>1575</v>
      </c>
      <c r="C591" t="s">
        <v>1589</v>
      </c>
      <c r="D591" t="s">
        <v>1439</v>
      </c>
      <c r="E591">
        <v>55</v>
      </c>
      <c r="F591">
        <v>45</v>
      </c>
      <c r="G591">
        <v>1.6</v>
      </c>
      <c r="I591" t="s">
        <v>1439</v>
      </c>
      <c r="J591">
        <f t="shared" si="11"/>
        <v>0.96168294515401964</v>
      </c>
    </row>
    <row r="592" spans="1:10" hidden="1" x14ac:dyDescent="0.25">
      <c r="A592" s="21">
        <v>44872</v>
      </c>
      <c r="B592" t="s">
        <v>1575</v>
      </c>
      <c r="C592" t="s">
        <v>1589</v>
      </c>
      <c r="D592" t="s">
        <v>1439</v>
      </c>
      <c r="E592">
        <v>51</v>
      </c>
      <c r="F592">
        <v>44</v>
      </c>
      <c r="G592">
        <v>1.37</v>
      </c>
      <c r="I592" t="s">
        <v>1439</v>
      </c>
      <c r="J592">
        <f t="shared" si="11"/>
        <v>1.032785278663561</v>
      </c>
    </row>
    <row r="593" spans="1:10" hidden="1" x14ac:dyDescent="0.25">
      <c r="A593" s="21">
        <v>44872</v>
      </c>
      <c r="B593" t="s">
        <v>1575</v>
      </c>
      <c r="C593" t="s">
        <v>1589</v>
      </c>
      <c r="D593" t="s">
        <v>1439</v>
      </c>
      <c r="E593">
        <v>53</v>
      </c>
      <c r="F593">
        <v>43</v>
      </c>
      <c r="G593">
        <v>1.38</v>
      </c>
      <c r="I593" t="s">
        <v>1439</v>
      </c>
      <c r="J593">
        <f t="shared" si="11"/>
        <v>0.92693968846766117</v>
      </c>
    </row>
    <row r="594" spans="1:10" hidden="1" x14ac:dyDescent="0.25">
      <c r="A594" s="21">
        <v>44872</v>
      </c>
      <c r="B594" t="s">
        <v>1575</v>
      </c>
      <c r="C594" t="s">
        <v>1589</v>
      </c>
      <c r="D594" t="s">
        <v>1439</v>
      </c>
      <c r="E594">
        <v>54</v>
      </c>
      <c r="F594">
        <v>45</v>
      </c>
      <c r="G594">
        <v>1.51</v>
      </c>
      <c r="I594" t="s">
        <v>1439</v>
      </c>
      <c r="J594">
        <f t="shared" si="11"/>
        <v>0.95894934715236491</v>
      </c>
    </row>
    <row r="595" spans="1:10" hidden="1" x14ac:dyDescent="0.25">
      <c r="A595" s="21">
        <v>44872</v>
      </c>
      <c r="B595" t="s">
        <v>1575</v>
      </c>
      <c r="C595" t="s">
        <v>1589</v>
      </c>
      <c r="D595" t="s">
        <v>1439</v>
      </c>
      <c r="E595">
        <v>50</v>
      </c>
      <c r="F595">
        <v>43</v>
      </c>
      <c r="G595">
        <v>1.37</v>
      </c>
      <c r="I595" t="s">
        <v>1439</v>
      </c>
      <c r="J595">
        <f t="shared" si="11"/>
        <v>1.0960000000000001</v>
      </c>
    </row>
    <row r="596" spans="1:10" hidden="1" x14ac:dyDescent="0.25">
      <c r="A596" s="21">
        <v>44872</v>
      </c>
      <c r="B596" t="s">
        <v>1575</v>
      </c>
      <c r="C596" t="s">
        <v>1589</v>
      </c>
      <c r="D596" t="s">
        <v>1439</v>
      </c>
      <c r="E596">
        <v>41</v>
      </c>
      <c r="F596">
        <v>40</v>
      </c>
      <c r="G596">
        <v>1.1499999999999999</v>
      </c>
      <c r="I596" t="s">
        <v>1439</v>
      </c>
      <c r="J596">
        <f t="shared" si="11"/>
        <v>1.6685770664964232</v>
      </c>
    </row>
    <row r="597" spans="1:10" hidden="1" x14ac:dyDescent="0.25">
      <c r="A597" s="21">
        <v>44872</v>
      </c>
      <c r="B597" t="s">
        <v>1575</v>
      </c>
      <c r="C597" t="s">
        <v>1589</v>
      </c>
      <c r="D597" t="s">
        <v>1439</v>
      </c>
      <c r="E597">
        <v>49</v>
      </c>
      <c r="F597">
        <v>40</v>
      </c>
      <c r="G597">
        <v>1.06</v>
      </c>
      <c r="I597" t="s">
        <v>1439</v>
      </c>
      <c r="J597">
        <f t="shared" si="11"/>
        <v>0.90098513374529332</v>
      </c>
    </row>
    <row r="598" spans="1:10" hidden="1" x14ac:dyDescent="0.25">
      <c r="A598" s="21">
        <v>44872</v>
      </c>
      <c r="B598" t="s">
        <v>1575</v>
      </c>
      <c r="C598" t="s">
        <v>1590</v>
      </c>
      <c r="D598" t="s">
        <v>1439</v>
      </c>
      <c r="E598">
        <v>49</v>
      </c>
      <c r="F598">
        <v>41</v>
      </c>
      <c r="G598">
        <v>1.02</v>
      </c>
      <c r="I598" t="s">
        <v>1439</v>
      </c>
      <c r="J598">
        <f t="shared" si="11"/>
        <v>0.86698569473603693</v>
      </c>
    </row>
    <row r="599" spans="1:10" hidden="1" x14ac:dyDescent="0.25">
      <c r="A599" s="21">
        <v>44872</v>
      </c>
      <c r="B599" t="s">
        <v>1575</v>
      </c>
      <c r="C599" t="s">
        <v>1590</v>
      </c>
      <c r="D599" t="s">
        <v>1439</v>
      </c>
      <c r="E599">
        <v>43</v>
      </c>
      <c r="F599">
        <v>36</v>
      </c>
      <c r="G599">
        <v>0.73</v>
      </c>
      <c r="I599" t="s">
        <v>1439</v>
      </c>
      <c r="J599">
        <f t="shared" si="11"/>
        <v>0.9181581495968909</v>
      </c>
    </row>
    <row r="600" spans="1:10" hidden="1" x14ac:dyDescent="0.25">
      <c r="A600" s="21">
        <v>44872</v>
      </c>
      <c r="B600" t="s">
        <v>1575</v>
      </c>
      <c r="C600" t="s">
        <v>1590</v>
      </c>
      <c r="D600" t="s">
        <v>1439</v>
      </c>
      <c r="E600">
        <v>48</v>
      </c>
      <c r="F600">
        <v>41</v>
      </c>
      <c r="G600">
        <v>1.08</v>
      </c>
      <c r="I600" t="s">
        <v>1439</v>
      </c>
      <c r="J600">
        <f t="shared" si="11"/>
        <v>0.9765625</v>
      </c>
    </row>
    <row r="601" spans="1:10" hidden="1" x14ac:dyDescent="0.25">
      <c r="A601" s="21">
        <v>44872</v>
      </c>
      <c r="B601" t="s">
        <v>1575</v>
      </c>
      <c r="C601" t="s">
        <v>1590</v>
      </c>
      <c r="D601" t="s">
        <v>1439</v>
      </c>
      <c r="E601">
        <v>55</v>
      </c>
      <c r="F601">
        <v>46</v>
      </c>
      <c r="G601">
        <v>1.47</v>
      </c>
      <c r="I601" t="s">
        <v>1439</v>
      </c>
      <c r="J601">
        <f t="shared" si="11"/>
        <v>0.88354620586025534</v>
      </c>
    </row>
    <row r="602" spans="1:10" hidden="1" x14ac:dyDescent="0.25">
      <c r="A602" s="21">
        <v>44872</v>
      </c>
      <c r="B602" t="s">
        <v>1575</v>
      </c>
      <c r="C602" t="s">
        <v>1590</v>
      </c>
      <c r="D602" t="s">
        <v>1439</v>
      </c>
      <c r="E602">
        <v>61</v>
      </c>
      <c r="F602">
        <v>50</v>
      </c>
      <c r="G602">
        <v>2.02</v>
      </c>
      <c r="I602" t="s">
        <v>1439</v>
      </c>
      <c r="J602">
        <f t="shared" ref="J602:J665" si="12">IF(ISNUMBER(I602),(G602/I602^3*100000),(G602/E602^3*100000))</f>
        <v>0.88994232997475564</v>
      </c>
    </row>
    <row r="603" spans="1:10" hidden="1" x14ac:dyDescent="0.25">
      <c r="A603" s="21">
        <v>44872</v>
      </c>
      <c r="B603" t="s">
        <v>1575</v>
      </c>
      <c r="C603" t="s">
        <v>1590</v>
      </c>
      <c r="D603" t="s">
        <v>1439</v>
      </c>
      <c r="E603">
        <v>50</v>
      </c>
      <c r="F603">
        <v>43</v>
      </c>
      <c r="G603">
        <v>1.19</v>
      </c>
      <c r="I603" t="s">
        <v>1439</v>
      </c>
      <c r="J603">
        <f t="shared" si="12"/>
        <v>0.95200000000000007</v>
      </c>
    </row>
    <row r="604" spans="1:10" hidden="1" x14ac:dyDescent="0.25">
      <c r="A604" s="21">
        <v>44872</v>
      </c>
      <c r="B604" t="s">
        <v>1575</v>
      </c>
      <c r="C604" t="s">
        <v>1590</v>
      </c>
      <c r="D604" t="s">
        <v>1439</v>
      </c>
      <c r="E604">
        <v>50</v>
      </c>
      <c r="F604">
        <v>43</v>
      </c>
      <c r="G604">
        <v>1.19</v>
      </c>
      <c r="I604" t="s">
        <v>1439</v>
      </c>
      <c r="J604">
        <f t="shared" si="12"/>
        <v>0.95200000000000007</v>
      </c>
    </row>
    <row r="605" spans="1:10" hidden="1" x14ac:dyDescent="0.25">
      <c r="A605" s="21">
        <v>44872</v>
      </c>
      <c r="B605" t="s">
        <v>1575</v>
      </c>
      <c r="C605" t="s">
        <v>1590</v>
      </c>
      <c r="D605" t="s">
        <v>1439</v>
      </c>
      <c r="E605">
        <v>46</v>
      </c>
      <c r="F605">
        <v>39</v>
      </c>
      <c r="G605">
        <v>1.04</v>
      </c>
      <c r="I605" t="s">
        <v>1439</v>
      </c>
      <c r="J605">
        <f t="shared" si="12"/>
        <v>1.0684638777019808</v>
      </c>
    </row>
    <row r="606" spans="1:10" hidden="1" x14ac:dyDescent="0.25">
      <c r="A606" s="21">
        <v>44872</v>
      </c>
      <c r="B606" t="s">
        <v>1575</v>
      </c>
      <c r="C606" t="s">
        <v>1590</v>
      </c>
      <c r="D606" t="s">
        <v>1439</v>
      </c>
      <c r="E606">
        <v>53</v>
      </c>
      <c r="F606">
        <v>45</v>
      </c>
      <c r="G606">
        <v>1.49</v>
      </c>
      <c r="I606" t="s">
        <v>1439</v>
      </c>
      <c r="J606">
        <f t="shared" si="12"/>
        <v>1.0008261853745037</v>
      </c>
    </row>
    <row r="607" spans="1:10" hidden="1" x14ac:dyDescent="0.25">
      <c r="A607" s="21">
        <v>44872</v>
      </c>
      <c r="B607" t="s">
        <v>1575</v>
      </c>
      <c r="C607" t="s">
        <v>1590</v>
      </c>
      <c r="D607" t="s">
        <v>1439</v>
      </c>
      <c r="E607">
        <v>46</v>
      </c>
      <c r="F607">
        <v>40</v>
      </c>
      <c r="G607">
        <v>1.08</v>
      </c>
      <c r="I607" t="s">
        <v>1439</v>
      </c>
      <c r="J607">
        <f t="shared" si="12"/>
        <v>1.10955864222898</v>
      </c>
    </row>
    <row r="608" spans="1:10" hidden="1" x14ac:dyDescent="0.25">
      <c r="A608" s="21">
        <v>44872</v>
      </c>
      <c r="B608" t="s">
        <v>1575</v>
      </c>
      <c r="C608" t="s">
        <v>1590</v>
      </c>
      <c r="D608" t="s">
        <v>1439</v>
      </c>
      <c r="E608">
        <v>49</v>
      </c>
      <c r="F608">
        <v>41</v>
      </c>
      <c r="G608">
        <v>1.0900000000000001</v>
      </c>
      <c r="I608" t="s">
        <v>1439</v>
      </c>
      <c r="J608">
        <f t="shared" si="12"/>
        <v>0.92648471300223556</v>
      </c>
    </row>
    <row r="609" spans="1:10" hidden="1" x14ac:dyDescent="0.25">
      <c r="A609" s="21">
        <v>44872</v>
      </c>
      <c r="B609" t="s">
        <v>1575</v>
      </c>
      <c r="C609" t="s">
        <v>1590</v>
      </c>
      <c r="D609" t="s">
        <v>1439</v>
      </c>
      <c r="E609">
        <v>53</v>
      </c>
      <c r="F609">
        <v>45</v>
      </c>
      <c r="G609">
        <v>2.09</v>
      </c>
      <c r="I609" t="s">
        <v>1439</v>
      </c>
      <c r="J609">
        <f t="shared" si="12"/>
        <v>1.4038434412300087</v>
      </c>
    </row>
    <row r="610" spans="1:10" hidden="1" x14ac:dyDescent="0.25">
      <c r="A610" s="21">
        <v>44872</v>
      </c>
      <c r="B610" t="s">
        <v>1575</v>
      </c>
      <c r="C610" t="s">
        <v>1590</v>
      </c>
      <c r="D610" t="s">
        <v>1439</v>
      </c>
      <c r="E610">
        <v>47</v>
      </c>
      <c r="F610">
        <v>40</v>
      </c>
      <c r="G610">
        <v>1.01</v>
      </c>
      <c r="I610" t="s">
        <v>1439</v>
      </c>
      <c r="J610">
        <f t="shared" si="12"/>
        <v>0.9728094930795681</v>
      </c>
    </row>
    <row r="611" spans="1:10" hidden="1" x14ac:dyDescent="0.25">
      <c r="A611" s="21">
        <v>44872</v>
      </c>
      <c r="B611" t="s">
        <v>1575</v>
      </c>
      <c r="C611" t="s">
        <v>1590</v>
      </c>
      <c r="D611" t="s">
        <v>1439</v>
      </c>
      <c r="E611">
        <v>50</v>
      </c>
      <c r="F611">
        <v>41</v>
      </c>
      <c r="G611">
        <v>1.04</v>
      </c>
      <c r="I611" t="s">
        <v>1439</v>
      </c>
      <c r="J611">
        <f t="shared" si="12"/>
        <v>0.83199999999999996</v>
      </c>
    </row>
    <row r="612" spans="1:10" hidden="1" x14ac:dyDescent="0.25">
      <c r="A612" s="21">
        <v>44872</v>
      </c>
      <c r="B612" t="s">
        <v>1575</v>
      </c>
      <c r="C612" t="s">
        <v>1590</v>
      </c>
      <c r="D612" t="s">
        <v>1439</v>
      </c>
      <c r="E612">
        <v>50</v>
      </c>
      <c r="F612">
        <v>43</v>
      </c>
      <c r="G612">
        <v>1.21</v>
      </c>
      <c r="I612" t="s">
        <v>1439</v>
      </c>
      <c r="J612">
        <f t="shared" si="12"/>
        <v>0.96800000000000008</v>
      </c>
    </row>
    <row r="613" spans="1:10" hidden="1" x14ac:dyDescent="0.25">
      <c r="A613" s="21">
        <v>44872</v>
      </c>
      <c r="B613" t="s">
        <v>1575</v>
      </c>
      <c r="C613" t="s">
        <v>1591</v>
      </c>
      <c r="D613" t="s">
        <v>1439</v>
      </c>
      <c r="E613">
        <v>48</v>
      </c>
      <c r="F613">
        <v>40</v>
      </c>
      <c r="G613">
        <v>1.0900000000000001</v>
      </c>
      <c r="I613" t="s">
        <v>1439</v>
      </c>
      <c r="J613">
        <f t="shared" si="12"/>
        <v>0.98560474537037046</v>
      </c>
    </row>
    <row r="614" spans="1:10" hidden="1" x14ac:dyDescent="0.25">
      <c r="A614" s="21">
        <v>44872</v>
      </c>
      <c r="B614" t="s">
        <v>1575</v>
      </c>
      <c r="C614" t="s">
        <v>1591</v>
      </c>
      <c r="D614" t="s">
        <v>1439</v>
      </c>
      <c r="E614">
        <v>50</v>
      </c>
      <c r="F614">
        <v>42</v>
      </c>
      <c r="G614">
        <v>1.42</v>
      </c>
      <c r="I614" t="s">
        <v>1439</v>
      </c>
      <c r="J614">
        <f t="shared" si="12"/>
        <v>1.1359999999999999</v>
      </c>
    </row>
    <row r="615" spans="1:10" hidden="1" x14ac:dyDescent="0.25">
      <c r="A615" s="21">
        <v>44872</v>
      </c>
      <c r="B615" t="s">
        <v>1575</v>
      </c>
      <c r="C615" t="s">
        <v>1591</v>
      </c>
      <c r="D615" t="s">
        <v>1439</v>
      </c>
      <c r="E615">
        <v>51</v>
      </c>
      <c r="F615">
        <v>42</v>
      </c>
      <c r="G615">
        <v>1.42</v>
      </c>
      <c r="I615" t="s">
        <v>1439</v>
      </c>
      <c r="J615">
        <f t="shared" si="12"/>
        <v>1.0704781720454424</v>
      </c>
    </row>
    <row r="616" spans="1:10" hidden="1" x14ac:dyDescent="0.25">
      <c r="A616" s="21">
        <v>44872</v>
      </c>
      <c r="B616" t="s">
        <v>1575</v>
      </c>
      <c r="C616" t="s">
        <v>1591</v>
      </c>
      <c r="D616" t="s">
        <v>1439</v>
      </c>
      <c r="E616">
        <v>44</v>
      </c>
      <c r="F616">
        <v>37</v>
      </c>
      <c r="G616">
        <v>0.84</v>
      </c>
      <c r="I616" t="s">
        <v>1439</v>
      </c>
      <c r="J616">
        <f t="shared" si="12"/>
        <v>0.98610067618332076</v>
      </c>
    </row>
    <row r="617" spans="1:10" hidden="1" x14ac:dyDescent="0.25">
      <c r="A617" s="21">
        <v>44872</v>
      </c>
      <c r="B617" t="s">
        <v>1575</v>
      </c>
      <c r="C617" t="s">
        <v>1591</v>
      </c>
      <c r="D617" t="s">
        <v>1439</v>
      </c>
      <c r="E617">
        <v>47</v>
      </c>
      <c r="F617">
        <v>40</v>
      </c>
      <c r="G617">
        <v>0.97</v>
      </c>
      <c r="I617" t="s">
        <v>1439</v>
      </c>
      <c r="J617">
        <f t="shared" si="12"/>
        <v>0.93428238444275358</v>
      </c>
    </row>
    <row r="618" spans="1:10" hidden="1" x14ac:dyDescent="0.25">
      <c r="A618" s="21">
        <v>44872</v>
      </c>
      <c r="B618" t="s">
        <v>1575</v>
      </c>
      <c r="C618" t="s">
        <v>1591</v>
      </c>
      <c r="D618" t="s">
        <v>1439</v>
      </c>
      <c r="E618">
        <v>48</v>
      </c>
      <c r="F618">
        <v>40</v>
      </c>
      <c r="G618">
        <v>1.1499999999999999</v>
      </c>
      <c r="I618" t="s">
        <v>1439</v>
      </c>
      <c r="J618">
        <f t="shared" si="12"/>
        <v>1.0398582175925926</v>
      </c>
    </row>
    <row r="619" spans="1:10" hidden="1" x14ac:dyDescent="0.25">
      <c r="A619" s="21">
        <v>44872</v>
      </c>
      <c r="B619" t="s">
        <v>1575</v>
      </c>
      <c r="C619" t="s">
        <v>1591</v>
      </c>
      <c r="D619" t="s">
        <v>1439</v>
      </c>
      <c r="E619">
        <v>44</v>
      </c>
      <c r="F619">
        <v>38</v>
      </c>
      <c r="G619">
        <v>0.87</v>
      </c>
      <c r="I619" t="s">
        <v>1439</v>
      </c>
      <c r="J619">
        <f t="shared" si="12"/>
        <v>1.0213185574755823</v>
      </c>
    </row>
    <row r="620" spans="1:10" hidden="1" x14ac:dyDescent="0.25">
      <c r="A620" s="21">
        <v>44872</v>
      </c>
      <c r="B620" t="s">
        <v>1575</v>
      </c>
      <c r="C620" t="s">
        <v>1591</v>
      </c>
      <c r="D620" t="s">
        <v>1439</v>
      </c>
      <c r="E620">
        <v>48</v>
      </c>
      <c r="F620">
        <v>40</v>
      </c>
      <c r="G620">
        <v>0.9</v>
      </c>
      <c r="I620" t="s">
        <v>1439</v>
      </c>
      <c r="J620">
        <f t="shared" si="12"/>
        <v>0.81380208333333337</v>
      </c>
    </row>
    <row r="621" spans="1:10" hidden="1" x14ac:dyDescent="0.25">
      <c r="A621" s="21">
        <v>44872</v>
      </c>
      <c r="B621" t="s">
        <v>1575</v>
      </c>
      <c r="C621" t="s">
        <v>1591</v>
      </c>
      <c r="D621" t="s">
        <v>1439</v>
      </c>
      <c r="E621">
        <v>47</v>
      </c>
      <c r="F621">
        <v>40</v>
      </c>
      <c r="G621">
        <v>1</v>
      </c>
      <c r="I621" t="s">
        <v>1439</v>
      </c>
      <c r="J621">
        <f t="shared" si="12"/>
        <v>0.96317771592036439</v>
      </c>
    </row>
    <row r="622" spans="1:10" hidden="1" x14ac:dyDescent="0.25">
      <c r="A622" s="21">
        <v>44872</v>
      </c>
      <c r="B622" t="s">
        <v>1575</v>
      </c>
      <c r="C622" t="s">
        <v>1591</v>
      </c>
      <c r="D622" t="s">
        <v>1439</v>
      </c>
      <c r="E622">
        <v>48</v>
      </c>
      <c r="F622">
        <v>40</v>
      </c>
      <c r="G622">
        <v>1.04</v>
      </c>
      <c r="I622" t="s">
        <v>1439</v>
      </c>
      <c r="J622">
        <f t="shared" si="12"/>
        <v>0.9403935185185186</v>
      </c>
    </row>
    <row r="623" spans="1:10" hidden="1" x14ac:dyDescent="0.25">
      <c r="A623" s="21">
        <v>44872</v>
      </c>
      <c r="B623" t="s">
        <v>1575</v>
      </c>
      <c r="C623" t="s">
        <v>1591</v>
      </c>
      <c r="D623" t="s">
        <v>1439</v>
      </c>
      <c r="E623">
        <v>47</v>
      </c>
      <c r="F623">
        <v>40</v>
      </c>
      <c r="G623">
        <v>1.1100000000000001</v>
      </c>
      <c r="I623" t="s">
        <v>1439</v>
      </c>
      <c r="J623">
        <f t="shared" si="12"/>
        <v>1.0691272646716046</v>
      </c>
    </row>
    <row r="624" spans="1:10" hidden="1" x14ac:dyDescent="0.25">
      <c r="A624" s="21">
        <v>44872</v>
      </c>
      <c r="B624" t="s">
        <v>1575</v>
      </c>
      <c r="C624" t="s">
        <v>1591</v>
      </c>
      <c r="D624" t="s">
        <v>1439</v>
      </c>
      <c r="E624">
        <v>45</v>
      </c>
      <c r="F624">
        <v>39</v>
      </c>
      <c r="G624">
        <v>0.99</v>
      </c>
      <c r="I624" t="s">
        <v>1439</v>
      </c>
      <c r="J624">
        <f t="shared" si="12"/>
        <v>1.0864197530864197</v>
      </c>
    </row>
    <row r="625" spans="1:10" hidden="1" x14ac:dyDescent="0.25">
      <c r="A625" s="21">
        <v>44872</v>
      </c>
      <c r="B625" t="s">
        <v>1575</v>
      </c>
      <c r="C625" t="s">
        <v>1591</v>
      </c>
      <c r="D625" t="s">
        <v>1439</v>
      </c>
      <c r="E625">
        <v>47</v>
      </c>
      <c r="F625">
        <v>40</v>
      </c>
      <c r="G625">
        <v>1.02</v>
      </c>
      <c r="I625" t="s">
        <v>1439</v>
      </c>
      <c r="J625">
        <f t="shared" si="12"/>
        <v>0.9824412702387717</v>
      </c>
    </row>
    <row r="626" spans="1:10" hidden="1" x14ac:dyDescent="0.25">
      <c r="A626" s="21">
        <v>44872</v>
      </c>
      <c r="B626" t="s">
        <v>1575</v>
      </c>
      <c r="C626" t="s">
        <v>1591</v>
      </c>
      <c r="D626" t="s">
        <v>1439</v>
      </c>
      <c r="E626">
        <v>49</v>
      </c>
      <c r="F626">
        <v>41</v>
      </c>
      <c r="G626">
        <v>1.1299999999999999</v>
      </c>
      <c r="I626" t="s">
        <v>1439</v>
      </c>
      <c r="J626">
        <f t="shared" si="12"/>
        <v>0.96048415201149162</v>
      </c>
    </row>
    <row r="627" spans="1:10" hidden="1" x14ac:dyDescent="0.25">
      <c r="A627" s="21">
        <v>44872</v>
      </c>
      <c r="B627" t="s">
        <v>1575</v>
      </c>
      <c r="C627" t="s">
        <v>1591</v>
      </c>
      <c r="D627" t="s">
        <v>1439</v>
      </c>
      <c r="E627">
        <v>43</v>
      </c>
      <c r="F627">
        <v>36</v>
      </c>
      <c r="G627">
        <v>0.89</v>
      </c>
      <c r="I627" t="s">
        <v>1439</v>
      </c>
      <c r="J627">
        <f t="shared" si="12"/>
        <v>1.1193982919742915</v>
      </c>
    </row>
    <row r="628" spans="1:10" hidden="1" x14ac:dyDescent="0.25">
      <c r="A628" s="21">
        <v>44872</v>
      </c>
      <c r="B628" t="s">
        <v>1575</v>
      </c>
      <c r="C628" t="s">
        <v>1592</v>
      </c>
      <c r="D628" t="s">
        <v>1439</v>
      </c>
      <c r="E628">
        <v>64</v>
      </c>
      <c r="F628">
        <v>53</v>
      </c>
      <c r="G628">
        <v>2.0699999999999998</v>
      </c>
      <c r="I628" t="s">
        <v>1439</v>
      </c>
      <c r="J628">
        <f t="shared" si="12"/>
        <v>0.78964233398437489</v>
      </c>
    </row>
    <row r="629" spans="1:10" hidden="1" x14ac:dyDescent="0.25">
      <c r="A629" s="21">
        <v>44872</v>
      </c>
      <c r="B629" t="s">
        <v>1575</v>
      </c>
      <c r="C629" t="s">
        <v>1592</v>
      </c>
      <c r="D629" t="s">
        <v>1439</v>
      </c>
      <c r="E629">
        <v>61</v>
      </c>
      <c r="F629">
        <v>50</v>
      </c>
      <c r="G629">
        <v>1.87</v>
      </c>
      <c r="I629" t="s">
        <v>1439</v>
      </c>
      <c r="J629">
        <f t="shared" si="12"/>
        <v>0.82385750349148179</v>
      </c>
    </row>
    <row r="630" spans="1:10" hidden="1" x14ac:dyDescent="0.25">
      <c r="A630" s="21">
        <v>44872</v>
      </c>
      <c r="B630" t="s">
        <v>1575</v>
      </c>
      <c r="C630" t="s">
        <v>1592</v>
      </c>
      <c r="D630" t="s">
        <v>1439</v>
      </c>
      <c r="E630">
        <v>65</v>
      </c>
      <c r="F630">
        <v>54</v>
      </c>
      <c r="G630">
        <v>2.36</v>
      </c>
      <c r="I630" t="s">
        <v>1439</v>
      </c>
      <c r="J630">
        <f t="shared" si="12"/>
        <v>0.85935366408739189</v>
      </c>
    </row>
    <row r="631" spans="1:10" hidden="1" x14ac:dyDescent="0.25">
      <c r="A631" s="21">
        <v>44872</v>
      </c>
      <c r="B631" t="s">
        <v>1575</v>
      </c>
      <c r="C631" t="s">
        <v>1592</v>
      </c>
      <c r="D631" t="s">
        <v>1439</v>
      </c>
      <c r="E631">
        <v>59</v>
      </c>
      <c r="F631">
        <v>49</v>
      </c>
      <c r="G631">
        <v>1.85</v>
      </c>
      <c r="I631" t="s">
        <v>1439</v>
      </c>
      <c r="J631">
        <f t="shared" si="12"/>
        <v>0.90077369156534992</v>
      </c>
    </row>
    <row r="632" spans="1:10" hidden="1" x14ac:dyDescent="0.25">
      <c r="A632" s="21">
        <v>44872</v>
      </c>
      <c r="B632" t="s">
        <v>1575</v>
      </c>
      <c r="C632" t="s">
        <v>1592</v>
      </c>
      <c r="D632" t="s">
        <v>1439</v>
      </c>
      <c r="E632">
        <v>60</v>
      </c>
      <c r="F632">
        <v>50</v>
      </c>
      <c r="G632">
        <v>2</v>
      </c>
      <c r="I632" t="s">
        <v>1439</v>
      </c>
      <c r="J632">
        <f t="shared" si="12"/>
        <v>0.92592592592592593</v>
      </c>
    </row>
    <row r="633" spans="1:10" hidden="1" x14ac:dyDescent="0.25">
      <c r="A633" s="21">
        <v>44872</v>
      </c>
      <c r="B633" t="s">
        <v>1575</v>
      </c>
      <c r="C633" t="s">
        <v>1592</v>
      </c>
      <c r="D633" t="s">
        <v>1439</v>
      </c>
      <c r="E633">
        <v>55</v>
      </c>
      <c r="F633">
        <v>46</v>
      </c>
      <c r="G633">
        <v>1.52</v>
      </c>
      <c r="I633" t="s">
        <v>1439</v>
      </c>
      <c r="J633">
        <f t="shared" si="12"/>
        <v>0.91359879789631859</v>
      </c>
    </row>
    <row r="634" spans="1:10" hidden="1" x14ac:dyDescent="0.25">
      <c r="A634" s="21">
        <v>44872</v>
      </c>
      <c r="B634" t="s">
        <v>1575</v>
      </c>
      <c r="C634" t="s">
        <v>1592</v>
      </c>
      <c r="D634" t="s">
        <v>1439</v>
      </c>
      <c r="E634">
        <v>59</v>
      </c>
      <c r="F634">
        <v>49</v>
      </c>
      <c r="G634">
        <v>1.86</v>
      </c>
      <c r="I634" t="s">
        <v>1439</v>
      </c>
      <c r="J634">
        <f t="shared" si="12"/>
        <v>0.90564273854678423</v>
      </c>
    </row>
    <row r="635" spans="1:10" hidden="1" x14ac:dyDescent="0.25">
      <c r="A635" s="21">
        <v>44872</v>
      </c>
      <c r="B635" t="s">
        <v>1575</v>
      </c>
      <c r="C635" t="s">
        <v>1592</v>
      </c>
      <c r="D635" t="s">
        <v>1439</v>
      </c>
      <c r="E635">
        <v>56</v>
      </c>
      <c r="F635">
        <v>48</v>
      </c>
      <c r="G635">
        <v>1.87</v>
      </c>
      <c r="I635" t="s">
        <v>1439</v>
      </c>
      <c r="J635">
        <f t="shared" si="12"/>
        <v>1.0648232507288631</v>
      </c>
    </row>
    <row r="636" spans="1:10" hidden="1" x14ac:dyDescent="0.25">
      <c r="A636" s="21">
        <v>44872</v>
      </c>
      <c r="B636" t="s">
        <v>1575</v>
      </c>
      <c r="C636" t="s">
        <v>1592</v>
      </c>
      <c r="D636" t="s">
        <v>1439</v>
      </c>
      <c r="E636">
        <v>60</v>
      </c>
      <c r="F636">
        <v>50</v>
      </c>
      <c r="G636">
        <v>1.84</v>
      </c>
      <c r="I636" t="s">
        <v>1439</v>
      </c>
      <c r="J636">
        <f t="shared" si="12"/>
        <v>0.85185185185185186</v>
      </c>
    </row>
    <row r="637" spans="1:10" hidden="1" x14ac:dyDescent="0.25">
      <c r="A637" s="21">
        <v>44872</v>
      </c>
      <c r="B637" t="s">
        <v>1575</v>
      </c>
      <c r="C637" t="s">
        <v>1592</v>
      </c>
      <c r="D637" t="s">
        <v>1439</v>
      </c>
      <c r="E637">
        <v>52</v>
      </c>
      <c r="F637">
        <v>44</v>
      </c>
      <c r="G637">
        <v>1.48</v>
      </c>
      <c r="I637" t="s">
        <v>1439</v>
      </c>
      <c r="J637">
        <f t="shared" si="12"/>
        <v>1.0525716886663632</v>
      </c>
    </row>
    <row r="638" spans="1:10" hidden="1" x14ac:dyDescent="0.25">
      <c r="A638" s="21">
        <v>44872</v>
      </c>
      <c r="B638" t="s">
        <v>1575</v>
      </c>
      <c r="C638" t="s">
        <v>1592</v>
      </c>
      <c r="D638" t="s">
        <v>1439</v>
      </c>
      <c r="E638">
        <v>51</v>
      </c>
      <c r="F638">
        <v>43</v>
      </c>
      <c r="G638">
        <v>1.39</v>
      </c>
      <c r="I638" t="s">
        <v>1439</v>
      </c>
      <c r="J638">
        <f t="shared" si="12"/>
        <v>1.0478624360163133</v>
      </c>
    </row>
    <row r="639" spans="1:10" hidden="1" x14ac:dyDescent="0.25">
      <c r="A639" s="21">
        <v>44872</v>
      </c>
      <c r="B639" t="s">
        <v>1575</v>
      </c>
      <c r="C639" t="s">
        <v>1592</v>
      </c>
      <c r="D639" t="s">
        <v>1439</v>
      </c>
      <c r="E639">
        <v>61</v>
      </c>
      <c r="F639">
        <v>52</v>
      </c>
      <c r="G639">
        <v>2.14</v>
      </c>
      <c r="I639" t="s">
        <v>1439</v>
      </c>
      <c r="J639">
        <f t="shared" si="12"/>
        <v>0.94281019116137477</v>
      </c>
    </row>
    <row r="640" spans="1:10" hidden="1" x14ac:dyDescent="0.25">
      <c r="A640" s="21">
        <v>44872</v>
      </c>
      <c r="B640" t="s">
        <v>1575</v>
      </c>
      <c r="C640" t="s">
        <v>1592</v>
      </c>
      <c r="D640" t="s">
        <v>1439</v>
      </c>
      <c r="E640">
        <v>59</v>
      </c>
      <c r="F640">
        <v>49</v>
      </c>
      <c r="G640">
        <v>1.84</v>
      </c>
      <c r="I640" t="s">
        <v>1439</v>
      </c>
      <c r="J640">
        <f t="shared" si="12"/>
        <v>0.8959046445839155</v>
      </c>
    </row>
    <row r="641" spans="1:10" hidden="1" x14ac:dyDescent="0.25">
      <c r="A641" s="21">
        <v>44872</v>
      </c>
      <c r="B641" t="s">
        <v>1575</v>
      </c>
      <c r="C641" t="s">
        <v>1592</v>
      </c>
      <c r="D641" t="s">
        <v>1439</v>
      </c>
      <c r="E641">
        <v>56</v>
      </c>
      <c r="F641">
        <v>47</v>
      </c>
      <c r="G641">
        <v>1.6</v>
      </c>
      <c r="I641" t="s">
        <v>1439</v>
      </c>
      <c r="J641">
        <f t="shared" si="12"/>
        <v>0.91107871720116618</v>
      </c>
    </row>
    <row r="642" spans="1:10" hidden="1" x14ac:dyDescent="0.25">
      <c r="A642" s="21">
        <v>44872</v>
      </c>
      <c r="B642" t="s">
        <v>1575</v>
      </c>
      <c r="C642" t="s">
        <v>1592</v>
      </c>
      <c r="D642" t="s">
        <v>1439</v>
      </c>
      <c r="E642">
        <v>57</v>
      </c>
      <c r="F642">
        <v>48</v>
      </c>
      <c r="G642">
        <v>1.83</v>
      </c>
      <c r="I642" t="s">
        <v>1439</v>
      </c>
      <c r="J642">
        <f t="shared" si="12"/>
        <v>0.98815829971975189</v>
      </c>
    </row>
    <row r="643" spans="1:10" hidden="1" x14ac:dyDescent="0.25">
      <c r="A643" s="21">
        <v>44872</v>
      </c>
      <c r="B643" t="s">
        <v>1575</v>
      </c>
      <c r="C643" t="s">
        <v>1593</v>
      </c>
      <c r="D643" t="s">
        <v>1439</v>
      </c>
      <c r="E643">
        <v>62</v>
      </c>
      <c r="F643">
        <v>52</v>
      </c>
      <c r="G643">
        <v>2.17</v>
      </c>
      <c r="I643" t="s">
        <v>1439</v>
      </c>
      <c r="J643">
        <f t="shared" si="12"/>
        <v>0.91050988553590018</v>
      </c>
    </row>
    <row r="644" spans="1:10" hidden="1" x14ac:dyDescent="0.25">
      <c r="A644" s="21">
        <v>44872</v>
      </c>
      <c r="B644" t="s">
        <v>1575</v>
      </c>
      <c r="C644" t="s">
        <v>1593</v>
      </c>
      <c r="D644" t="s">
        <v>1439</v>
      </c>
      <c r="E644">
        <v>52</v>
      </c>
      <c r="F644">
        <v>49</v>
      </c>
      <c r="G644">
        <v>1.62</v>
      </c>
      <c r="I644" t="s">
        <v>1439</v>
      </c>
      <c r="J644">
        <f t="shared" si="12"/>
        <v>1.1521392808375057</v>
      </c>
    </row>
    <row r="645" spans="1:10" hidden="1" x14ac:dyDescent="0.25">
      <c r="A645" s="21">
        <v>44872</v>
      </c>
      <c r="B645" t="s">
        <v>1575</v>
      </c>
      <c r="C645" t="s">
        <v>1593</v>
      </c>
      <c r="D645" t="s">
        <v>1439</v>
      </c>
      <c r="E645">
        <v>59</v>
      </c>
      <c r="F645">
        <v>49</v>
      </c>
      <c r="G645">
        <v>1.8</v>
      </c>
      <c r="I645" t="s">
        <v>1439</v>
      </c>
      <c r="J645">
        <f t="shared" si="12"/>
        <v>0.87642845665817826</v>
      </c>
    </row>
    <row r="646" spans="1:10" hidden="1" x14ac:dyDescent="0.25">
      <c r="A646" s="21">
        <v>44872</v>
      </c>
      <c r="B646" t="s">
        <v>1575</v>
      </c>
      <c r="C646" t="s">
        <v>1593</v>
      </c>
      <c r="D646" t="s">
        <v>1439</v>
      </c>
      <c r="E646">
        <v>57</v>
      </c>
      <c r="F646">
        <v>48</v>
      </c>
      <c r="G646">
        <v>1.94</v>
      </c>
      <c r="I646" t="s">
        <v>1439</v>
      </c>
      <c r="J646">
        <f t="shared" si="12"/>
        <v>1.0475557931455293</v>
      </c>
    </row>
    <row r="647" spans="1:10" hidden="1" x14ac:dyDescent="0.25">
      <c r="A647" s="21">
        <v>44872</v>
      </c>
      <c r="B647" t="s">
        <v>1575</v>
      </c>
      <c r="C647" t="s">
        <v>1593</v>
      </c>
      <c r="D647" t="s">
        <v>1439</v>
      </c>
      <c r="E647">
        <v>53</v>
      </c>
      <c r="F647">
        <v>45</v>
      </c>
      <c r="G647">
        <v>1.55</v>
      </c>
      <c r="I647" t="s">
        <v>1439</v>
      </c>
      <c r="J647">
        <f t="shared" si="12"/>
        <v>1.0411279109600544</v>
      </c>
    </row>
    <row r="648" spans="1:10" hidden="1" x14ac:dyDescent="0.25">
      <c r="A648" s="21">
        <v>44872</v>
      </c>
      <c r="B648" t="s">
        <v>1575</v>
      </c>
      <c r="C648" t="s">
        <v>1593</v>
      </c>
      <c r="D648" t="s">
        <v>1439</v>
      </c>
      <c r="E648">
        <v>54</v>
      </c>
      <c r="F648">
        <v>46</v>
      </c>
      <c r="G648">
        <v>1.6</v>
      </c>
      <c r="I648" t="s">
        <v>1439</v>
      </c>
      <c r="J648">
        <f t="shared" si="12"/>
        <v>1.0161052685058172</v>
      </c>
    </row>
    <row r="649" spans="1:10" hidden="1" x14ac:dyDescent="0.25">
      <c r="A649" s="21">
        <v>44872</v>
      </c>
      <c r="B649" t="s">
        <v>1575</v>
      </c>
      <c r="C649" t="s">
        <v>1593</v>
      </c>
      <c r="D649" t="s">
        <v>1439</v>
      </c>
      <c r="E649">
        <v>61</v>
      </c>
      <c r="F649">
        <v>51</v>
      </c>
      <c r="G649">
        <v>1.78</v>
      </c>
      <c r="I649" t="s">
        <v>1439</v>
      </c>
      <c r="J649">
        <f t="shared" si="12"/>
        <v>0.78420660760151739</v>
      </c>
    </row>
    <row r="650" spans="1:10" hidden="1" x14ac:dyDescent="0.25">
      <c r="A650" s="21">
        <v>44872</v>
      </c>
      <c r="B650" t="s">
        <v>1575</v>
      </c>
      <c r="C650" t="s">
        <v>1593</v>
      </c>
      <c r="D650" t="s">
        <v>1439</v>
      </c>
      <c r="E650">
        <v>55</v>
      </c>
      <c r="F650">
        <v>47</v>
      </c>
      <c r="G650">
        <v>1.85</v>
      </c>
      <c r="I650" t="s">
        <v>1439</v>
      </c>
      <c r="J650">
        <f t="shared" si="12"/>
        <v>1.1119459053343352</v>
      </c>
    </row>
    <row r="651" spans="1:10" hidden="1" x14ac:dyDescent="0.25">
      <c r="A651" s="21">
        <v>44872</v>
      </c>
      <c r="B651" t="s">
        <v>1575</v>
      </c>
      <c r="C651" t="s">
        <v>1593</v>
      </c>
      <c r="D651" t="s">
        <v>1439</v>
      </c>
      <c r="E651">
        <v>57</v>
      </c>
      <c r="F651">
        <v>48</v>
      </c>
      <c r="G651">
        <v>1.67</v>
      </c>
      <c r="I651" t="s">
        <v>1439</v>
      </c>
      <c r="J651">
        <f t="shared" si="12"/>
        <v>0.90176194564589374</v>
      </c>
    </row>
    <row r="652" spans="1:10" hidden="1" x14ac:dyDescent="0.25">
      <c r="A652" s="21">
        <v>44872</v>
      </c>
      <c r="B652" t="s">
        <v>1575</v>
      </c>
      <c r="C652" t="s">
        <v>1593</v>
      </c>
      <c r="D652" t="s">
        <v>1439</v>
      </c>
      <c r="E652">
        <v>62</v>
      </c>
      <c r="F652">
        <v>52</v>
      </c>
      <c r="G652">
        <v>2.23</v>
      </c>
      <c r="I652" t="s">
        <v>1439</v>
      </c>
      <c r="J652">
        <f t="shared" si="12"/>
        <v>0.93568527407606317</v>
      </c>
    </row>
    <row r="653" spans="1:10" hidden="1" x14ac:dyDescent="0.25">
      <c r="A653" s="21">
        <v>44872</v>
      </c>
      <c r="B653" t="s">
        <v>1575</v>
      </c>
      <c r="C653" t="s">
        <v>1593</v>
      </c>
      <c r="D653" t="s">
        <v>1439</v>
      </c>
      <c r="E653">
        <v>58</v>
      </c>
      <c r="F653">
        <v>48</v>
      </c>
      <c r="G653">
        <v>1.86</v>
      </c>
      <c r="I653" t="s">
        <v>1439</v>
      </c>
      <c r="J653">
        <f t="shared" si="12"/>
        <v>0.95329861822952966</v>
      </c>
    </row>
    <row r="654" spans="1:10" hidden="1" x14ac:dyDescent="0.25">
      <c r="A654" s="21">
        <v>44872</v>
      </c>
      <c r="B654" t="s">
        <v>1575</v>
      </c>
      <c r="C654" t="s">
        <v>1593</v>
      </c>
      <c r="D654" t="s">
        <v>1439</v>
      </c>
      <c r="E654">
        <v>67</v>
      </c>
      <c r="F654">
        <v>56</v>
      </c>
      <c r="G654">
        <v>2.79</v>
      </c>
      <c r="I654" t="s">
        <v>1439</v>
      </c>
      <c r="J654">
        <f t="shared" si="12"/>
        <v>0.92764070048509961</v>
      </c>
    </row>
    <row r="655" spans="1:10" hidden="1" x14ac:dyDescent="0.25">
      <c r="A655" s="21">
        <v>44872</v>
      </c>
      <c r="B655" t="s">
        <v>1575</v>
      </c>
      <c r="C655" t="s">
        <v>1593</v>
      </c>
      <c r="D655" t="s">
        <v>1439</v>
      </c>
      <c r="E655">
        <v>56</v>
      </c>
      <c r="F655">
        <v>47</v>
      </c>
      <c r="G655">
        <v>1.63</v>
      </c>
      <c r="I655" t="s">
        <v>1439</v>
      </c>
      <c r="J655">
        <f t="shared" si="12"/>
        <v>0.92816144314868798</v>
      </c>
    </row>
    <row r="656" spans="1:10" hidden="1" x14ac:dyDescent="0.25">
      <c r="A656" s="21">
        <v>44872</v>
      </c>
      <c r="B656" t="s">
        <v>1575</v>
      </c>
      <c r="C656" t="s">
        <v>1593</v>
      </c>
      <c r="D656" t="s">
        <v>1439</v>
      </c>
      <c r="E656">
        <v>56</v>
      </c>
      <c r="F656">
        <v>47</v>
      </c>
      <c r="G656">
        <v>1.69</v>
      </c>
      <c r="I656" t="s">
        <v>1439</v>
      </c>
      <c r="J656">
        <f t="shared" si="12"/>
        <v>0.9623268950437317</v>
      </c>
    </row>
    <row r="657" spans="1:10" hidden="1" x14ac:dyDescent="0.25">
      <c r="A657" s="21">
        <v>44872</v>
      </c>
      <c r="B657" t="s">
        <v>1575</v>
      </c>
      <c r="C657" t="s">
        <v>1593</v>
      </c>
      <c r="D657" t="s">
        <v>1439</v>
      </c>
      <c r="E657">
        <v>57</v>
      </c>
      <c r="F657">
        <v>48</v>
      </c>
      <c r="G657">
        <v>1.76</v>
      </c>
      <c r="I657" t="s">
        <v>1439</v>
      </c>
      <c r="J657">
        <f t="shared" si="12"/>
        <v>0.95035989481243888</v>
      </c>
    </row>
    <row r="658" spans="1:10" hidden="1" x14ac:dyDescent="0.25">
      <c r="A658" s="21">
        <v>44872</v>
      </c>
      <c r="B658" t="s">
        <v>1575</v>
      </c>
      <c r="C658" t="s">
        <v>1594</v>
      </c>
      <c r="D658" t="s">
        <v>1439</v>
      </c>
      <c r="E658">
        <v>46</v>
      </c>
      <c r="F658">
        <v>39</v>
      </c>
      <c r="G658">
        <v>1.04</v>
      </c>
      <c r="I658" t="s">
        <v>1439</v>
      </c>
      <c r="J658">
        <f t="shared" si="12"/>
        <v>1.0684638777019808</v>
      </c>
    </row>
    <row r="659" spans="1:10" hidden="1" x14ac:dyDescent="0.25">
      <c r="A659" s="21">
        <v>44872</v>
      </c>
      <c r="B659" t="s">
        <v>1575</v>
      </c>
      <c r="C659" t="s">
        <v>1594</v>
      </c>
      <c r="D659" t="s">
        <v>1439</v>
      </c>
      <c r="E659">
        <v>46</v>
      </c>
      <c r="F659">
        <v>39</v>
      </c>
      <c r="G659">
        <v>1.01</v>
      </c>
      <c r="I659" t="s">
        <v>1439</v>
      </c>
      <c r="J659">
        <f t="shared" si="12"/>
        <v>1.0376428043067314</v>
      </c>
    </row>
    <row r="660" spans="1:10" hidden="1" x14ac:dyDescent="0.25">
      <c r="A660" s="21">
        <v>44872</v>
      </c>
      <c r="B660" t="s">
        <v>1575</v>
      </c>
      <c r="C660" t="s">
        <v>1594</v>
      </c>
      <c r="D660" t="s">
        <v>1439</v>
      </c>
      <c r="E660">
        <v>53</v>
      </c>
      <c r="F660">
        <v>44</v>
      </c>
      <c r="G660">
        <v>1.4</v>
      </c>
      <c r="I660" t="s">
        <v>1439</v>
      </c>
      <c r="J660">
        <f t="shared" si="12"/>
        <v>0.94037359699617806</v>
      </c>
    </row>
    <row r="661" spans="1:10" hidden="1" x14ac:dyDescent="0.25">
      <c r="A661" s="21">
        <v>44872</v>
      </c>
      <c r="B661" t="s">
        <v>1575</v>
      </c>
      <c r="C661" t="s">
        <v>1594</v>
      </c>
      <c r="D661" t="s">
        <v>1439</v>
      </c>
      <c r="E661">
        <v>50</v>
      </c>
      <c r="F661">
        <v>42</v>
      </c>
      <c r="G661">
        <v>1.32</v>
      </c>
      <c r="I661" t="s">
        <v>1439</v>
      </c>
      <c r="J661">
        <f t="shared" si="12"/>
        <v>1.056</v>
      </c>
    </row>
    <row r="662" spans="1:10" hidden="1" x14ac:dyDescent="0.25">
      <c r="A662" s="21">
        <v>44872</v>
      </c>
      <c r="B662" t="s">
        <v>1575</v>
      </c>
      <c r="C662" t="s">
        <v>1594</v>
      </c>
      <c r="D662" t="s">
        <v>1439</v>
      </c>
      <c r="E662">
        <v>54</v>
      </c>
      <c r="F662">
        <v>45</v>
      </c>
      <c r="G662">
        <v>1.68</v>
      </c>
      <c r="I662" t="s">
        <v>1439</v>
      </c>
      <c r="J662">
        <f t="shared" si="12"/>
        <v>1.0669105319311081</v>
      </c>
    </row>
    <row r="663" spans="1:10" hidden="1" x14ac:dyDescent="0.25">
      <c r="A663" s="21">
        <v>44872</v>
      </c>
      <c r="B663" t="s">
        <v>1575</v>
      </c>
      <c r="C663" t="s">
        <v>1594</v>
      </c>
      <c r="D663" t="s">
        <v>1439</v>
      </c>
      <c r="E663">
        <v>53</v>
      </c>
      <c r="F663">
        <v>44</v>
      </c>
      <c r="G663">
        <v>1.55</v>
      </c>
      <c r="I663" t="s">
        <v>1439</v>
      </c>
      <c r="J663">
        <f t="shared" si="12"/>
        <v>1.0411279109600544</v>
      </c>
    </row>
    <row r="664" spans="1:10" hidden="1" x14ac:dyDescent="0.25">
      <c r="A664" s="21">
        <v>44872</v>
      </c>
      <c r="B664" t="s">
        <v>1575</v>
      </c>
      <c r="C664" t="s">
        <v>1594</v>
      </c>
      <c r="D664" t="s">
        <v>1439</v>
      </c>
      <c r="E664">
        <v>61</v>
      </c>
      <c r="F664">
        <v>51</v>
      </c>
      <c r="G664">
        <v>2.16</v>
      </c>
      <c r="I664" t="s">
        <v>1439</v>
      </c>
      <c r="J664">
        <f t="shared" si="12"/>
        <v>0.95162150135914469</v>
      </c>
    </row>
    <row r="665" spans="1:10" hidden="1" x14ac:dyDescent="0.25">
      <c r="A665" s="21">
        <v>44872</v>
      </c>
      <c r="B665" t="s">
        <v>1575</v>
      </c>
      <c r="C665" t="s">
        <v>1594</v>
      </c>
      <c r="D665" t="s">
        <v>1439</v>
      </c>
      <c r="E665">
        <v>51</v>
      </c>
      <c r="F665">
        <v>43</v>
      </c>
      <c r="G665">
        <v>1.52</v>
      </c>
      <c r="I665" t="s">
        <v>1439</v>
      </c>
      <c r="J665">
        <f t="shared" si="12"/>
        <v>1.1458639588092061</v>
      </c>
    </row>
    <row r="666" spans="1:10" hidden="1" x14ac:dyDescent="0.25">
      <c r="A666" s="21">
        <v>44872</v>
      </c>
      <c r="B666" t="s">
        <v>1575</v>
      </c>
      <c r="C666" t="s">
        <v>1594</v>
      </c>
      <c r="D666" t="s">
        <v>1439</v>
      </c>
      <c r="E666">
        <v>47</v>
      </c>
      <c r="F666">
        <v>39</v>
      </c>
      <c r="G666">
        <v>0.97</v>
      </c>
      <c r="I666" t="s">
        <v>1439</v>
      </c>
      <c r="J666">
        <f t="shared" ref="J666:J672" si="13">IF(ISNUMBER(I666),(G666/I666^3*100000),(G666/E666^3*100000))</f>
        <v>0.93428238444275358</v>
      </c>
    </row>
    <row r="667" spans="1:10" hidden="1" x14ac:dyDescent="0.25">
      <c r="A667" s="21">
        <v>44872</v>
      </c>
      <c r="B667" t="s">
        <v>1575</v>
      </c>
      <c r="C667" t="s">
        <v>1594</v>
      </c>
      <c r="D667" t="s">
        <v>1439</v>
      </c>
      <c r="E667">
        <v>51</v>
      </c>
      <c r="F667">
        <v>42</v>
      </c>
      <c r="G667">
        <v>1.28</v>
      </c>
      <c r="I667" t="s">
        <v>1439</v>
      </c>
      <c r="J667">
        <f t="shared" si="13"/>
        <v>0.96493807057617365</v>
      </c>
    </row>
    <row r="668" spans="1:10" hidden="1" x14ac:dyDescent="0.25">
      <c r="A668" s="21">
        <v>44872</v>
      </c>
      <c r="B668" t="s">
        <v>1575</v>
      </c>
      <c r="C668" t="s">
        <v>1594</v>
      </c>
      <c r="D668" t="s">
        <v>1439</v>
      </c>
      <c r="E668">
        <v>47</v>
      </c>
      <c r="F668">
        <v>39</v>
      </c>
      <c r="G668">
        <v>1.03</v>
      </c>
      <c r="I668" t="s">
        <v>1439</v>
      </c>
      <c r="J668">
        <f t="shared" si="13"/>
        <v>0.99207304739797542</v>
      </c>
    </row>
    <row r="669" spans="1:10" hidden="1" x14ac:dyDescent="0.25">
      <c r="A669" s="21">
        <v>44872</v>
      </c>
      <c r="B669" t="s">
        <v>1575</v>
      </c>
      <c r="C669" t="s">
        <v>1594</v>
      </c>
      <c r="D669" t="s">
        <v>1439</v>
      </c>
      <c r="E669">
        <v>52</v>
      </c>
      <c r="F669">
        <v>43</v>
      </c>
      <c r="G669">
        <v>1.33</v>
      </c>
      <c r="I669" t="s">
        <v>1439</v>
      </c>
      <c r="J669">
        <f t="shared" si="13"/>
        <v>0.94589212562585345</v>
      </c>
    </row>
    <row r="670" spans="1:10" hidden="1" x14ac:dyDescent="0.25">
      <c r="A670" s="21">
        <v>44872</v>
      </c>
      <c r="B670" t="s">
        <v>1575</v>
      </c>
      <c r="C670" t="s">
        <v>1594</v>
      </c>
      <c r="D670" t="s">
        <v>1439</v>
      </c>
      <c r="E670">
        <v>47</v>
      </c>
      <c r="F670">
        <v>40</v>
      </c>
      <c r="G670">
        <v>0.94</v>
      </c>
      <c r="I670" t="s">
        <v>1439</v>
      </c>
      <c r="J670">
        <f t="shared" si="13"/>
        <v>0.90538705296514255</v>
      </c>
    </row>
    <row r="671" spans="1:10" hidden="1" x14ac:dyDescent="0.25">
      <c r="A671" s="21">
        <v>44872</v>
      </c>
      <c r="B671" t="s">
        <v>1575</v>
      </c>
      <c r="C671" t="s">
        <v>1594</v>
      </c>
      <c r="D671" t="s">
        <v>1439</v>
      </c>
      <c r="E671">
        <v>60</v>
      </c>
      <c r="F671">
        <v>49</v>
      </c>
      <c r="G671">
        <v>2.04</v>
      </c>
      <c r="I671" t="s">
        <v>1439</v>
      </c>
      <c r="J671">
        <f t="shared" si="13"/>
        <v>0.94444444444444442</v>
      </c>
    </row>
    <row r="672" spans="1:10" hidden="1" x14ac:dyDescent="0.25">
      <c r="A672" s="21">
        <v>44872</v>
      </c>
      <c r="B672" t="s">
        <v>1575</v>
      </c>
      <c r="C672" t="s">
        <v>1594</v>
      </c>
      <c r="D672" t="s">
        <v>1439</v>
      </c>
      <c r="E672">
        <v>49</v>
      </c>
      <c r="F672">
        <v>40</v>
      </c>
      <c r="G672">
        <v>1.18</v>
      </c>
      <c r="I672" t="s">
        <v>1439</v>
      </c>
      <c r="J672">
        <f t="shared" si="13"/>
        <v>1.0029834507730622</v>
      </c>
    </row>
  </sheetData>
  <autoFilter ref="A1:K672" xr:uid="{00000000-0001-0000-0300-000000000000}">
    <filterColumn colId="0">
      <filters>
        <dateGroupItem year="2022" dateTimeGrouping="year"/>
      </filters>
    </filterColumn>
    <filterColumn colId="1">
      <filters>
        <filter val="Los Lunas"/>
      </filters>
    </filterColumn>
    <filterColumn colId="2">
      <filters>
        <filter val="D Series"/>
      </filters>
    </filterColumn>
  </autoFilter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882"/>
  <sheetViews>
    <sheetView workbookViewId="0">
      <selection activeCell="C6" sqref="C6"/>
    </sheetView>
  </sheetViews>
  <sheetFormatPr defaultRowHeight="15" x14ac:dyDescent="0.25"/>
  <cols>
    <col min="1" max="1" width="10.85546875" bestFit="1" customWidth="1"/>
    <col min="2" max="2" width="23.140625" bestFit="1" customWidth="1"/>
    <col min="3" max="3" width="39.42578125" style="23" customWidth="1"/>
    <col min="5" max="5" width="23.140625" bestFit="1" customWidth="1"/>
    <col min="6" max="6" width="6" bestFit="1" customWidth="1"/>
  </cols>
  <sheetData>
    <row r="1" spans="1:10" ht="15.75" x14ac:dyDescent="0.25">
      <c r="A1" s="25" t="s">
        <v>1595</v>
      </c>
      <c r="H1" t="s">
        <v>19</v>
      </c>
      <c r="I1" t="s">
        <v>1596</v>
      </c>
      <c r="J1" t="s">
        <v>1597</v>
      </c>
    </row>
    <row r="2" spans="1:10" ht="15.75" x14ac:dyDescent="0.25">
      <c r="A2" s="25" t="s">
        <v>1598</v>
      </c>
      <c r="B2" s="8" t="s">
        <v>5</v>
      </c>
      <c r="E2" t="s">
        <v>1599</v>
      </c>
      <c r="F2" t="s">
        <v>19</v>
      </c>
      <c r="H2">
        <v>21.4</v>
      </c>
      <c r="I2">
        <v>33.154142999999998</v>
      </c>
      <c r="J2">
        <v>-107.191917</v>
      </c>
    </row>
    <row r="3" spans="1:10" ht="30" x14ac:dyDescent="0.25">
      <c r="B3" t="s">
        <v>338</v>
      </c>
      <c r="C3" s="23" t="s">
        <v>1600</v>
      </c>
      <c r="E3" s="12" t="s">
        <v>213</v>
      </c>
      <c r="F3" s="7">
        <v>207.3</v>
      </c>
      <c r="H3">
        <v>21.5</v>
      </c>
      <c r="I3">
        <v>33.155047000000003</v>
      </c>
      <c r="J3">
        <v>-107.19067800000001</v>
      </c>
    </row>
    <row r="4" spans="1:10" x14ac:dyDescent="0.25">
      <c r="B4" t="s">
        <v>384</v>
      </c>
      <c r="C4" s="23" t="s">
        <v>1601</v>
      </c>
      <c r="E4" s="12" t="s">
        <v>41</v>
      </c>
      <c r="F4" s="7">
        <v>197.8</v>
      </c>
      <c r="H4">
        <v>21.6</v>
      </c>
      <c r="I4">
        <v>33.155822999999998</v>
      </c>
      <c r="J4">
        <v>-107.189514</v>
      </c>
    </row>
    <row r="5" spans="1:10" ht="30" x14ac:dyDescent="0.25">
      <c r="B5" t="s">
        <v>301</v>
      </c>
      <c r="C5" s="23" t="s">
        <v>1602</v>
      </c>
      <c r="E5" s="12" t="s">
        <v>36</v>
      </c>
      <c r="F5" s="7">
        <v>191.1</v>
      </c>
      <c r="H5">
        <v>21.7</v>
      </c>
      <c r="I5">
        <v>33.157072999999997</v>
      </c>
      <c r="J5">
        <v>-107.188408</v>
      </c>
    </row>
    <row r="6" spans="1:10" x14ac:dyDescent="0.25">
      <c r="B6" t="s">
        <v>344</v>
      </c>
      <c r="C6" s="23" t="s">
        <v>1603</v>
      </c>
      <c r="E6" s="12" t="s">
        <v>212</v>
      </c>
      <c r="F6" s="7">
        <v>181</v>
      </c>
      <c r="H6">
        <v>21.8</v>
      </c>
      <c r="I6">
        <v>33.157992</v>
      </c>
      <c r="J6">
        <v>-107.187195</v>
      </c>
    </row>
    <row r="7" spans="1:10" x14ac:dyDescent="0.25">
      <c r="B7" t="s">
        <v>490</v>
      </c>
      <c r="C7" s="23" t="s">
        <v>213</v>
      </c>
      <c r="E7" s="12" t="s">
        <v>202</v>
      </c>
      <c r="F7" s="7">
        <v>161.5</v>
      </c>
      <c r="H7">
        <v>21.9</v>
      </c>
      <c r="I7">
        <v>33.158816000000002</v>
      </c>
      <c r="J7">
        <v>-107.185901</v>
      </c>
    </row>
    <row r="8" spans="1:10" x14ac:dyDescent="0.25">
      <c r="B8" t="s">
        <v>590</v>
      </c>
      <c r="C8" s="23" t="s">
        <v>1604</v>
      </c>
      <c r="E8" s="12" t="s">
        <v>214</v>
      </c>
      <c r="F8" s="7">
        <v>152.69999999999999</v>
      </c>
      <c r="H8">
        <v>22</v>
      </c>
      <c r="I8">
        <v>33.159576999999999</v>
      </c>
      <c r="J8">
        <v>-107.184569</v>
      </c>
    </row>
    <row r="9" spans="1:10" x14ac:dyDescent="0.25">
      <c r="B9" t="s">
        <v>848</v>
      </c>
      <c r="C9" s="23" t="s">
        <v>1605</v>
      </c>
      <c r="E9" s="12" t="s">
        <v>173</v>
      </c>
      <c r="F9" s="7">
        <v>141.30000000000001</v>
      </c>
      <c r="H9">
        <v>22.1</v>
      </c>
      <c r="I9">
        <v>33.160406999999999</v>
      </c>
      <c r="J9">
        <v>-107.18329</v>
      </c>
    </row>
    <row r="10" spans="1:10" x14ac:dyDescent="0.25">
      <c r="B10" t="s">
        <v>238</v>
      </c>
      <c r="C10" s="23" t="s">
        <v>1606</v>
      </c>
      <c r="E10" s="12" t="s">
        <v>215</v>
      </c>
      <c r="F10" s="7">
        <v>138.30000000000001</v>
      </c>
      <c r="H10">
        <v>22.2</v>
      </c>
      <c r="I10">
        <v>33.161419000000002</v>
      </c>
      <c r="J10">
        <v>-107.182137</v>
      </c>
    </row>
    <row r="11" spans="1:10" x14ac:dyDescent="0.25">
      <c r="B11" s="8" t="s">
        <v>14</v>
      </c>
      <c r="E11" s="12" t="s">
        <v>114</v>
      </c>
      <c r="F11" s="7">
        <v>131.1</v>
      </c>
      <c r="H11">
        <v>22.3</v>
      </c>
      <c r="I11">
        <v>33.162430999999998</v>
      </c>
      <c r="J11">
        <v>-107.180984</v>
      </c>
    </row>
    <row r="12" spans="1:10" ht="45" x14ac:dyDescent="0.25">
      <c r="B12" t="s">
        <v>1607</v>
      </c>
      <c r="C12" s="23" t="s">
        <v>1608</v>
      </c>
      <c r="E12" s="12" t="s">
        <v>135</v>
      </c>
      <c r="F12" s="7">
        <v>127.9</v>
      </c>
      <c r="H12">
        <v>22.4</v>
      </c>
      <c r="I12">
        <v>33.163573999999997</v>
      </c>
      <c r="J12">
        <v>-107.179749</v>
      </c>
    </row>
    <row r="13" spans="1:10" x14ac:dyDescent="0.25">
      <c r="B13" t="s">
        <v>1609</v>
      </c>
      <c r="C13" s="23" t="s">
        <v>1610</v>
      </c>
      <c r="E13" s="12" t="s">
        <v>149</v>
      </c>
      <c r="F13" s="7">
        <v>115.6</v>
      </c>
      <c r="H13">
        <v>22.5</v>
      </c>
      <c r="I13">
        <v>33.164676</v>
      </c>
      <c r="J13">
        <v>-107.178909</v>
      </c>
    </row>
    <row r="14" spans="1:10" x14ac:dyDescent="0.25">
      <c r="B14" t="s">
        <v>1611</v>
      </c>
      <c r="C14" s="23" t="s">
        <v>1612</v>
      </c>
      <c r="E14" s="12" t="s">
        <v>31</v>
      </c>
      <c r="F14" s="7">
        <v>101.6</v>
      </c>
      <c r="H14">
        <v>22.6</v>
      </c>
      <c r="I14">
        <v>33.166162</v>
      </c>
      <c r="J14">
        <v>-107.178693</v>
      </c>
    </row>
    <row r="15" spans="1:10" x14ac:dyDescent="0.25">
      <c r="B15" t="s">
        <v>18</v>
      </c>
      <c r="C15" s="23" t="s">
        <v>1613</v>
      </c>
      <c r="E15" s="12" t="s">
        <v>216</v>
      </c>
      <c r="F15" s="7">
        <v>95.7</v>
      </c>
      <c r="H15">
        <v>22.7</v>
      </c>
      <c r="I15">
        <v>33.167603999999997</v>
      </c>
      <c r="J15">
        <v>-107.17902599999999</v>
      </c>
    </row>
    <row r="16" spans="1:10" x14ac:dyDescent="0.25">
      <c r="E16" s="12" t="s">
        <v>207</v>
      </c>
      <c r="F16" s="7">
        <v>86.5</v>
      </c>
      <c r="H16">
        <v>22.8</v>
      </c>
      <c r="I16">
        <v>33.168968999999997</v>
      </c>
      <c r="J16">
        <v>-107.179726</v>
      </c>
    </row>
    <row r="17" spans="2:10" x14ac:dyDescent="0.25">
      <c r="B17" s="8" t="s">
        <v>1614</v>
      </c>
      <c r="E17" s="12" t="s">
        <v>169</v>
      </c>
      <c r="F17" s="7">
        <v>80.400000000000006</v>
      </c>
      <c r="H17">
        <v>22.9</v>
      </c>
      <c r="I17">
        <v>33.170127000000001</v>
      </c>
      <c r="J17">
        <v>-107.180717</v>
      </c>
    </row>
    <row r="18" spans="2:10" x14ac:dyDescent="0.25">
      <c r="B18" t="s">
        <v>290</v>
      </c>
      <c r="C18" s="23" t="s">
        <v>1615</v>
      </c>
      <c r="E18" s="12" t="s">
        <v>29</v>
      </c>
      <c r="F18" s="7">
        <v>67.5</v>
      </c>
      <c r="H18">
        <v>23</v>
      </c>
      <c r="I18">
        <v>33.171165000000002</v>
      </c>
      <c r="J18">
        <v>-107.18183399999999</v>
      </c>
    </row>
    <row r="19" spans="2:10" ht="45" x14ac:dyDescent="0.25">
      <c r="B19" t="s">
        <v>1616</v>
      </c>
      <c r="C19" s="23" t="s">
        <v>1617</v>
      </c>
      <c r="E19" s="12" t="s">
        <v>164</v>
      </c>
      <c r="F19" s="7">
        <v>114.2</v>
      </c>
      <c r="H19">
        <v>23.1</v>
      </c>
      <c r="I19">
        <v>33.171923</v>
      </c>
      <c r="J19">
        <v>-107.183167</v>
      </c>
    </row>
    <row r="20" spans="2:10" x14ac:dyDescent="0.25">
      <c r="E20" s="12" t="s">
        <v>193</v>
      </c>
      <c r="F20" s="7">
        <v>92.2</v>
      </c>
      <c r="H20">
        <v>23.2</v>
      </c>
      <c r="I20">
        <v>33.172790999999997</v>
      </c>
      <c r="J20">
        <v>-107.184692</v>
      </c>
    </row>
    <row r="21" spans="2:10" x14ac:dyDescent="0.25">
      <c r="E21" s="12" t="s">
        <v>186</v>
      </c>
      <c r="F21" s="7">
        <v>117.8</v>
      </c>
      <c r="H21">
        <v>23.3</v>
      </c>
      <c r="I21">
        <v>33.173645</v>
      </c>
      <c r="J21">
        <v>-107.185425</v>
      </c>
    </row>
    <row r="22" spans="2:10" x14ac:dyDescent="0.25">
      <c r="E22" s="12" t="s">
        <v>187</v>
      </c>
      <c r="F22" s="7">
        <v>58.5</v>
      </c>
      <c r="H22">
        <v>23.4</v>
      </c>
      <c r="I22">
        <v>33.175083999999998</v>
      </c>
      <c r="J22">
        <v>-107.186373</v>
      </c>
    </row>
    <row r="23" spans="2:10" x14ac:dyDescent="0.25">
      <c r="B23" s="12"/>
      <c r="E23" s="12" t="s">
        <v>199</v>
      </c>
      <c r="F23">
        <v>56.3</v>
      </c>
      <c r="H23">
        <v>23.5</v>
      </c>
      <c r="I23">
        <v>33.176330999999998</v>
      </c>
      <c r="J23">
        <v>-107.187195</v>
      </c>
    </row>
    <row r="24" spans="2:10" x14ac:dyDescent="0.25">
      <c r="B24" s="12" t="s">
        <v>213</v>
      </c>
      <c r="C24" s="24">
        <v>207.3</v>
      </c>
      <c r="E24" s="12" t="s">
        <v>205</v>
      </c>
      <c r="F24">
        <v>149.9</v>
      </c>
      <c r="H24">
        <v>23.6</v>
      </c>
      <c r="I24">
        <v>33.177841999999998</v>
      </c>
      <c r="J24">
        <v>-107.187641</v>
      </c>
    </row>
    <row r="25" spans="2:10" x14ac:dyDescent="0.25">
      <c r="B25" s="12" t="s">
        <v>41</v>
      </c>
      <c r="C25" s="24">
        <v>197.8</v>
      </c>
      <c r="E25" s="12" t="s">
        <v>197</v>
      </c>
      <c r="F25" s="7">
        <v>89.7</v>
      </c>
      <c r="H25">
        <v>23.7</v>
      </c>
      <c r="I25">
        <v>33.179313</v>
      </c>
      <c r="J25">
        <v>-107.188075</v>
      </c>
    </row>
    <row r="26" spans="2:10" x14ac:dyDescent="0.25">
      <c r="B26" s="12" t="s">
        <v>36</v>
      </c>
      <c r="C26" s="24">
        <v>191.1</v>
      </c>
      <c r="E26" s="12" t="s">
        <v>38</v>
      </c>
      <c r="F26" s="7">
        <v>203.2</v>
      </c>
      <c r="H26">
        <v>23.8</v>
      </c>
      <c r="I26">
        <v>33.180815000000003</v>
      </c>
      <c r="J26">
        <v>-107.188326</v>
      </c>
    </row>
    <row r="27" spans="2:10" x14ac:dyDescent="0.25">
      <c r="B27" s="12" t="s">
        <v>212</v>
      </c>
      <c r="C27" s="24">
        <v>181</v>
      </c>
      <c r="E27" s="12" t="s">
        <v>84</v>
      </c>
      <c r="F27" s="7">
        <v>177.9</v>
      </c>
      <c r="H27">
        <v>23.9</v>
      </c>
      <c r="I27">
        <v>33.182347999999998</v>
      </c>
      <c r="J27">
        <v>-107.188391</v>
      </c>
    </row>
    <row r="28" spans="2:10" x14ac:dyDescent="0.25">
      <c r="B28" s="12" t="s">
        <v>202</v>
      </c>
      <c r="C28" s="24">
        <v>161.5</v>
      </c>
      <c r="E28" s="12" t="s">
        <v>1618</v>
      </c>
      <c r="F28" s="7">
        <v>182.8</v>
      </c>
      <c r="H28">
        <v>24</v>
      </c>
      <c r="I28">
        <v>33.183880000000002</v>
      </c>
      <c r="J28">
        <v>-107.188356</v>
      </c>
    </row>
    <row r="29" spans="2:10" x14ac:dyDescent="0.25">
      <c r="B29" s="12" t="s">
        <v>214</v>
      </c>
      <c r="C29" s="24">
        <v>152.69999999999999</v>
      </c>
      <c r="E29" s="12" t="s">
        <v>221</v>
      </c>
      <c r="F29">
        <v>104.8</v>
      </c>
      <c r="H29">
        <v>24.1</v>
      </c>
      <c r="I29">
        <v>33.185366000000002</v>
      </c>
      <c r="J29">
        <v>-107.188075</v>
      </c>
    </row>
    <row r="30" spans="2:10" x14ac:dyDescent="0.25">
      <c r="B30" s="12" t="s">
        <v>173</v>
      </c>
      <c r="C30" s="24">
        <v>141.30000000000001</v>
      </c>
      <c r="E30" s="12" t="s">
        <v>222</v>
      </c>
      <c r="F30" s="7">
        <v>179.7</v>
      </c>
      <c r="H30">
        <v>24.2</v>
      </c>
      <c r="I30">
        <v>33.186768000000001</v>
      </c>
      <c r="J30">
        <v>-107.18745199999999</v>
      </c>
    </row>
    <row r="31" spans="2:10" x14ac:dyDescent="0.25">
      <c r="B31" s="12" t="s">
        <v>215</v>
      </c>
      <c r="C31" s="24">
        <v>138.30000000000001</v>
      </c>
      <c r="E31" s="12" t="s">
        <v>175</v>
      </c>
      <c r="F31" s="7">
        <v>131.1</v>
      </c>
      <c r="H31">
        <v>24.3</v>
      </c>
      <c r="I31">
        <v>33.188001999999997</v>
      </c>
      <c r="J31">
        <v>-107.186556</v>
      </c>
    </row>
    <row r="32" spans="2:10" x14ac:dyDescent="0.25">
      <c r="B32" s="12" t="s">
        <v>114</v>
      </c>
      <c r="C32" s="24">
        <v>131.1</v>
      </c>
      <c r="E32" t="s">
        <v>1619</v>
      </c>
      <c r="F32" s="10">
        <v>200.8</v>
      </c>
      <c r="H32">
        <v>24.4</v>
      </c>
      <c r="I32">
        <v>33.188988999999999</v>
      </c>
      <c r="J32">
        <v>-107.185399</v>
      </c>
    </row>
    <row r="33" spans="1:10" x14ac:dyDescent="0.25">
      <c r="B33" s="12" t="s">
        <v>135</v>
      </c>
      <c r="C33" s="24">
        <v>127.9</v>
      </c>
      <c r="E33" t="s">
        <v>1041</v>
      </c>
      <c r="F33" s="10">
        <v>197.8</v>
      </c>
      <c r="H33">
        <v>24.5</v>
      </c>
      <c r="I33">
        <v>33.190278999999997</v>
      </c>
      <c r="J33">
        <v>-107.184726</v>
      </c>
    </row>
    <row r="34" spans="1:10" x14ac:dyDescent="0.25">
      <c r="B34" s="12" t="s">
        <v>149</v>
      </c>
      <c r="C34" s="24">
        <v>114.2</v>
      </c>
      <c r="E34" t="s">
        <v>1039</v>
      </c>
      <c r="F34" s="10">
        <v>195.2</v>
      </c>
      <c r="H34">
        <v>24.6</v>
      </c>
      <c r="I34">
        <v>33.191788000000003</v>
      </c>
      <c r="J34">
        <v>-107.184659</v>
      </c>
    </row>
    <row r="35" spans="1:10" x14ac:dyDescent="0.25">
      <c r="B35" s="12" t="s">
        <v>31</v>
      </c>
      <c r="C35" s="24">
        <v>101.6</v>
      </c>
      <c r="E35" t="s">
        <v>1037</v>
      </c>
      <c r="F35" s="10">
        <v>193.5</v>
      </c>
      <c r="H35">
        <v>24.7</v>
      </c>
      <c r="I35">
        <v>33.193232999999999</v>
      </c>
      <c r="J35">
        <v>-107.18514</v>
      </c>
    </row>
    <row r="36" spans="1:10" x14ac:dyDescent="0.25">
      <c r="B36" s="12" t="s">
        <v>216</v>
      </c>
      <c r="C36" s="24">
        <v>95.7</v>
      </c>
      <c r="E36" t="s">
        <v>1620</v>
      </c>
      <c r="F36" s="10">
        <v>173.8</v>
      </c>
      <c r="H36">
        <v>24.8</v>
      </c>
      <c r="I36">
        <v>33.194746000000002</v>
      </c>
      <c r="J36">
        <v>-107.18530699999999</v>
      </c>
    </row>
    <row r="37" spans="1:10" x14ac:dyDescent="0.25">
      <c r="B37" s="12" t="s">
        <v>207</v>
      </c>
      <c r="C37" s="24">
        <v>86.5</v>
      </c>
      <c r="E37" t="s">
        <v>906</v>
      </c>
      <c r="F37" s="10">
        <v>171.2</v>
      </c>
      <c r="H37">
        <v>24.9</v>
      </c>
      <c r="I37">
        <v>33.196238000000001</v>
      </c>
      <c r="J37">
        <v>-107.185543</v>
      </c>
    </row>
    <row r="38" spans="1:10" x14ac:dyDescent="0.25">
      <c r="B38" s="12" t="s">
        <v>169</v>
      </c>
      <c r="C38" s="24">
        <v>80.400000000000006</v>
      </c>
      <c r="E38" t="s">
        <v>934</v>
      </c>
      <c r="F38" s="10">
        <v>166.6</v>
      </c>
      <c r="H38">
        <v>25</v>
      </c>
      <c r="I38">
        <v>33.197623</v>
      </c>
      <c r="J38">
        <v>-107.186204</v>
      </c>
    </row>
    <row r="39" spans="1:10" x14ac:dyDescent="0.25">
      <c r="B39" s="12" t="s">
        <v>29</v>
      </c>
      <c r="C39" s="24">
        <v>67.5</v>
      </c>
      <c r="E39" t="s">
        <v>962</v>
      </c>
      <c r="F39" s="10">
        <v>169.3</v>
      </c>
      <c r="H39">
        <v>25.1</v>
      </c>
      <c r="I39">
        <v>33.198994999999996</v>
      </c>
      <c r="J39">
        <v>-107.18689000000001</v>
      </c>
    </row>
    <row r="40" spans="1:10" x14ac:dyDescent="0.25">
      <c r="E40" t="s">
        <v>1621</v>
      </c>
      <c r="F40" s="10">
        <v>145.1</v>
      </c>
      <c r="H40">
        <v>25.2</v>
      </c>
      <c r="I40">
        <v>33.200498000000003</v>
      </c>
      <c r="J40">
        <v>-107.187012</v>
      </c>
    </row>
    <row r="41" spans="1:10" ht="15.75" x14ac:dyDescent="0.25">
      <c r="A41" s="25" t="s">
        <v>1622</v>
      </c>
      <c r="B41" s="8" t="s">
        <v>0</v>
      </c>
      <c r="C41" s="23" t="s">
        <v>1623</v>
      </c>
      <c r="E41" t="s">
        <v>1624</v>
      </c>
      <c r="F41" s="10">
        <v>145.1</v>
      </c>
      <c r="H41">
        <v>25.3</v>
      </c>
      <c r="I41">
        <v>33.202010000000001</v>
      </c>
      <c r="J41">
        <v>-107.18723300000001</v>
      </c>
    </row>
    <row r="42" spans="1:10" x14ac:dyDescent="0.25">
      <c r="B42" s="8" t="s">
        <v>1</v>
      </c>
      <c r="C42" s="23" t="s">
        <v>1625</v>
      </c>
      <c r="E42" t="s">
        <v>1626</v>
      </c>
      <c r="F42" s="10">
        <v>138.30000000000001</v>
      </c>
      <c r="H42">
        <v>25.4</v>
      </c>
      <c r="I42">
        <v>33.203612999999997</v>
      </c>
      <c r="J42">
        <v>-107.187561</v>
      </c>
    </row>
    <row r="43" spans="1:10" x14ac:dyDescent="0.25">
      <c r="B43" s="8" t="s">
        <v>2</v>
      </c>
      <c r="C43" s="23" t="s">
        <v>1627</v>
      </c>
      <c r="E43" t="s">
        <v>1628</v>
      </c>
      <c r="F43" s="10">
        <v>138.30000000000001</v>
      </c>
      <c r="H43">
        <v>25.5</v>
      </c>
      <c r="I43">
        <v>33.204712000000001</v>
      </c>
      <c r="J43">
        <v>-107.18810999999999</v>
      </c>
    </row>
    <row r="44" spans="1:10" ht="30" x14ac:dyDescent="0.25">
      <c r="B44" s="8" t="s">
        <v>3</v>
      </c>
      <c r="C44" s="23" t="s">
        <v>1629</v>
      </c>
      <c r="E44" t="s">
        <v>1630</v>
      </c>
      <c r="F44" s="10">
        <v>130.19999999999999</v>
      </c>
      <c r="H44">
        <v>25.6</v>
      </c>
      <c r="I44">
        <v>33.206446</v>
      </c>
      <c r="J44">
        <v>-107.18822299999999</v>
      </c>
    </row>
    <row r="45" spans="1:10" x14ac:dyDescent="0.25">
      <c r="B45" s="8" t="s">
        <v>4</v>
      </c>
      <c r="C45" s="23" t="s">
        <v>1631</v>
      </c>
      <c r="E45" t="s">
        <v>1632</v>
      </c>
      <c r="F45" s="10">
        <v>126.7</v>
      </c>
      <c r="H45">
        <v>25.7</v>
      </c>
      <c r="I45">
        <v>33.207971000000001</v>
      </c>
      <c r="J45">
        <v>-107.18837600000001</v>
      </c>
    </row>
    <row r="46" spans="1:10" x14ac:dyDescent="0.25">
      <c r="B46" s="8" t="s">
        <v>5</v>
      </c>
      <c r="C46" s="23" t="s">
        <v>1633</v>
      </c>
      <c r="E46" t="s">
        <v>1634</v>
      </c>
      <c r="F46" s="10">
        <v>126.7</v>
      </c>
      <c r="H46">
        <v>25.8</v>
      </c>
      <c r="I46">
        <v>33.209533999999998</v>
      </c>
      <c r="J46">
        <v>-107.18866</v>
      </c>
    </row>
    <row r="47" spans="1:10" ht="75" x14ac:dyDescent="0.25">
      <c r="B47" s="8" t="s">
        <v>6</v>
      </c>
      <c r="C47" s="23" t="s">
        <v>1635</v>
      </c>
      <c r="E47" t="s">
        <v>1636</v>
      </c>
      <c r="F47" s="10">
        <v>125.5</v>
      </c>
      <c r="H47">
        <v>25.9</v>
      </c>
      <c r="I47">
        <v>33.210856999999997</v>
      </c>
      <c r="J47">
        <v>-107.189322</v>
      </c>
    </row>
    <row r="48" spans="1:10" x14ac:dyDescent="0.25">
      <c r="B48" s="8" t="s">
        <v>7</v>
      </c>
      <c r="C48" s="23" t="s">
        <v>1637</v>
      </c>
      <c r="E48" t="s">
        <v>1638</v>
      </c>
      <c r="F48" s="10">
        <v>175.9</v>
      </c>
      <c r="H48">
        <v>26</v>
      </c>
      <c r="I48">
        <v>33.212215</v>
      </c>
      <c r="J48">
        <v>-107.190034</v>
      </c>
    </row>
    <row r="49" spans="2:10" x14ac:dyDescent="0.25">
      <c r="B49" s="8" t="s">
        <v>8</v>
      </c>
      <c r="C49" s="23" t="s">
        <v>1639</v>
      </c>
      <c r="E49" t="s">
        <v>977</v>
      </c>
      <c r="F49" s="10">
        <v>157</v>
      </c>
      <c r="H49">
        <v>26.1</v>
      </c>
      <c r="I49">
        <v>33.213631999999997</v>
      </c>
      <c r="J49">
        <v>-107.190466</v>
      </c>
    </row>
    <row r="50" spans="2:10" x14ac:dyDescent="0.25">
      <c r="B50" s="8" t="s">
        <v>9</v>
      </c>
      <c r="C50" s="23" t="s">
        <v>1640</v>
      </c>
      <c r="E50" t="s">
        <v>1641</v>
      </c>
      <c r="F50" s="10">
        <v>64.5</v>
      </c>
      <c r="H50">
        <v>26.2</v>
      </c>
      <c r="I50">
        <v>33.215038999999997</v>
      </c>
      <c r="J50">
        <v>-107.190005</v>
      </c>
    </row>
    <row r="51" spans="2:10" x14ac:dyDescent="0.25">
      <c r="B51" s="8" t="s">
        <v>10</v>
      </c>
      <c r="C51" s="23" t="s">
        <v>1642</v>
      </c>
      <c r="E51" t="s">
        <v>983</v>
      </c>
      <c r="F51" s="10">
        <v>66.900000000000006</v>
      </c>
      <c r="H51">
        <v>26.3</v>
      </c>
      <c r="I51">
        <v>33.216079000000001</v>
      </c>
      <c r="J51">
        <v>-107.188957</v>
      </c>
    </row>
    <row r="52" spans="2:10" x14ac:dyDescent="0.25">
      <c r="B52" s="8" t="s">
        <v>11</v>
      </c>
      <c r="C52" s="23" t="s">
        <v>1643</v>
      </c>
      <c r="E52" t="s">
        <v>985</v>
      </c>
      <c r="F52" s="10">
        <v>77.3</v>
      </c>
      <c r="H52">
        <v>26.4</v>
      </c>
      <c r="I52">
        <v>33.216799000000002</v>
      </c>
      <c r="J52">
        <v>-107.187602</v>
      </c>
    </row>
    <row r="53" spans="2:10" ht="30" x14ac:dyDescent="0.25">
      <c r="B53" s="8" t="s">
        <v>12</v>
      </c>
      <c r="C53" s="23" t="s">
        <v>1644</v>
      </c>
      <c r="E53" t="s">
        <v>1645</v>
      </c>
      <c r="F53" s="10">
        <v>76.900000000000006</v>
      </c>
      <c r="H53">
        <v>26.5</v>
      </c>
      <c r="I53">
        <v>33.217467999999997</v>
      </c>
      <c r="J53">
        <v>-107.186218</v>
      </c>
    </row>
    <row r="54" spans="2:10" x14ac:dyDescent="0.25">
      <c r="B54" s="8" t="s">
        <v>13</v>
      </c>
      <c r="E54" t="s">
        <v>1646</v>
      </c>
      <c r="F54" s="10">
        <v>87.6</v>
      </c>
      <c r="H54">
        <v>26.6</v>
      </c>
      <c r="I54">
        <v>33.217467999999997</v>
      </c>
      <c r="J54">
        <v>-107.184687</v>
      </c>
    </row>
    <row r="55" spans="2:10" x14ac:dyDescent="0.25">
      <c r="B55" s="8" t="s">
        <v>14</v>
      </c>
      <c r="C55" s="23" t="s">
        <v>1647</v>
      </c>
      <c r="E55" t="s">
        <v>987</v>
      </c>
      <c r="F55" s="10">
        <v>81.5</v>
      </c>
      <c r="H55">
        <v>26.7</v>
      </c>
      <c r="I55">
        <v>33.217253999999997</v>
      </c>
      <c r="J55">
        <v>-107.18319099999999</v>
      </c>
    </row>
    <row r="56" spans="2:10" x14ac:dyDescent="0.25">
      <c r="B56" s="8" t="s">
        <v>15</v>
      </c>
      <c r="C56" s="23" t="s">
        <v>1648</v>
      </c>
      <c r="E56" t="s">
        <v>1649</v>
      </c>
      <c r="F56" s="10">
        <v>92.7</v>
      </c>
      <c r="H56">
        <v>26.8</v>
      </c>
      <c r="I56">
        <v>33.216726999999999</v>
      </c>
      <c r="J56">
        <v>-107.18174999999999</v>
      </c>
    </row>
    <row r="57" spans="2:10" x14ac:dyDescent="0.25">
      <c r="B57" s="8" t="s">
        <v>16</v>
      </c>
      <c r="C57" s="23" t="s">
        <v>1650</v>
      </c>
      <c r="E57" t="s">
        <v>989</v>
      </c>
      <c r="F57" s="10">
        <v>99.5</v>
      </c>
      <c r="H57">
        <v>26.9</v>
      </c>
      <c r="I57">
        <v>33.216270000000002</v>
      </c>
      <c r="J57">
        <v>-107.180286</v>
      </c>
    </row>
    <row r="58" spans="2:10" x14ac:dyDescent="0.25">
      <c r="B58" s="8" t="s">
        <v>17</v>
      </c>
      <c r="C58" s="23" t="s">
        <v>1627</v>
      </c>
      <c r="E58" t="s">
        <v>1034</v>
      </c>
      <c r="F58" s="10">
        <v>106.9</v>
      </c>
      <c r="H58">
        <v>27</v>
      </c>
      <c r="I58">
        <v>33.215848999999999</v>
      </c>
      <c r="J58">
        <v>-107.178811</v>
      </c>
    </row>
    <row r="59" spans="2:10" x14ac:dyDescent="0.25">
      <c r="B59" s="8" t="s">
        <v>18</v>
      </c>
      <c r="C59" s="23" t="s">
        <v>295</v>
      </c>
      <c r="E59" t="s">
        <v>1002</v>
      </c>
      <c r="F59" s="10">
        <v>153</v>
      </c>
      <c r="H59">
        <v>27.1</v>
      </c>
      <c r="I59">
        <v>33.215601999999997</v>
      </c>
      <c r="J59">
        <v>-107.177302</v>
      </c>
    </row>
    <row r="60" spans="2:10" x14ac:dyDescent="0.25">
      <c r="B60" s="8" t="s">
        <v>19</v>
      </c>
      <c r="C60" s="23" t="s">
        <v>1651</v>
      </c>
      <c r="E60" t="s">
        <v>1006</v>
      </c>
      <c r="F60" s="10">
        <v>161.6</v>
      </c>
      <c r="H60">
        <v>27.2</v>
      </c>
      <c r="I60">
        <v>33.215454000000001</v>
      </c>
      <c r="J60">
        <v>-107.175781</v>
      </c>
    </row>
    <row r="61" spans="2:10" x14ac:dyDescent="0.25">
      <c r="B61" s="8" t="s">
        <v>20</v>
      </c>
      <c r="C61" s="23" t="s">
        <v>1652</v>
      </c>
      <c r="E61" t="s">
        <v>1653</v>
      </c>
      <c r="F61" s="10">
        <v>124.2</v>
      </c>
      <c r="H61">
        <v>27.3</v>
      </c>
      <c r="I61">
        <v>33.215774000000003</v>
      </c>
      <c r="J61">
        <v>-107.174274</v>
      </c>
    </row>
    <row r="62" spans="2:10" x14ac:dyDescent="0.25">
      <c r="B62" s="8" t="s">
        <v>21</v>
      </c>
      <c r="C62" s="23" t="s">
        <v>1654</v>
      </c>
      <c r="E62" t="s">
        <v>1655</v>
      </c>
      <c r="F62" s="10">
        <v>116.8</v>
      </c>
      <c r="H62">
        <v>27.4</v>
      </c>
      <c r="I62">
        <v>33.216236000000002</v>
      </c>
      <c r="J62">
        <v>-107.172815</v>
      </c>
    </row>
    <row r="63" spans="2:10" x14ac:dyDescent="0.25">
      <c r="B63" s="8" t="s">
        <v>22</v>
      </c>
      <c r="C63" s="23" t="s">
        <v>1656</v>
      </c>
      <c r="E63" t="s">
        <v>1657</v>
      </c>
      <c r="F63" s="10">
        <v>130.9</v>
      </c>
      <c r="H63">
        <v>27.5</v>
      </c>
      <c r="I63">
        <v>33.216771999999999</v>
      </c>
      <c r="J63">
        <v>-107.171378</v>
      </c>
    </row>
    <row r="64" spans="2:10" x14ac:dyDescent="0.25">
      <c r="B64" s="8" t="s">
        <v>23</v>
      </c>
      <c r="E64" t="s">
        <v>1658</v>
      </c>
      <c r="F64" s="10">
        <v>135</v>
      </c>
      <c r="H64">
        <v>27.6</v>
      </c>
      <c r="I64">
        <v>33.217317999999999</v>
      </c>
      <c r="J64">
        <v>-107.169944</v>
      </c>
    </row>
    <row r="65" spans="1:10" x14ac:dyDescent="0.25">
      <c r="E65" t="s">
        <v>1659</v>
      </c>
      <c r="F65" s="10">
        <v>140.30000000000001</v>
      </c>
      <c r="H65">
        <v>27.7</v>
      </c>
      <c r="I65">
        <v>33.217916000000002</v>
      </c>
      <c r="J65">
        <v>-107.168531</v>
      </c>
    </row>
    <row r="66" spans="1:10" ht="15.75" x14ac:dyDescent="0.25">
      <c r="A66" s="25" t="s">
        <v>1660</v>
      </c>
      <c r="E66" t="s">
        <v>1661</v>
      </c>
      <c r="F66" s="10">
        <v>177.3</v>
      </c>
      <c r="H66">
        <v>27.8</v>
      </c>
      <c r="I66">
        <v>33.218567</v>
      </c>
      <c r="J66">
        <v>-107.16699199999999</v>
      </c>
    </row>
    <row r="67" spans="1:10" x14ac:dyDescent="0.25">
      <c r="B67" s="8" t="s">
        <v>0</v>
      </c>
      <c r="E67" t="s">
        <v>1662</v>
      </c>
      <c r="F67" s="10">
        <v>180</v>
      </c>
      <c r="H67">
        <v>27.9</v>
      </c>
      <c r="I67">
        <v>33.219540000000002</v>
      </c>
      <c r="J67">
        <v>-107.165989</v>
      </c>
    </row>
    <row r="68" spans="1:10" x14ac:dyDescent="0.25">
      <c r="B68" s="8" t="s">
        <v>3</v>
      </c>
      <c r="E68" t="s">
        <v>1663</v>
      </c>
      <c r="F68" s="10">
        <v>183.3</v>
      </c>
      <c r="H68">
        <v>28</v>
      </c>
      <c r="I68">
        <v>33.22052</v>
      </c>
      <c r="J68">
        <v>-107.164978</v>
      </c>
    </row>
    <row r="69" spans="1:10" x14ac:dyDescent="0.25">
      <c r="B69" s="8" t="s">
        <v>1664</v>
      </c>
      <c r="E69" t="s">
        <v>1665</v>
      </c>
      <c r="F69" s="10">
        <v>188.9</v>
      </c>
      <c r="H69">
        <v>28.1</v>
      </c>
      <c r="I69">
        <v>33.221843999999997</v>
      </c>
      <c r="J69">
        <v>-107.16397499999999</v>
      </c>
    </row>
    <row r="70" spans="1:10" x14ac:dyDescent="0.25">
      <c r="B70" s="8" t="s">
        <v>1567</v>
      </c>
      <c r="E70" t="s">
        <v>973</v>
      </c>
      <c r="F70" s="10">
        <v>200.9</v>
      </c>
      <c r="H70">
        <v>28.2</v>
      </c>
      <c r="I70">
        <v>33.223184000000003</v>
      </c>
      <c r="J70">
        <v>-107.163297</v>
      </c>
    </row>
    <row r="71" spans="1:10" x14ac:dyDescent="0.25">
      <c r="B71" s="8" t="s">
        <v>1569</v>
      </c>
      <c r="E71" t="s">
        <v>971</v>
      </c>
      <c r="F71" s="10">
        <v>183.4</v>
      </c>
      <c r="H71">
        <v>28.3</v>
      </c>
      <c r="I71">
        <v>33.224676000000002</v>
      </c>
      <c r="J71">
        <v>-107.16294000000001</v>
      </c>
    </row>
    <row r="72" spans="1:10" x14ac:dyDescent="0.25">
      <c r="B72" s="8" t="s">
        <v>1570</v>
      </c>
      <c r="E72" t="s">
        <v>972</v>
      </c>
      <c r="F72" s="10">
        <v>201.8</v>
      </c>
      <c r="H72">
        <v>28.4</v>
      </c>
      <c r="I72">
        <v>33.226165999999999</v>
      </c>
      <c r="J72">
        <v>-107.162575</v>
      </c>
    </row>
    <row r="73" spans="1:10" x14ac:dyDescent="0.25">
      <c r="B73" s="8" t="s">
        <v>1571</v>
      </c>
      <c r="E73" t="s">
        <v>851</v>
      </c>
      <c r="F73" s="10">
        <v>186.5</v>
      </c>
      <c r="H73">
        <v>28.5</v>
      </c>
      <c r="I73">
        <v>33.227539</v>
      </c>
      <c r="J73">
        <v>-107.16223100000001</v>
      </c>
    </row>
    <row r="74" spans="1:10" x14ac:dyDescent="0.25">
      <c r="B74" s="8" t="s">
        <v>1572</v>
      </c>
      <c r="E74" t="s">
        <v>1020</v>
      </c>
      <c r="F74" s="10">
        <v>172.8</v>
      </c>
      <c r="H74">
        <v>28.6</v>
      </c>
      <c r="I74">
        <v>33.229171999999998</v>
      </c>
      <c r="J74">
        <v>-107.162491</v>
      </c>
    </row>
    <row r="75" spans="1:10" x14ac:dyDescent="0.25">
      <c r="B75" s="8" t="s">
        <v>1573</v>
      </c>
      <c r="E75" t="s">
        <v>854</v>
      </c>
      <c r="F75" s="10">
        <v>176.4</v>
      </c>
      <c r="H75">
        <v>28.7</v>
      </c>
      <c r="I75">
        <v>33.230676000000003</v>
      </c>
      <c r="J75">
        <v>-107.162784</v>
      </c>
    </row>
    <row r="76" spans="1:10" x14ac:dyDescent="0.25">
      <c r="B76" s="8" t="s">
        <v>1574</v>
      </c>
      <c r="E76" t="s">
        <v>1104</v>
      </c>
      <c r="F76" s="10">
        <v>187.2</v>
      </c>
      <c r="H76">
        <v>28.8</v>
      </c>
      <c r="I76">
        <v>33.232154999999999</v>
      </c>
      <c r="J76">
        <v>-107.16319300000001</v>
      </c>
    </row>
    <row r="77" spans="1:10" x14ac:dyDescent="0.25">
      <c r="E77" t="s">
        <v>1112</v>
      </c>
      <c r="F77" s="10">
        <v>117.5</v>
      </c>
      <c r="H77">
        <v>28.9</v>
      </c>
      <c r="I77">
        <v>33.233601999999998</v>
      </c>
      <c r="J77">
        <v>-107.16368900000001</v>
      </c>
    </row>
    <row r="78" spans="1:10" x14ac:dyDescent="0.25">
      <c r="E78" t="s">
        <v>1116</v>
      </c>
      <c r="F78" s="10">
        <v>35.299999999999997</v>
      </c>
      <c r="H78">
        <v>29</v>
      </c>
      <c r="I78">
        <v>33.234993000000003</v>
      </c>
      <c r="J78">
        <v>-107.16433600000001</v>
      </c>
    </row>
    <row r="79" spans="1:10" x14ac:dyDescent="0.25">
      <c r="E79" t="s">
        <v>1165</v>
      </c>
      <c r="F79" s="10">
        <v>35.1</v>
      </c>
      <c r="H79">
        <v>29.1</v>
      </c>
      <c r="I79">
        <v>33.236393999999997</v>
      </c>
      <c r="J79">
        <v>-107.16496100000001</v>
      </c>
    </row>
    <row r="80" spans="1:10" x14ac:dyDescent="0.25">
      <c r="E80" t="s">
        <v>1163</v>
      </c>
      <c r="F80" s="10">
        <v>51.9</v>
      </c>
      <c r="H80">
        <v>29.2</v>
      </c>
      <c r="I80">
        <v>33.237805999999999</v>
      </c>
      <c r="J80">
        <v>-107.165561</v>
      </c>
    </row>
    <row r="81" spans="4:10" x14ac:dyDescent="0.25">
      <c r="E81" s="12" t="s">
        <v>37</v>
      </c>
      <c r="F81" s="10">
        <v>195</v>
      </c>
      <c r="H81">
        <v>29.3</v>
      </c>
      <c r="I81">
        <v>33.239221000000001</v>
      </c>
      <c r="J81">
        <v>-107.16615400000001</v>
      </c>
    </row>
    <row r="82" spans="4:10" x14ac:dyDescent="0.25">
      <c r="E82" s="12" t="s">
        <v>44</v>
      </c>
      <c r="F82" t="s">
        <v>45</v>
      </c>
      <c r="H82">
        <v>29.4</v>
      </c>
      <c r="I82">
        <v>33.240640999999997</v>
      </c>
      <c r="J82">
        <v>-107.166736</v>
      </c>
    </row>
    <row r="83" spans="4:10" x14ac:dyDescent="0.25">
      <c r="E83" s="12" t="s">
        <v>248</v>
      </c>
      <c r="F83" s="10">
        <v>111.9</v>
      </c>
      <c r="H83">
        <v>29.5</v>
      </c>
      <c r="I83">
        <v>33.242122000000002</v>
      </c>
      <c r="J83">
        <v>-107.167119</v>
      </c>
    </row>
    <row r="84" spans="4:10" x14ac:dyDescent="0.25">
      <c r="E84" s="12" t="s">
        <v>249</v>
      </c>
      <c r="F84" s="10">
        <v>113.7</v>
      </c>
      <c r="H84">
        <v>29.6</v>
      </c>
      <c r="I84">
        <v>33.243622000000002</v>
      </c>
      <c r="J84">
        <v>-107.16744300000001</v>
      </c>
    </row>
    <row r="85" spans="4:10" x14ac:dyDescent="0.25">
      <c r="E85" s="12" t="s">
        <v>250</v>
      </c>
      <c r="F85" s="10">
        <v>115.5</v>
      </c>
      <c r="H85">
        <v>29.7</v>
      </c>
      <c r="I85">
        <v>33.245140999999997</v>
      </c>
      <c r="J85">
        <v>-107.16764000000001</v>
      </c>
    </row>
    <row r="86" spans="4:10" x14ac:dyDescent="0.25">
      <c r="E86" s="12" t="s">
        <v>1666</v>
      </c>
      <c r="F86" s="10">
        <v>74</v>
      </c>
      <c r="H86">
        <v>29.8</v>
      </c>
      <c r="I86">
        <v>33.246668999999997</v>
      </c>
      <c r="J86">
        <v>-107.16778100000001</v>
      </c>
    </row>
    <row r="87" spans="4:10" x14ac:dyDescent="0.25">
      <c r="E87" s="12" t="s">
        <v>1667</v>
      </c>
      <c r="F87" s="10">
        <v>103.2</v>
      </c>
      <c r="H87">
        <v>29.9</v>
      </c>
      <c r="I87">
        <v>33.248199999999997</v>
      </c>
      <c r="J87">
        <v>-107.16784699999999</v>
      </c>
    </row>
    <row r="88" spans="4:10" x14ac:dyDescent="0.25">
      <c r="D88" t="s">
        <v>1668</v>
      </c>
      <c r="E88" s="12" t="s">
        <v>62</v>
      </c>
      <c r="F88" t="s">
        <v>1669</v>
      </c>
      <c r="H88">
        <v>30</v>
      </c>
      <c r="I88">
        <v>33.249817</v>
      </c>
      <c r="J88">
        <v>-107.16784699999999</v>
      </c>
    </row>
    <row r="89" spans="4:10" x14ac:dyDescent="0.25">
      <c r="D89" t="s">
        <v>1668</v>
      </c>
      <c r="E89" s="12" t="s">
        <v>63</v>
      </c>
      <c r="F89" t="s">
        <v>1670</v>
      </c>
      <c r="H89">
        <v>30.1</v>
      </c>
      <c r="I89">
        <v>33.251196999999998</v>
      </c>
      <c r="J89">
        <v>-107.16739699999999</v>
      </c>
    </row>
    <row r="90" spans="4:10" x14ac:dyDescent="0.25">
      <c r="D90" t="s">
        <v>1668</v>
      </c>
      <c r="E90" s="12" t="s">
        <v>75</v>
      </c>
      <c r="F90" t="s">
        <v>1669</v>
      </c>
      <c r="H90">
        <v>30.2</v>
      </c>
      <c r="I90">
        <v>33.252654999999997</v>
      </c>
      <c r="J90">
        <v>-107.166917</v>
      </c>
    </row>
    <row r="91" spans="4:10" x14ac:dyDescent="0.25">
      <c r="D91" t="s">
        <v>1668</v>
      </c>
      <c r="E91" s="12" t="s">
        <v>76</v>
      </c>
      <c r="F91" t="s">
        <v>1670</v>
      </c>
      <c r="H91">
        <v>30.3</v>
      </c>
      <c r="I91">
        <v>33.254103000000001</v>
      </c>
      <c r="J91">
        <v>-107.166409</v>
      </c>
    </row>
    <row r="92" spans="4:10" x14ac:dyDescent="0.25">
      <c r="D92" t="s">
        <v>1668</v>
      </c>
      <c r="E92" t="s">
        <v>162</v>
      </c>
      <c r="F92" t="s">
        <v>1671</v>
      </c>
      <c r="H92">
        <v>30.4</v>
      </c>
      <c r="I92">
        <v>33.255549999999999</v>
      </c>
      <c r="J92">
        <v>-107.16590100000001</v>
      </c>
    </row>
    <row r="93" spans="4:10" x14ac:dyDescent="0.25">
      <c r="E93" s="12" t="s">
        <v>244</v>
      </c>
      <c r="F93">
        <v>111.9</v>
      </c>
      <c r="H93">
        <v>30.5</v>
      </c>
      <c r="I93">
        <v>33.256942000000002</v>
      </c>
      <c r="J93">
        <v>-107.165261</v>
      </c>
    </row>
    <row r="94" spans="4:10" x14ac:dyDescent="0.25">
      <c r="D94" t="s">
        <v>1668</v>
      </c>
      <c r="E94" s="12" t="s">
        <v>119</v>
      </c>
      <c r="F94" t="s">
        <v>1672</v>
      </c>
      <c r="H94">
        <v>30.6</v>
      </c>
      <c r="I94">
        <v>33.258313999999999</v>
      </c>
      <c r="J94">
        <v>-107.164575</v>
      </c>
    </row>
    <row r="95" spans="4:10" x14ac:dyDescent="0.25">
      <c r="D95" t="s">
        <v>1668</v>
      </c>
      <c r="E95" s="12" t="s">
        <v>128</v>
      </c>
      <c r="F95" t="s">
        <v>1673</v>
      </c>
      <c r="H95">
        <v>30.7</v>
      </c>
      <c r="I95">
        <v>33.259687</v>
      </c>
      <c r="J95">
        <v>-107.163888</v>
      </c>
    </row>
    <row r="96" spans="4:10" x14ac:dyDescent="0.25">
      <c r="E96" s="12" t="s">
        <v>246</v>
      </c>
      <c r="F96">
        <v>131.4</v>
      </c>
      <c r="H96">
        <v>30.8</v>
      </c>
      <c r="I96">
        <v>33.261059000000003</v>
      </c>
      <c r="J96">
        <v>-107.163202</v>
      </c>
    </row>
    <row r="97" spans="4:10" x14ac:dyDescent="0.25">
      <c r="D97" t="s">
        <v>1668</v>
      </c>
      <c r="E97" s="12" t="s">
        <v>98</v>
      </c>
      <c r="F97">
        <v>193.6</v>
      </c>
      <c r="H97">
        <v>30.9</v>
      </c>
      <c r="I97">
        <v>33.262430999999999</v>
      </c>
      <c r="J97">
        <v>-107.162516</v>
      </c>
    </row>
    <row r="98" spans="4:10" x14ac:dyDescent="0.25">
      <c r="D98" t="s">
        <v>1668</v>
      </c>
      <c r="E98" s="12" t="s">
        <v>113</v>
      </c>
      <c r="F98" t="s">
        <v>1674</v>
      </c>
      <c r="H98">
        <v>31</v>
      </c>
      <c r="I98">
        <v>33.263818000000001</v>
      </c>
      <c r="J98">
        <v>-107.16186</v>
      </c>
    </row>
    <row r="99" spans="4:10" x14ac:dyDescent="0.25">
      <c r="D99" t="s">
        <v>1668</v>
      </c>
      <c r="E99" s="12" t="s">
        <v>116</v>
      </c>
      <c r="F99" t="s">
        <v>1675</v>
      </c>
      <c r="H99">
        <v>31.1</v>
      </c>
      <c r="I99">
        <v>33.265380999999998</v>
      </c>
      <c r="J99">
        <v>-107.16113300000001</v>
      </c>
    </row>
    <row r="100" spans="4:10" x14ac:dyDescent="0.25">
      <c r="H100">
        <v>31.2</v>
      </c>
      <c r="I100">
        <v>33.266637000000003</v>
      </c>
      <c r="J100">
        <v>-107.160652</v>
      </c>
    </row>
    <row r="101" spans="4:10" x14ac:dyDescent="0.25">
      <c r="H101">
        <v>31.3</v>
      </c>
      <c r="I101">
        <v>33.268250000000002</v>
      </c>
      <c r="J101">
        <v>-107.160034</v>
      </c>
    </row>
    <row r="102" spans="4:10" x14ac:dyDescent="0.25">
      <c r="H102">
        <v>31.4</v>
      </c>
      <c r="I102">
        <v>33.269570999999999</v>
      </c>
      <c r="J102">
        <v>-107.1598</v>
      </c>
    </row>
    <row r="103" spans="4:10" x14ac:dyDescent="0.25">
      <c r="H103">
        <v>31.5</v>
      </c>
      <c r="I103">
        <v>33.271081000000002</v>
      </c>
      <c r="J103">
        <v>-107.159532</v>
      </c>
    </row>
    <row r="104" spans="4:10" x14ac:dyDescent="0.25">
      <c r="H104">
        <v>31.6</v>
      </c>
      <c r="I104">
        <v>33.272595000000003</v>
      </c>
      <c r="J104">
        <v>-107.159285</v>
      </c>
    </row>
    <row r="105" spans="4:10" x14ac:dyDescent="0.25">
      <c r="H105">
        <v>31.7</v>
      </c>
      <c r="I105">
        <v>33.274231</v>
      </c>
      <c r="J105">
        <v>-107.159058</v>
      </c>
    </row>
    <row r="106" spans="4:10" x14ac:dyDescent="0.25">
      <c r="H106">
        <v>31.8</v>
      </c>
      <c r="I106">
        <v>33.275621999999998</v>
      </c>
      <c r="J106">
        <v>-107.158787</v>
      </c>
    </row>
    <row r="107" spans="4:10" x14ac:dyDescent="0.25">
      <c r="H107">
        <v>31.9</v>
      </c>
      <c r="I107">
        <v>33.277132000000002</v>
      </c>
      <c r="J107">
        <v>-107.158745</v>
      </c>
    </row>
    <row r="108" spans="4:10" x14ac:dyDescent="0.25">
      <c r="H108">
        <v>32</v>
      </c>
      <c r="I108">
        <v>33.278646999999999</v>
      </c>
      <c r="J108">
        <v>-107.158991</v>
      </c>
    </row>
    <row r="109" spans="4:10" x14ac:dyDescent="0.25">
      <c r="H109">
        <v>32.1</v>
      </c>
      <c r="I109">
        <v>33.280169999999998</v>
      </c>
      <c r="J109">
        <v>-107.15916900000001</v>
      </c>
    </row>
    <row r="110" spans="4:10" x14ac:dyDescent="0.25">
      <c r="H110">
        <v>32.200000000000003</v>
      </c>
      <c r="I110">
        <v>33.281494000000002</v>
      </c>
      <c r="J110">
        <v>-107.159302</v>
      </c>
    </row>
    <row r="111" spans="4:10" x14ac:dyDescent="0.25">
      <c r="H111">
        <v>32.299999999999997</v>
      </c>
      <c r="I111">
        <v>33.283180000000002</v>
      </c>
      <c r="J111">
        <v>-107.159723</v>
      </c>
    </row>
    <row r="112" spans="4:10" x14ac:dyDescent="0.25">
      <c r="H112">
        <v>32.4</v>
      </c>
      <c r="I112">
        <v>33.284669000000001</v>
      </c>
      <c r="J112">
        <v>-107.160095</v>
      </c>
    </row>
    <row r="113" spans="8:10" x14ac:dyDescent="0.25">
      <c r="H113">
        <v>32.5</v>
      </c>
      <c r="I113">
        <v>33.286155000000001</v>
      </c>
      <c r="J113">
        <v>-107.16047399999999</v>
      </c>
    </row>
    <row r="114" spans="8:10" x14ac:dyDescent="0.25">
      <c r="H114">
        <v>32.6</v>
      </c>
      <c r="I114">
        <v>33.287633999999997</v>
      </c>
      <c r="J114">
        <v>-107.160884</v>
      </c>
    </row>
    <row r="115" spans="8:10" x14ac:dyDescent="0.25">
      <c r="H115">
        <v>32.700000000000003</v>
      </c>
      <c r="I115">
        <v>33.289112000000003</v>
      </c>
      <c r="J115">
        <v>-107.161294</v>
      </c>
    </row>
    <row r="116" spans="8:10" x14ac:dyDescent="0.25">
      <c r="H116">
        <v>32.799999999999997</v>
      </c>
      <c r="I116">
        <v>33.290590999999999</v>
      </c>
      <c r="J116">
        <v>-107.161703</v>
      </c>
    </row>
    <row r="117" spans="8:10" x14ac:dyDescent="0.25">
      <c r="H117">
        <v>32.9</v>
      </c>
      <c r="I117">
        <v>33.292088</v>
      </c>
      <c r="J117">
        <v>-107.162035</v>
      </c>
    </row>
    <row r="118" spans="8:10" x14ac:dyDescent="0.25">
      <c r="H118">
        <v>33</v>
      </c>
      <c r="I118">
        <v>33.293591999999997</v>
      </c>
      <c r="J118">
        <v>-107.162341</v>
      </c>
    </row>
    <row r="119" spans="8:10" x14ac:dyDescent="0.25">
      <c r="H119">
        <v>33.1</v>
      </c>
      <c r="I119">
        <v>33.295099</v>
      </c>
      <c r="J119">
        <v>-107.162626</v>
      </c>
    </row>
    <row r="120" spans="8:10" x14ac:dyDescent="0.25">
      <c r="H120">
        <v>33.200000000000003</v>
      </c>
      <c r="I120">
        <v>33.296610000000001</v>
      </c>
      <c r="J120">
        <v>-107.16289399999999</v>
      </c>
    </row>
    <row r="121" spans="8:10" x14ac:dyDescent="0.25">
      <c r="H121">
        <v>33.299999999999997</v>
      </c>
      <c r="I121">
        <v>33.298121000000002</v>
      </c>
      <c r="J121">
        <v>-107.163161</v>
      </c>
    </row>
    <row r="122" spans="8:10" x14ac:dyDescent="0.25">
      <c r="H122">
        <v>33.4</v>
      </c>
      <c r="I122">
        <v>33.299627999999998</v>
      </c>
      <c r="J122">
        <v>-107.16344599999999</v>
      </c>
    </row>
    <row r="123" spans="8:10" x14ac:dyDescent="0.25">
      <c r="H123">
        <v>33.5</v>
      </c>
      <c r="I123">
        <v>33.301130000000001</v>
      </c>
      <c r="J123">
        <v>-107.163759</v>
      </c>
    </row>
    <row r="124" spans="8:10" x14ac:dyDescent="0.25">
      <c r="H124">
        <v>33.6</v>
      </c>
      <c r="I124">
        <v>33.302633</v>
      </c>
      <c r="J124">
        <v>-107.164072</v>
      </c>
    </row>
    <row r="125" spans="8:10" x14ac:dyDescent="0.25">
      <c r="H125">
        <v>33.700000000000003</v>
      </c>
      <c r="I125">
        <v>33.304108999999997</v>
      </c>
      <c r="J125">
        <v>-107.16447700000001</v>
      </c>
    </row>
    <row r="126" spans="8:10" x14ac:dyDescent="0.25">
      <c r="H126">
        <v>33.799999999999997</v>
      </c>
      <c r="I126">
        <v>33.305551999999999</v>
      </c>
      <c r="J126">
        <v>-107.164996</v>
      </c>
    </row>
    <row r="127" spans="8:10" x14ac:dyDescent="0.25">
      <c r="H127">
        <v>33.9</v>
      </c>
      <c r="I127">
        <v>33.306969000000002</v>
      </c>
      <c r="J127">
        <v>-107.165577</v>
      </c>
    </row>
    <row r="128" spans="8:10" x14ac:dyDescent="0.25">
      <c r="H128">
        <v>34</v>
      </c>
      <c r="I128">
        <v>33.308332</v>
      </c>
      <c r="J128">
        <v>-107.166282</v>
      </c>
    </row>
    <row r="129" spans="8:10" x14ac:dyDescent="0.25">
      <c r="H129">
        <v>34.1</v>
      </c>
      <c r="I129">
        <v>33.309694999999998</v>
      </c>
      <c r="J129">
        <v>-107.16698700000001</v>
      </c>
    </row>
    <row r="130" spans="8:10" x14ac:dyDescent="0.25">
      <c r="H130">
        <v>34.200000000000003</v>
      </c>
      <c r="I130">
        <v>33.310974000000002</v>
      </c>
      <c r="J130">
        <v>-107.167419</v>
      </c>
    </row>
    <row r="131" spans="8:10" x14ac:dyDescent="0.25">
      <c r="H131">
        <v>34.299999999999997</v>
      </c>
      <c r="I131">
        <v>33.312683</v>
      </c>
      <c r="J131">
        <v>-107.167542</v>
      </c>
    </row>
    <row r="132" spans="8:10" x14ac:dyDescent="0.25">
      <c r="H132">
        <v>34.4</v>
      </c>
      <c r="I132">
        <v>33.313599000000004</v>
      </c>
      <c r="J132">
        <v>-107.16851800000001</v>
      </c>
    </row>
    <row r="133" spans="8:10" x14ac:dyDescent="0.25">
      <c r="H133">
        <v>34.5</v>
      </c>
      <c r="I133">
        <v>33.315368999999997</v>
      </c>
      <c r="J133">
        <v>-107.168823</v>
      </c>
    </row>
    <row r="134" spans="8:10" x14ac:dyDescent="0.25">
      <c r="H134">
        <v>34.6</v>
      </c>
      <c r="I134">
        <v>33.316650000000003</v>
      </c>
      <c r="J134">
        <v>-107.16864</v>
      </c>
    </row>
    <row r="135" spans="8:10" x14ac:dyDescent="0.25">
      <c r="H135">
        <v>34.700000000000003</v>
      </c>
      <c r="I135">
        <v>33.318420000000003</v>
      </c>
      <c r="J135">
        <v>-107.168823</v>
      </c>
    </row>
    <row r="136" spans="8:10" x14ac:dyDescent="0.25">
      <c r="H136">
        <v>34.799999999999997</v>
      </c>
      <c r="I136">
        <v>33.319763000000002</v>
      </c>
      <c r="J136">
        <v>-107.168823</v>
      </c>
    </row>
    <row r="137" spans="8:10" x14ac:dyDescent="0.25">
      <c r="H137">
        <v>34.9</v>
      </c>
      <c r="I137">
        <v>33.321044999999998</v>
      </c>
      <c r="J137">
        <v>-107.168396</v>
      </c>
    </row>
    <row r="138" spans="8:10" x14ac:dyDescent="0.25">
      <c r="H138">
        <v>35</v>
      </c>
      <c r="I138">
        <v>33.322631999999999</v>
      </c>
      <c r="J138">
        <v>-107.16894499999999</v>
      </c>
    </row>
    <row r="139" spans="8:10" x14ac:dyDescent="0.25">
      <c r="H139">
        <v>35.1</v>
      </c>
      <c r="I139">
        <v>33.323242</v>
      </c>
      <c r="J139">
        <v>-107.167419</v>
      </c>
    </row>
    <row r="140" spans="8:10" x14ac:dyDescent="0.25">
      <c r="H140">
        <v>35.200000000000003</v>
      </c>
      <c r="I140">
        <v>33.324157999999997</v>
      </c>
      <c r="J140">
        <v>-107.167969</v>
      </c>
    </row>
    <row r="141" spans="8:10" x14ac:dyDescent="0.25">
      <c r="H141">
        <v>35.299999999999997</v>
      </c>
      <c r="I141">
        <v>33.325256000000003</v>
      </c>
      <c r="J141">
        <v>-107.168823</v>
      </c>
    </row>
    <row r="142" spans="8:10" x14ac:dyDescent="0.25">
      <c r="H142">
        <v>35.4</v>
      </c>
      <c r="I142">
        <v>33.326782000000001</v>
      </c>
      <c r="J142">
        <v>-107.16894499999999</v>
      </c>
    </row>
    <row r="143" spans="8:10" x14ac:dyDescent="0.25">
      <c r="H143">
        <v>35.5</v>
      </c>
      <c r="I143">
        <v>33.328308</v>
      </c>
      <c r="J143">
        <v>-107.16937299999999</v>
      </c>
    </row>
    <row r="144" spans="8:10" x14ac:dyDescent="0.25">
      <c r="H144">
        <v>35.6</v>
      </c>
      <c r="I144">
        <v>33.328795999999997</v>
      </c>
      <c r="J144">
        <v>-107.170593</v>
      </c>
    </row>
    <row r="145" spans="8:10" x14ac:dyDescent="0.25">
      <c r="H145">
        <v>35.700000000000003</v>
      </c>
      <c r="I145">
        <v>33.329224000000004</v>
      </c>
      <c r="J145">
        <v>-107.17205800000001</v>
      </c>
    </row>
    <row r="146" spans="8:10" x14ac:dyDescent="0.25">
      <c r="H146">
        <v>35.799999999999997</v>
      </c>
      <c r="I146">
        <v>33.329224000000004</v>
      </c>
      <c r="J146">
        <v>-107.173596</v>
      </c>
    </row>
    <row r="147" spans="8:10" x14ac:dyDescent="0.25">
      <c r="H147">
        <v>35.9</v>
      </c>
      <c r="I147">
        <v>33.329224000000004</v>
      </c>
      <c r="J147">
        <v>-107.17513</v>
      </c>
    </row>
    <row r="148" spans="8:10" x14ac:dyDescent="0.25">
      <c r="H148">
        <v>36</v>
      </c>
      <c r="I148">
        <v>33.329284999999999</v>
      </c>
      <c r="J148">
        <v>-107.176659</v>
      </c>
    </row>
    <row r="149" spans="8:10" x14ac:dyDescent="0.25">
      <c r="H149">
        <v>36.1</v>
      </c>
      <c r="I149">
        <v>33.329650999999998</v>
      </c>
      <c r="J149">
        <v>-107.178101</v>
      </c>
    </row>
    <row r="150" spans="8:10" x14ac:dyDescent="0.25">
      <c r="H150">
        <v>36.200000000000003</v>
      </c>
      <c r="I150">
        <v>33.329841000000002</v>
      </c>
      <c r="J150">
        <v>-107.17951100000001</v>
      </c>
    </row>
    <row r="151" spans="8:10" x14ac:dyDescent="0.25">
      <c r="H151">
        <v>36.299999999999997</v>
      </c>
      <c r="I151">
        <v>33.330702000000002</v>
      </c>
      <c r="J151">
        <v>-107.180751</v>
      </c>
    </row>
    <row r="152" spans="8:10" x14ac:dyDescent="0.25">
      <c r="H152">
        <v>36.4</v>
      </c>
      <c r="I152">
        <v>33.331961</v>
      </c>
      <c r="J152">
        <v>-107.181494</v>
      </c>
    </row>
    <row r="153" spans="8:10" x14ac:dyDescent="0.25">
      <c r="H153">
        <v>36.5</v>
      </c>
      <c r="I153">
        <v>33.333461</v>
      </c>
      <c r="J153">
        <v>-107.181411</v>
      </c>
    </row>
    <row r="154" spans="8:10" x14ac:dyDescent="0.25">
      <c r="H154">
        <v>36.6</v>
      </c>
      <c r="I154">
        <v>33.334899999999998</v>
      </c>
      <c r="J154">
        <v>-107.181274</v>
      </c>
    </row>
    <row r="155" spans="8:10" x14ac:dyDescent="0.25">
      <c r="H155">
        <v>36.700000000000003</v>
      </c>
      <c r="I155">
        <v>33.336418999999999</v>
      </c>
      <c r="J155">
        <v>-107.18166600000001</v>
      </c>
    </row>
    <row r="156" spans="8:10" x14ac:dyDescent="0.25">
      <c r="H156">
        <v>36.799999999999997</v>
      </c>
      <c r="I156">
        <v>33.337769000000002</v>
      </c>
      <c r="J156">
        <v>-107.18182400000001</v>
      </c>
    </row>
    <row r="157" spans="8:10" x14ac:dyDescent="0.25">
      <c r="H157">
        <v>36.9</v>
      </c>
      <c r="I157">
        <v>33.339412000000003</v>
      </c>
      <c r="J157">
        <v>-107.18195799999999</v>
      </c>
    </row>
    <row r="158" spans="8:10" x14ac:dyDescent="0.25">
      <c r="H158">
        <v>37</v>
      </c>
      <c r="I158">
        <v>33.341064000000003</v>
      </c>
      <c r="J158">
        <v>-107.18139600000001</v>
      </c>
    </row>
    <row r="159" spans="8:10" x14ac:dyDescent="0.25">
      <c r="H159">
        <v>37.1</v>
      </c>
      <c r="I159">
        <v>33.342407000000001</v>
      </c>
      <c r="J159">
        <v>-107.180725</v>
      </c>
    </row>
    <row r="160" spans="8:10" x14ac:dyDescent="0.25">
      <c r="H160">
        <v>37.200000000000003</v>
      </c>
      <c r="I160">
        <v>33.34375</v>
      </c>
      <c r="J160">
        <v>-107.180847</v>
      </c>
    </row>
    <row r="161" spans="8:10" x14ac:dyDescent="0.25">
      <c r="H161">
        <v>37.299999999999997</v>
      </c>
      <c r="I161">
        <v>33.345032000000003</v>
      </c>
      <c r="J161">
        <v>-107.180725</v>
      </c>
    </row>
    <row r="162" spans="8:10" x14ac:dyDescent="0.25">
      <c r="H162">
        <v>37.4</v>
      </c>
      <c r="I162">
        <v>33.346099000000002</v>
      </c>
      <c r="J162">
        <v>-107.179833</v>
      </c>
    </row>
    <row r="163" spans="8:10" x14ac:dyDescent="0.25">
      <c r="H163">
        <v>37.5</v>
      </c>
      <c r="I163">
        <v>33.346972000000001</v>
      </c>
      <c r="J163">
        <v>-107.178614</v>
      </c>
    </row>
    <row r="164" spans="8:10" x14ac:dyDescent="0.25">
      <c r="H164">
        <v>37.6</v>
      </c>
      <c r="I164">
        <v>33.347900000000003</v>
      </c>
      <c r="J164">
        <v>-107.177307</v>
      </c>
    </row>
    <row r="165" spans="8:10" x14ac:dyDescent="0.25">
      <c r="H165">
        <v>37.700000000000003</v>
      </c>
      <c r="I165">
        <v>33.348815999999999</v>
      </c>
      <c r="J165">
        <v>-107.176086</v>
      </c>
    </row>
    <row r="166" spans="8:10" x14ac:dyDescent="0.25">
      <c r="H166">
        <v>37.799999999999997</v>
      </c>
      <c r="I166">
        <v>33.350098000000003</v>
      </c>
      <c r="J166">
        <v>-107.175354</v>
      </c>
    </row>
    <row r="167" spans="8:10" x14ac:dyDescent="0.25">
      <c r="H167">
        <v>37.9</v>
      </c>
      <c r="I167">
        <v>33.351376999999999</v>
      </c>
      <c r="J167">
        <v>-107.174733</v>
      </c>
    </row>
    <row r="168" spans="8:10" x14ac:dyDescent="0.25">
      <c r="H168">
        <v>38</v>
      </c>
      <c r="I168">
        <v>33.352539</v>
      </c>
      <c r="J168">
        <v>-107.17401099999999</v>
      </c>
    </row>
    <row r="169" spans="8:10" x14ac:dyDescent="0.25">
      <c r="H169">
        <v>38.1</v>
      </c>
      <c r="I169">
        <v>33.35398</v>
      </c>
      <c r="J169">
        <v>-107.17311100000001</v>
      </c>
    </row>
    <row r="170" spans="8:10" x14ac:dyDescent="0.25">
      <c r="H170">
        <v>38.200000000000003</v>
      </c>
      <c r="I170">
        <v>33.355325000000001</v>
      </c>
      <c r="J170">
        <v>-107.172374</v>
      </c>
    </row>
    <row r="171" spans="8:10" x14ac:dyDescent="0.25">
      <c r="H171">
        <v>38.299999999999997</v>
      </c>
      <c r="I171">
        <v>33.356689000000003</v>
      </c>
      <c r="J171">
        <v>-107.171814</v>
      </c>
    </row>
    <row r="172" spans="8:10" x14ac:dyDescent="0.25">
      <c r="H172">
        <v>38.4</v>
      </c>
      <c r="I172">
        <v>33.358192000000003</v>
      </c>
      <c r="J172">
        <v>-107.17224899999999</v>
      </c>
    </row>
    <row r="173" spans="8:10" x14ac:dyDescent="0.25">
      <c r="H173">
        <v>38.5</v>
      </c>
      <c r="I173">
        <v>33.359575</v>
      </c>
      <c r="J173">
        <v>-107.172911</v>
      </c>
    </row>
    <row r="174" spans="8:10" x14ac:dyDescent="0.25">
      <c r="H174">
        <v>38.6</v>
      </c>
      <c r="I174">
        <v>33.360900999999998</v>
      </c>
      <c r="J174">
        <v>-107.173706</v>
      </c>
    </row>
    <row r="175" spans="8:10" x14ac:dyDescent="0.25">
      <c r="H175">
        <v>38.700000000000003</v>
      </c>
      <c r="I175">
        <v>33.362426999999997</v>
      </c>
      <c r="J175">
        <v>-107.17443799999999</v>
      </c>
    </row>
    <row r="176" spans="8:10" x14ac:dyDescent="0.25">
      <c r="H176">
        <v>38.799999999999997</v>
      </c>
      <c r="I176">
        <v>33.363700000000001</v>
      </c>
      <c r="J176">
        <v>-107.174897</v>
      </c>
    </row>
    <row r="177" spans="8:10" x14ac:dyDescent="0.25">
      <c r="H177">
        <v>38.9</v>
      </c>
      <c r="I177">
        <v>33.365093000000002</v>
      </c>
      <c r="J177">
        <v>-107.17545699999999</v>
      </c>
    </row>
    <row r="178" spans="8:10" x14ac:dyDescent="0.25">
      <c r="H178">
        <v>39</v>
      </c>
      <c r="I178">
        <v>33.366402000000001</v>
      </c>
      <c r="J178">
        <v>-107.176211</v>
      </c>
    </row>
    <row r="179" spans="8:10" x14ac:dyDescent="0.25">
      <c r="H179">
        <v>39.1</v>
      </c>
      <c r="I179">
        <v>33.367736999999998</v>
      </c>
      <c r="J179">
        <v>-107.176331</v>
      </c>
    </row>
    <row r="180" spans="8:10" x14ac:dyDescent="0.25">
      <c r="H180">
        <v>39.200000000000003</v>
      </c>
      <c r="I180">
        <v>33.369446000000003</v>
      </c>
      <c r="J180">
        <v>-107.176209</v>
      </c>
    </row>
    <row r="181" spans="8:10" x14ac:dyDescent="0.25">
      <c r="H181">
        <v>39.299999999999997</v>
      </c>
      <c r="I181">
        <v>33.370117</v>
      </c>
      <c r="J181">
        <v>-107.17486599999999</v>
      </c>
    </row>
    <row r="182" spans="8:10" x14ac:dyDescent="0.25">
      <c r="H182">
        <v>39.4</v>
      </c>
      <c r="I182">
        <v>33.370517999999997</v>
      </c>
      <c r="J182">
        <v>-107.17345299999999</v>
      </c>
    </row>
    <row r="183" spans="8:10" x14ac:dyDescent="0.25">
      <c r="H183">
        <v>39.5</v>
      </c>
      <c r="I183">
        <v>33.370789000000002</v>
      </c>
      <c r="J183">
        <v>-107.17195599999999</v>
      </c>
    </row>
    <row r="184" spans="8:10" x14ac:dyDescent="0.25">
      <c r="H184">
        <v>39.6</v>
      </c>
      <c r="I184">
        <v>33.371215999999997</v>
      </c>
      <c r="J184">
        <v>-107.17047100000001</v>
      </c>
    </row>
    <row r="185" spans="8:10" x14ac:dyDescent="0.25">
      <c r="H185">
        <v>39.700000000000003</v>
      </c>
      <c r="I185">
        <v>33.371879</v>
      </c>
      <c r="J185">
        <v>-107.16914</v>
      </c>
    </row>
    <row r="186" spans="8:10" x14ac:dyDescent="0.25">
      <c r="H186">
        <v>39.799999999999997</v>
      </c>
      <c r="I186">
        <v>33.372742000000002</v>
      </c>
      <c r="J186">
        <v>-107.167725</v>
      </c>
    </row>
    <row r="187" spans="8:10" x14ac:dyDescent="0.25">
      <c r="H187">
        <v>39.9</v>
      </c>
      <c r="I187">
        <v>33.373555000000003</v>
      </c>
      <c r="J187">
        <v>-107.166602</v>
      </c>
    </row>
    <row r="188" spans="8:10" x14ac:dyDescent="0.25">
      <c r="H188">
        <v>40</v>
      </c>
      <c r="I188">
        <v>33.374755999999998</v>
      </c>
      <c r="J188">
        <v>-107.16540500000001</v>
      </c>
    </row>
    <row r="189" spans="8:10" x14ac:dyDescent="0.25">
      <c r="H189">
        <v>40.1</v>
      </c>
      <c r="I189">
        <v>33.376089999999998</v>
      </c>
      <c r="J189">
        <v>-107.165368</v>
      </c>
    </row>
    <row r="190" spans="8:10" x14ac:dyDescent="0.25">
      <c r="H190">
        <v>40.200000000000003</v>
      </c>
      <c r="I190">
        <v>33.377569000000001</v>
      </c>
      <c r="J190">
        <v>-107.16508</v>
      </c>
    </row>
    <row r="191" spans="8:10" x14ac:dyDescent="0.25">
      <c r="H191">
        <v>40.299999999999997</v>
      </c>
      <c r="I191">
        <v>33.378906000000001</v>
      </c>
      <c r="J191">
        <v>-107.164551</v>
      </c>
    </row>
    <row r="192" spans="8:10" x14ac:dyDescent="0.25">
      <c r="H192">
        <v>40.4</v>
      </c>
      <c r="I192">
        <v>33.380451999999998</v>
      </c>
      <c r="J192">
        <v>-107.164124</v>
      </c>
    </row>
    <row r="193" spans="8:10" x14ac:dyDescent="0.25">
      <c r="H193">
        <v>40.5</v>
      </c>
      <c r="I193">
        <v>33.381909999999998</v>
      </c>
      <c r="J193">
        <v>-107.16368799999999</v>
      </c>
    </row>
    <row r="194" spans="8:10" x14ac:dyDescent="0.25">
      <c r="H194">
        <v>40.6</v>
      </c>
      <c r="I194">
        <v>33.383118000000003</v>
      </c>
      <c r="J194">
        <v>-107.162903</v>
      </c>
    </row>
    <row r="195" spans="8:10" x14ac:dyDescent="0.25">
      <c r="H195">
        <v>40.700000000000003</v>
      </c>
      <c r="I195">
        <v>33.384644000000002</v>
      </c>
      <c r="J195">
        <v>-107.162659</v>
      </c>
    </row>
    <row r="196" spans="8:10" x14ac:dyDescent="0.25">
      <c r="H196">
        <v>40.799999999999997</v>
      </c>
      <c r="I196">
        <v>33.386169000000002</v>
      </c>
      <c r="J196">
        <v>-107.162598</v>
      </c>
    </row>
    <row r="197" spans="8:10" x14ac:dyDescent="0.25">
      <c r="H197">
        <v>40.9</v>
      </c>
      <c r="I197">
        <v>33.387756000000003</v>
      </c>
      <c r="J197">
        <v>-107.16235399999999</v>
      </c>
    </row>
    <row r="198" spans="8:10" x14ac:dyDescent="0.25">
      <c r="H198">
        <v>41</v>
      </c>
      <c r="I198">
        <v>33.389037999999999</v>
      </c>
      <c r="J198">
        <v>-107.163208</v>
      </c>
    </row>
    <row r="199" spans="8:10" x14ac:dyDescent="0.25">
      <c r="H199">
        <v>41.1</v>
      </c>
      <c r="I199">
        <v>33.390357999999999</v>
      </c>
      <c r="J199">
        <v>-107.16391900000001</v>
      </c>
    </row>
    <row r="200" spans="8:10" x14ac:dyDescent="0.25">
      <c r="H200">
        <v>41.2</v>
      </c>
      <c r="I200">
        <v>33.391862000000003</v>
      </c>
      <c r="J200">
        <v>-107.164069</v>
      </c>
    </row>
    <row r="201" spans="8:10" x14ac:dyDescent="0.25">
      <c r="H201">
        <v>41.3</v>
      </c>
      <c r="I201">
        <v>33.393385000000002</v>
      </c>
      <c r="J201">
        <v>-107.16407100000001</v>
      </c>
    </row>
    <row r="202" spans="8:10" x14ac:dyDescent="0.25">
      <c r="H202">
        <v>41.4</v>
      </c>
      <c r="I202">
        <v>33.394775000000003</v>
      </c>
      <c r="J202">
        <v>-107.16430699999999</v>
      </c>
    </row>
    <row r="203" spans="8:10" x14ac:dyDescent="0.25">
      <c r="H203">
        <v>41.5</v>
      </c>
      <c r="I203">
        <v>33.396118000000001</v>
      </c>
      <c r="J203">
        <v>-107.163696</v>
      </c>
    </row>
    <row r="204" spans="8:10" x14ac:dyDescent="0.25">
      <c r="H204">
        <v>41.6</v>
      </c>
      <c r="I204">
        <v>33.397706999999997</v>
      </c>
      <c r="J204">
        <v>-107.163106</v>
      </c>
    </row>
    <row r="205" spans="8:10" x14ac:dyDescent="0.25">
      <c r="H205">
        <v>41.7</v>
      </c>
      <c r="I205">
        <v>33.399192999999997</v>
      </c>
      <c r="J205">
        <v>-107.162736</v>
      </c>
    </row>
    <row r="206" spans="8:10" x14ac:dyDescent="0.25">
      <c r="H206">
        <v>41.8</v>
      </c>
      <c r="I206">
        <v>33.400696000000003</v>
      </c>
      <c r="J206">
        <v>-107.162659</v>
      </c>
    </row>
    <row r="207" spans="8:10" x14ac:dyDescent="0.25">
      <c r="H207">
        <v>41.9</v>
      </c>
      <c r="I207">
        <v>33.402222000000002</v>
      </c>
      <c r="J207">
        <v>-107.163025</v>
      </c>
    </row>
    <row r="208" spans="8:10" x14ac:dyDescent="0.25">
      <c r="H208">
        <v>42</v>
      </c>
      <c r="I208">
        <v>33.403809000000003</v>
      </c>
      <c r="J208">
        <v>-107.162903</v>
      </c>
    </row>
    <row r="209" spans="8:10" x14ac:dyDescent="0.25">
      <c r="H209">
        <v>42.1</v>
      </c>
      <c r="I209">
        <v>33.405043999999997</v>
      </c>
      <c r="J209">
        <v>-107.163642</v>
      </c>
    </row>
    <row r="210" spans="8:10" x14ac:dyDescent="0.25">
      <c r="H210">
        <v>42.2</v>
      </c>
      <c r="I210">
        <v>33.406438999999999</v>
      </c>
      <c r="J210">
        <v>-107.164226</v>
      </c>
    </row>
    <row r="211" spans="8:10" x14ac:dyDescent="0.25">
      <c r="H211">
        <v>42.3</v>
      </c>
      <c r="I211">
        <v>33.407859999999999</v>
      </c>
      <c r="J211">
        <v>-107.164807</v>
      </c>
    </row>
    <row r="212" spans="8:10" x14ac:dyDescent="0.25">
      <c r="H212">
        <v>42.4</v>
      </c>
      <c r="I212">
        <v>33.409253999999997</v>
      </c>
      <c r="J212">
        <v>-107.16543900000001</v>
      </c>
    </row>
    <row r="213" spans="8:10" x14ac:dyDescent="0.25">
      <c r="H213">
        <v>42.5</v>
      </c>
      <c r="I213">
        <v>33.410584</v>
      </c>
      <c r="J213">
        <v>-107.16619900000001</v>
      </c>
    </row>
    <row r="214" spans="8:10" x14ac:dyDescent="0.25">
      <c r="H214">
        <v>42.6</v>
      </c>
      <c r="I214">
        <v>33.411808999999998</v>
      </c>
      <c r="J214">
        <v>-107.16712800000001</v>
      </c>
    </row>
    <row r="215" spans="8:10" x14ac:dyDescent="0.25">
      <c r="H215">
        <v>42.7</v>
      </c>
      <c r="I215">
        <v>33.413024999999998</v>
      </c>
      <c r="J215">
        <v>-107.167969</v>
      </c>
    </row>
    <row r="216" spans="8:10" x14ac:dyDescent="0.25">
      <c r="H216">
        <v>42.8</v>
      </c>
      <c r="I216">
        <v>33.414372</v>
      </c>
      <c r="J216">
        <v>-107.16881100000001</v>
      </c>
    </row>
    <row r="217" spans="8:10" x14ac:dyDescent="0.25">
      <c r="H217">
        <v>42.9</v>
      </c>
      <c r="I217">
        <v>33.415748000000001</v>
      </c>
      <c r="J217">
        <v>-107.169473</v>
      </c>
    </row>
    <row r="218" spans="8:10" x14ac:dyDescent="0.25">
      <c r="H218">
        <v>43</v>
      </c>
      <c r="I218">
        <v>33.417419000000002</v>
      </c>
      <c r="J218">
        <v>-107.169861</v>
      </c>
    </row>
    <row r="219" spans="8:10" x14ac:dyDescent="0.25">
      <c r="H219">
        <v>43.1</v>
      </c>
      <c r="I219">
        <v>33.418765</v>
      </c>
      <c r="J219">
        <v>-107.169786</v>
      </c>
    </row>
    <row r="220" spans="8:10" x14ac:dyDescent="0.25">
      <c r="H220">
        <v>43.2</v>
      </c>
      <c r="I220">
        <v>33.420295000000003</v>
      </c>
      <c r="J220">
        <v>-107.16967099999999</v>
      </c>
    </row>
    <row r="221" spans="8:10" x14ac:dyDescent="0.25">
      <c r="H221">
        <v>43.3</v>
      </c>
      <c r="I221">
        <v>33.421821999999999</v>
      </c>
      <c r="J221">
        <v>-107.169518</v>
      </c>
    </row>
    <row r="222" spans="8:10" x14ac:dyDescent="0.25">
      <c r="H222">
        <v>43.4</v>
      </c>
      <c r="I222">
        <v>33.423352999999999</v>
      </c>
      <c r="J222">
        <v>-107.16942299999999</v>
      </c>
    </row>
    <row r="223" spans="8:10" x14ac:dyDescent="0.25">
      <c r="H223">
        <v>43.5</v>
      </c>
      <c r="I223">
        <v>33.424683000000002</v>
      </c>
      <c r="J223">
        <v>-107.169189</v>
      </c>
    </row>
    <row r="224" spans="8:10" x14ac:dyDescent="0.25">
      <c r="H224">
        <v>43.6</v>
      </c>
      <c r="I224">
        <v>33.426209</v>
      </c>
      <c r="J224">
        <v>-107.16851800000001</v>
      </c>
    </row>
    <row r="225" spans="8:10" x14ac:dyDescent="0.25">
      <c r="H225">
        <v>43.7</v>
      </c>
      <c r="I225">
        <v>33.427548999999999</v>
      </c>
      <c r="J225">
        <v>-107.167706</v>
      </c>
    </row>
    <row r="226" spans="8:10" x14ac:dyDescent="0.25">
      <c r="H226">
        <v>43.8</v>
      </c>
      <c r="I226">
        <v>33.428780000000003</v>
      </c>
      <c r="J226">
        <v>-107.166802</v>
      </c>
    </row>
    <row r="227" spans="8:10" x14ac:dyDescent="0.25">
      <c r="H227">
        <v>43.9</v>
      </c>
      <c r="I227">
        <v>33.429712000000002</v>
      </c>
      <c r="J227">
        <v>-107.16561</v>
      </c>
    </row>
    <row r="228" spans="8:10" x14ac:dyDescent="0.25">
      <c r="H228">
        <v>44</v>
      </c>
      <c r="I228">
        <v>33.430418000000003</v>
      </c>
      <c r="J228">
        <v>-107.164249</v>
      </c>
    </row>
    <row r="229" spans="8:10" x14ac:dyDescent="0.25">
      <c r="H229">
        <v>44.1</v>
      </c>
      <c r="I229">
        <v>33.431091000000002</v>
      </c>
      <c r="J229">
        <v>-107.162903</v>
      </c>
    </row>
    <row r="230" spans="8:10" x14ac:dyDescent="0.25">
      <c r="H230">
        <v>44.2</v>
      </c>
      <c r="I230">
        <v>33.431657999999999</v>
      </c>
      <c r="J230">
        <v>-107.161445</v>
      </c>
    </row>
    <row r="231" spans="8:10" x14ac:dyDescent="0.25">
      <c r="H231">
        <v>44.3</v>
      </c>
      <c r="I231">
        <v>33.432214000000002</v>
      </c>
      <c r="J231">
        <v>-107.160015</v>
      </c>
    </row>
    <row r="232" spans="8:10" x14ac:dyDescent="0.25">
      <c r="H232">
        <v>44.4</v>
      </c>
      <c r="I232">
        <v>33.433138</v>
      </c>
      <c r="J232">
        <v>-107.158843</v>
      </c>
    </row>
    <row r="233" spans="8:10" x14ac:dyDescent="0.25">
      <c r="H233">
        <v>44.5</v>
      </c>
      <c r="I233">
        <v>33.434559</v>
      </c>
      <c r="J233">
        <v>-107.158293</v>
      </c>
    </row>
    <row r="234" spans="8:10" x14ac:dyDescent="0.25">
      <c r="H234">
        <v>44.6</v>
      </c>
      <c r="I234">
        <v>33.435927999999997</v>
      </c>
      <c r="J234">
        <v>-107.157636</v>
      </c>
    </row>
    <row r="235" spans="8:10" x14ac:dyDescent="0.25">
      <c r="H235">
        <v>44.7</v>
      </c>
      <c r="I235">
        <v>33.437100000000001</v>
      </c>
      <c r="J235">
        <v>-107.15665</v>
      </c>
    </row>
    <row r="236" spans="8:10" x14ac:dyDescent="0.25">
      <c r="H236">
        <v>44.8</v>
      </c>
      <c r="I236">
        <v>33.438110000000002</v>
      </c>
      <c r="J236">
        <v>-107.15564000000001</v>
      </c>
    </row>
    <row r="237" spans="8:10" x14ac:dyDescent="0.25">
      <c r="H237">
        <v>44.9</v>
      </c>
      <c r="I237">
        <v>33.439141999999997</v>
      </c>
      <c r="J237">
        <v>-107.15437900000001</v>
      </c>
    </row>
    <row r="238" spans="8:10" x14ac:dyDescent="0.25">
      <c r="H238">
        <v>45</v>
      </c>
      <c r="I238">
        <v>33.440063000000002</v>
      </c>
      <c r="J238">
        <v>-107.153198</v>
      </c>
    </row>
    <row r="239" spans="8:10" x14ac:dyDescent="0.25">
      <c r="H239">
        <v>45.1</v>
      </c>
      <c r="I239">
        <v>33.441389999999998</v>
      </c>
      <c r="J239">
        <v>-107.15254299999999</v>
      </c>
    </row>
    <row r="240" spans="8:10" x14ac:dyDescent="0.25">
      <c r="H240">
        <v>45.2</v>
      </c>
      <c r="I240">
        <v>33.442909999999998</v>
      </c>
      <c r="J240">
        <v>-107.152368</v>
      </c>
    </row>
    <row r="241" spans="8:10" x14ac:dyDescent="0.25">
      <c r="H241">
        <v>45.3</v>
      </c>
      <c r="I241">
        <v>33.444274999999998</v>
      </c>
      <c r="J241">
        <v>-107.152039</v>
      </c>
    </row>
    <row r="242" spans="8:10" x14ac:dyDescent="0.25">
      <c r="H242">
        <v>45.4</v>
      </c>
      <c r="I242">
        <v>33.445801000000003</v>
      </c>
      <c r="J242">
        <v>-107.15136699999999</v>
      </c>
    </row>
    <row r="243" spans="8:10" x14ac:dyDescent="0.25">
      <c r="H243">
        <v>45.5</v>
      </c>
      <c r="I243">
        <v>33.447299999999998</v>
      </c>
      <c r="J243">
        <v>-107.15119</v>
      </c>
    </row>
    <row r="244" spans="8:10" x14ac:dyDescent="0.25">
      <c r="H244">
        <v>45.6</v>
      </c>
      <c r="I244">
        <v>33.448813999999999</v>
      </c>
      <c r="J244">
        <v>-107.151442</v>
      </c>
    </row>
    <row r="245" spans="8:10" x14ac:dyDescent="0.25">
      <c r="H245">
        <v>45.7</v>
      </c>
      <c r="I245">
        <v>33.450439000000003</v>
      </c>
      <c r="J245">
        <v>-107.15155</v>
      </c>
    </row>
    <row r="246" spans="8:10" x14ac:dyDescent="0.25">
      <c r="H246">
        <v>45.8</v>
      </c>
      <c r="I246">
        <v>33.451765999999999</v>
      </c>
      <c r="J246">
        <v>-107.152103</v>
      </c>
    </row>
    <row r="247" spans="8:10" x14ac:dyDescent="0.25">
      <c r="H247">
        <v>45.9</v>
      </c>
      <c r="I247">
        <v>33.453194000000003</v>
      </c>
      <c r="J247">
        <v>-107.152665</v>
      </c>
    </row>
    <row r="248" spans="8:10" x14ac:dyDescent="0.25">
      <c r="H248">
        <v>46</v>
      </c>
      <c r="I248">
        <v>33.454616000000001</v>
      </c>
      <c r="J248">
        <v>-107.153238</v>
      </c>
    </row>
    <row r="249" spans="8:10" x14ac:dyDescent="0.25">
      <c r="H249">
        <v>46.1</v>
      </c>
      <c r="I249">
        <v>33.456032999999998</v>
      </c>
      <c r="J249">
        <v>-107.15382700000001</v>
      </c>
    </row>
    <row r="250" spans="8:10" x14ac:dyDescent="0.25">
      <c r="H250">
        <v>46.2</v>
      </c>
      <c r="I250">
        <v>33.457459</v>
      </c>
      <c r="J250">
        <v>-107.154419</v>
      </c>
    </row>
    <row r="251" spans="8:10" x14ac:dyDescent="0.25">
      <c r="H251">
        <v>46.3</v>
      </c>
      <c r="I251">
        <v>33.458886999999997</v>
      </c>
      <c r="J251">
        <v>-107.154955</v>
      </c>
    </row>
    <row r="252" spans="8:10" x14ac:dyDescent="0.25">
      <c r="H252">
        <v>46.4</v>
      </c>
      <c r="I252">
        <v>33.460332000000001</v>
      </c>
      <c r="J252">
        <v>-107.155469</v>
      </c>
    </row>
    <row r="253" spans="8:10" x14ac:dyDescent="0.25">
      <c r="H253">
        <v>46.5</v>
      </c>
      <c r="I253">
        <v>33.461852999999998</v>
      </c>
      <c r="J253">
        <v>-107.155945</v>
      </c>
    </row>
    <row r="254" spans="8:10" x14ac:dyDescent="0.25">
      <c r="H254">
        <v>46.6</v>
      </c>
      <c r="I254">
        <v>33.463196000000003</v>
      </c>
      <c r="J254">
        <v>-107.156189</v>
      </c>
    </row>
    <row r="255" spans="8:10" x14ac:dyDescent="0.25">
      <c r="H255">
        <v>46.7</v>
      </c>
      <c r="I255">
        <v>33.464965999999997</v>
      </c>
      <c r="J255">
        <v>-107.155762</v>
      </c>
    </row>
    <row r="256" spans="8:10" x14ac:dyDescent="0.25">
      <c r="H256">
        <v>46.8</v>
      </c>
      <c r="I256">
        <v>33.466248</v>
      </c>
      <c r="J256">
        <v>-107.154968</v>
      </c>
    </row>
    <row r="257" spans="8:10" x14ac:dyDescent="0.25">
      <c r="H257">
        <v>46.9</v>
      </c>
      <c r="I257">
        <v>33.467252999999999</v>
      </c>
      <c r="J257">
        <v>-107.15403000000001</v>
      </c>
    </row>
    <row r="258" spans="8:10" x14ac:dyDescent="0.25">
      <c r="H258">
        <v>47</v>
      </c>
      <c r="I258">
        <v>33.468018000000001</v>
      </c>
      <c r="J258">
        <v>-107.15289300000001</v>
      </c>
    </row>
    <row r="259" spans="8:10" x14ac:dyDescent="0.25">
      <c r="H259">
        <v>47.1</v>
      </c>
      <c r="I259">
        <v>33.468876000000002</v>
      </c>
      <c r="J259">
        <v>-107.15151</v>
      </c>
    </row>
    <row r="260" spans="8:10" x14ac:dyDescent="0.25">
      <c r="H260">
        <v>47.2</v>
      </c>
      <c r="I260">
        <v>33.469746999999998</v>
      </c>
      <c r="J260">
        <v>-107.150248</v>
      </c>
    </row>
    <row r="261" spans="8:10" x14ac:dyDescent="0.25">
      <c r="H261">
        <v>47.3</v>
      </c>
      <c r="I261">
        <v>33.470621000000001</v>
      </c>
      <c r="J261">
        <v>-107.14898700000001</v>
      </c>
    </row>
    <row r="262" spans="8:10" x14ac:dyDescent="0.25">
      <c r="H262">
        <v>47.4</v>
      </c>
      <c r="I262">
        <v>33.471457000000001</v>
      </c>
      <c r="J262">
        <v>-107.147701</v>
      </c>
    </row>
    <row r="263" spans="8:10" x14ac:dyDescent="0.25">
      <c r="H263">
        <v>47.5</v>
      </c>
      <c r="I263">
        <v>33.472228000000001</v>
      </c>
      <c r="J263">
        <v>-107.14637399999999</v>
      </c>
    </row>
    <row r="264" spans="8:10" x14ac:dyDescent="0.25">
      <c r="H264">
        <v>47.6</v>
      </c>
      <c r="I264">
        <v>33.472983999999997</v>
      </c>
      <c r="J264">
        <v>-107.14503999999999</v>
      </c>
    </row>
    <row r="265" spans="8:10" x14ac:dyDescent="0.25">
      <c r="H265">
        <v>47.7</v>
      </c>
      <c r="I265">
        <v>33.473649999999999</v>
      </c>
      <c r="J265">
        <v>-107.143665</v>
      </c>
    </row>
    <row r="266" spans="8:10" x14ac:dyDescent="0.25">
      <c r="H266">
        <v>47.8</v>
      </c>
      <c r="I266">
        <v>33.474024</v>
      </c>
      <c r="J266">
        <v>-107.14218200000001</v>
      </c>
    </row>
    <row r="267" spans="8:10" x14ac:dyDescent="0.25">
      <c r="H267">
        <v>47.9</v>
      </c>
      <c r="I267">
        <v>33.474263999999998</v>
      </c>
      <c r="J267">
        <v>-107.140666</v>
      </c>
    </row>
    <row r="268" spans="8:10" x14ac:dyDescent="0.25">
      <c r="H268">
        <v>48</v>
      </c>
      <c r="I268">
        <v>33.474542</v>
      </c>
      <c r="J268">
        <v>-107.13915799999999</v>
      </c>
    </row>
    <row r="269" spans="8:10" x14ac:dyDescent="0.25">
      <c r="H269">
        <v>48.1</v>
      </c>
      <c r="I269">
        <v>33.474730999999998</v>
      </c>
      <c r="J269">
        <v>-107.137636</v>
      </c>
    </row>
    <row r="270" spans="8:10" x14ac:dyDescent="0.25">
      <c r="H270">
        <v>48.2</v>
      </c>
      <c r="I270">
        <v>33.474921999999999</v>
      </c>
      <c r="J270">
        <v>-107.13611400000001</v>
      </c>
    </row>
    <row r="271" spans="8:10" x14ac:dyDescent="0.25">
      <c r="H271">
        <v>48.3</v>
      </c>
      <c r="I271">
        <v>33.475206999999997</v>
      </c>
      <c r="J271">
        <v>-107.134607</v>
      </c>
    </row>
    <row r="272" spans="8:10" x14ac:dyDescent="0.25">
      <c r="H272">
        <v>48.4</v>
      </c>
      <c r="I272">
        <v>33.475848999999997</v>
      </c>
      <c r="J272">
        <v>-107.13323099999999</v>
      </c>
    </row>
    <row r="273" spans="8:10" x14ac:dyDescent="0.25">
      <c r="H273">
        <v>48.5</v>
      </c>
      <c r="I273">
        <v>33.476618999999999</v>
      </c>
      <c r="J273">
        <v>-107.13190400000001</v>
      </c>
    </row>
    <row r="274" spans="8:10" x14ac:dyDescent="0.25">
      <c r="H274">
        <v>48.6</v>
      </c>
      <c r="I274">
        <v>33.477477999999998</v>
      </c>
      <c r="J274">
        <v>-107.130432</v>
      </c>
    </row>
    <row r="275" spans="8:10" x14ac:dyDescent="0.25">
      <c r="H275">
        <v>48.7</v>
      </c>
      <c r="I275">
        <v>33.478147</v>
      </c>
      <c r="J275">
        <v>-107.129243</v>
      </c>
    </row>
    <row r="276" spans="8:10" x14ac:dyDescent="0.25">
      <c r="H276">
        <v>48.8</v>
      </c>
      <c r="I276">
        <v>33.478895999999999</v>
      </c>
      <c r="J276">
        <v>-107.127904</v>
      </c>
    </row>
    <row r="277" spans="8:10" x14ac:dyDescent="0.25">
      <c r="H277">
        <v>48.9</v>
      </c>
      <c r="I277">
        <v>33.479641000000001</v>
      </c>
      <c r="J277">
        <v>-107.126563</v>
      </c>
    </row>
    <row r="278" spans="8:10" x14ac:dyDescent="0.25">
      <c r="H278">
        <v>49</v>
      </c>
      <c r="I278">
        <v>33.480386000000003</v>
      </c>
      <c r="J278">
        <v>-107.12522199999999</v>
      </c>
    </row>
    <row r="279" spans="8:10" x14ac:dyDescent="0.25">
      <c r="H279">
        <v>49.1</v>
      </c>
      <c r="I279">
        <v>33.481197000000002</v>
      </c>
      <c r="J279">
        <v>-107.123935</v>
      </c>
    </row>
    <row r="280" spans="8:10" x14ac:dyDescent="0.25">
      <c r="H280">
        <v>49.2</v>
      </c>
      <c r="I280">
        <v>33.482418000000003</v>
      </c>
      <c r="J280">
        <v>-107.123018</v>
      </c>
    </row>
    <row r="281" spans="8:10" x14ac:dyDescent="0.25">
      <c r="H281">
        <v>49.3</v>
      </c>
      <c r="I281">
        <v>33.484070000000003</v>
      </c>
      <c r="J281">
        <v>-107.12262</v>
      </c>
    </row>
    <row r="282" spans="8:10" x14ac:dyDescent="0.25">
      <c r="H282">
        <v>49.4</v>
      </c>
      <c r="I282">
        <v>33.485413000000001</v>
      </c>
      <c r="J282">
        <v>-107.12286400000001</v>
      </c>
    </row>
    <row r="283" spans="8:10" x14ac:dyDescent="0.25">
      <c r="H283">
        <v>49.5</v>
      </c>
      <c r="I283">
        <v>33.486795000000001</v>
      </c>
      <c r="J283">
        <v>-107.123471</v>
      </c>
    </row>
    <row r="284" spans="8:10" x14ac:dyDescent="0.25">
      <c r="H284">
        <v>49.6</v>
      </c>
      <c r="I284">
        <v>33.488244000000002</v>
      </c>
      <c r="J284">
        <v>-107.12388799999999</v>
      </c>
    </row>
    <row r="285" spans="8:10" x14ac:dyDescent="0.25">
      <c r="H285">
        <v>49.7</v>
      </c>
      <c r="I285">
        <v>33.489761999999999</v>
      </c>
      <c r="J285">
        <v>-107.124109</v>
      </c>
    </row>
    <row r="286" spans="8:10" x14ac:dyDescent="0.25">
      <c r="H286">
        <v>49.8</v>
      </c>
      <c r="I286">
        <v>33.491267999999998</v>
      </c>
      <c r="J286">
        <v>-107.12438</v>
      </c>
    </row>
    <row r="287" spans="8:10" x14ac:dyDescent="0.25">
      <c r="H287">
        <v>49.9</v>
      </c>
      <c r="I287">
        <v>33.492676000000003</v>
      </c>
      <c r="J287">
        <v>-107.12481699999999</v>
      </c>
    </row>
    <row r="288" spans="8:10" x14ac:dyDescent="0.25">
      <c r="H288">
        <v>50</v>
      </c>
      <c r="I288">
        <v>33.494202000000001</v>
      </c>
      <c r="J288">
        <v>-107.124939</v>
      </c>
    </row>
    <row r="289" spans="8:10" x14ac:dyDescent="0.25">
      <c r="H289">
        <v>50.1</v>
      </c>
      <c r="I289">
        <v>33.495730999999999</v>
      </c>
      <c r="J289">
        <v>-107.124514</v>
      </c>
    </row>
    <row r="290" spans="8:10" x14ac:dyDescent="0.25">
      <c r="H290">
        <v>50.2</v>
      </c>
      <c r="I290">
        <v>33.497070000000001</v>
      </c>
      <c r="J290">
        <v>-107.12365699999999</v>
      </c>
    </row>
    <row r="291" spans="8:10" x14ac:dyDescent="0.25">
      <c r="H291">
        <v>50.3</v>
      </c>
      <c r="I291">
        <v>33.498235000000001</v>
      </c>
      <c r="J291">
        <v>-107.122747</v>
      </c>
    </row>
    <row r="292" spans="8:10" x14ac:dyDescent="0.25">
      <c r="H292">
        <v>50.4</v>
      </c>
      <c r="I292">
        <v>33.499512000000003</v>
      </c>
      <c r="J292">
        <v>-107.121765</v>
      </c>
    </row>
    <row r="293" spans="8:10" x14ac:dyDescent="0.25">
      <c r="H293">
        <v>50.5</v>
      </c>
      <c r="I293">
        <v>33.500638000000002</v>
      </c>
      <c r="J293">
        <v>-107.12084</v>
      </c>
    </row>
    <row r="294" spans="8:10" x14ac:dyDescent="0.25">
      <c r="H294">
        <v>50.6</v>
      </c>
      <c r="I294">
        <v>33.501714999999997</v>
      </c>
      <c r="J294">
        <v>-107.11975700000001</v>
      </c>
    </row>
    <row r="295" spans="8:10" x14ac:dyDescent="0.25">
      <c r="H295">
        <v>50.7</v>
      </c>
      <c r="I295">
        <v>33.502707000000001</v>
      </c>
      <c r="J295">
        <v>-107.11858700000001</v>
      </c>
    </row>
    <row r="296" spans="8:10" x14ac:dyDescent="0.25">
      <c r="H296">
        <v>50.8</v>
      </c>
      <c r="I296">
        <v>33.503833</v>
      </c>
      <c r="J296">
        <v>-107.11757299999999</v>
      </c>
    </row>
    <row r="297" spans="8:10" x14ac:dyDescent="0.25">
      <c r="H297">
        <v>50.9</v>
      </c>
      <c r="I297">
        <v>33.505183000000002</v>
      </c>
      <c r="J297">
        <v>-107.116844</v>
      </c>
    </row>
    <row r="298" spans="8:10" x14ac:dyDescent="0.25">
      <c r="H298">
        <v>51</v>
      </c>
      <c r="I298">
        <v>33.506515</v>
      </c>
      <c r="J298">
        <v>-107.116083</v>
      </c>
    </row>
    <row r="299" spans="8:10" x14ac:dyDescent="0.25">
      <c r="H299">
        <v>51.1</v>
      </c>
      <c r="I299">
        <v>33.507837000000002</v>
      </c>
      <c r="J299">
        <v>-107.115303</v>
      </c>
    </row>
    <row r="300" spans="8:10" x14ac:dyDescent="0.25">
      <c r="H300">
        <v>51.2</v>
      </c>
      <c r="I300">
        <v>33.509172999999997</v>
      </c>
      <c r="J300">
        <v>-107.11454999999999</v>
      </c>
    </row>
    <row r="301" spans="8:10" x14ac:dyDescent="0.25">
      <c r="H301">
        <v>51.3</v>
      </c>
      <c r="I301">
        <v>33.510680999999998</v>
      </c>
      <c r="J301">
        <v>-107.113709</v>
      </c>
    </row>
    <row r="302" spans="8:10" x14ac:dyDescent="0.25">
      <c r="H302">
        <v>51.4</v>
      </c>
      <c r="I302">
        <v>33.511870000000002</v>
      </c>
      <c r="J302">
        <v>-107.11308699999999</v>
      </c>
    </row>
    <row r="303" spans="8:10" x14ac:dyDescent="0.25">
      <c r="H303">
        <v>51.5</v>
      </c>
      <c r="I303">
        <v>33.513367000000002</v>
      </c>
      <c r="J303">
        <v>-107.11230500000001</v>
      </c>
    </row>
    <row r="304" spans="8:10" x14ac:dyDescent="0.25">
      <c r="H304">
        <v>51.6</v>
      </c>
      <c r="I304">
        <v>33.514575000000001</v>
      </c>
      <c r="J304">
        <v>-107.111638</v>
      </c>
    </row>
    <row r="305" spans="8:10" x14ac:dyDescent="0.25">
      <c r="H305">
        <v>51.7</v>
      </c>
      <c r="I305">
        <v>33.515887999999997</v>
      </c>
      <c r="J305">
        <v>-107.110845</v>
      </c>
    </row>
    <row r="306" spans="8:10" x14ac:dyDescent="0.25">
      <c r="H306">
        <v>51.8</v>
      </c>
      <c r="I306">
        <v>33.517110000000002</v>
      </c>
      <c r="J306">
        <v>-107.10993499999999</v>
      </c>
    </row>
    <row r="307" spans="8:10" x14ac:dyDescent="0.25">
      <c r="H307">
        <v>51.9</v>
      </c>
      <c r="I307">
        <v>33.518202000000002</v>
      </c>
      <c r="J307">
        <v>-107.10888</v>
      </c>
    </row>
    <row r="308" spans="8:10" x14ac:dyDescent="0.25">
      <c r="H308">
        <v>52</v>
      </c>
      <c r="I308">
        <v>33.519573999999999</v>
      </c>
      <c r="J308">
        <v>-107.108194</v>
      </c>
    </row>
    <row r="309" spans="8:10" x14ac:dyDescent="0.25">
      <c r="H309">
        <v>52.1</v>
      </c>
      <c r="I309">
        <v>33.520927999999998</v>
      </c>
      <c r="J309">
        <v>-107.10747499999999</v>
      </c>
    </row>
    <row r="310" spans="8:10" x14ac:dyDescent="0.25">
      <c r="H310">
        <v>52.2</v>
      </c>
      <c r="I310">
        <v>33.522156000000003</v>
      </c>
      <c r="J310">
        <v>-107.106689</v>
      </c>
    </row>
    <row r="311" spans="8:10" x14ac:dyDescent="0.25">
      <c r="H311">
        <v>52.3</v>
      </c>
      <c r="I311">
        <v>33.523254000000001</v>
      </c>
      <c r="J311">
        <v>-107.105835</v>
      </c>
    </row>
    <row r="312" spans="8:10" x14ac:dyDescent="0.25">
      <c r="H312">
        <v>52.4</v>
      </c>
      <c r="I312">
        <v>33.524566</v>
      </c>
      <c r="J312">
        <v>-107.104676</v>
      </c>
    </row>
    <row r="313" spans="8:10" x14ac:dyDescent="0.25">
      <c r="H313">
        <v>52.5</v>
      </c>
      <c r="I313">
        <v>33.525525000000002</v>
      </c>
      <c r="J313">
        <v>-107.103482</v>
      </c>
    </row>
    <row r="314" spans="8:10" x14ac:dyDescent="0.25">
      <c r="H314">
        <v>52.6</v>
      </c>
      <c r="I314">
        <v>33.526341000000002</v>
      </c>
      <c r="J314">
        <v>-107.102199</v>
      </c>
    </row>
    <row r="315" spans="8:10" x14ac:dyDescent="0.25">
      <c r="H315">
        <v>52.7</v>
      </c>
      <c r="I315">
        <v>33.527222000000002</v>
      </c>
      <c r="J315">
        <v>-107.101196</v>
      </c>
    </row>
    <row r="316" spans="8:10" x14ac:dyDescent="0.25">
      <c r="H316">
        <v>52.8</v>
      </c>
      <c r="I316">
        <v>33.528075999999999</v>
      </c>
      <c r="J316">
        <v>-107.09967</v>
      </c>
    </row>
    <row r="317" spans="8:10" x14ac:dyDescent="0.25">
      <c r="H317">
        <v>52.9</v>
      </c>
      <c r="I317">
        <v>33.528641999999998</v>
      </c>
      <c r="J317">
        <v>-107.098268</v>
      </c>
    </row>
    <row r="318" spans="8:10" x14ac:dyDescent="0.25">
      <c r="H318">
        <v>53</v>
      </c>
      <c r="I318">
        <v>33.528933000000002</v>
      </c>
      <c r="J318">
        <v>-107.09676399999999</v>
      </c>
    </row>
    <row r="319" spans="8:10" x14ac:dyDescent="0.25">
      <c r="H319">
        <v>53.1</v>
      </c>
      <c r="I319">
        <v>33.529175000000002</v>
      </c>
      <c r="J319">
        <v>-107.095276</v>
      </c>
    </row>
    <row r="320" spans="8:10" x14ac:dyDescent="0.25">
      <c r="H320">
        <v>53.2</v>
      </c>
      <c r="I320">
        <v>33.529601999999997</v>
      </c>
      <c r="J320">
        <v>-107.09393300000001</v>
      </c>
    </row>
    <row r="321" spans="8:10" x14ac:dyDescent="0.25">
      <c r="H321">
        <v>53.3</v>
      </c>
      <c r="I321">
        <v>33.530273000000001</v>
      </c>
      <c r="J321">
        <v>-107.09259</v>
      </c>
    </row>
    <row r="322" spans="8:10" x14ac:dyDescent="0.25">
      <c r="H322">
        <v>53.4</v>
      </c>
      <c r="I322">
        <v>33.531101</v>
      </c>
      <c r="J322">
        <v>-107.091089</v>
      </c>
    </row>
    <row r="323" spans="8:10" x14ac:dyDescent="0.25">
      <c r="H323">
        <v>53.5</v>
      </c>
      <c r="I323">
        <v>33.531875999999997</v>
      </c>
      <c r="J323">
        <v>-107.089788</v>
      </c>
    </row>
    <row r="324" spans="8:10" x14ac:dyDescent="0.25">
      <c r="H324">
        <v>53.6</v>
      </c>
      <c r="I324">
        <v>33.532760000000003</v>
      </c>
      <c r="J324">
        <v>-107.088538</v>
      </c>
    </row>
    <row r="325" spans="8:10" x14ac:dyDescent="0.25">
      <c r="H325">
        <v>53.7</v>
      </c>
      <c r="I325">
        <v>33.533785000000002</v>
      </c>
      <c r="J325">
        <v>-107.08740400000001</v>
      </c>
    </row>
    <row r="326" spans="8:10" x14ac:dyDescent="0.25">
      <c r="H326">
        <v>53.8</v>
      </c>
      <c r="I326">
        <v>33.534911999999998</v>
      </c>
      <c r="J326">
        <v>-107.086243</v>
      </c>
    </row>
    <row r="327" spans="8:10" x14ac:dyDescent="0.25">
      <c r="H327">
        <v>53.9</v>
      </c>
      <c r="I327">
        <v>33.535837000000001</v>
      </c>
      <c r="J327">
        <v>-107.085126</v>
      </c>
    </row>
    <row r="328" spans="8:10" x14ac:dyDescent="0.25">
      <c r="H328">
        <v>54</v>
      </c>
      <c r="I328">
        <v>33.536681999999999</v>
      </c>
      <c r="J328">
        <v>-107.084045</v>
      </c>
    </row>
    <row r="329" spans="8:10" x14ac:dyDescent="0.25">
      <c r="H329">
        <v>54.1</v>
      </c>
      <c r="I329">
        <v>33.538060999999999</v>
      </c>
      <c r="J329">
        <v>-107.08306399999999</v>
      </c>
    </row>
    <row r="330" spans="8:10" x14ac:dyDescent="0.25">
      <c r="H330">
        <v>54.2</v>
      </c>
      <c r="I330">
        <v>33.539323000000003</v>
      </c>
      <c r="J330">
        <v>-107.08223599999999</v>
      </c>
    </row>
    <row r="331" spans="8:10" x14ac:dyDescent="0.25">
      <c r="H331">
        <v>54.3</v>
      </c>
      <c r="I331">
        <v>33.540652000000001</v>
      </c>
      <c r="J331">
        <v>-107.081497</v>
      </c>
    </row>
    <row r="332" spans="8:10" x14ac:dyDescent="0.25">
      <c r="H332">
        <v>54.4</v>
      </c>
      <c r="I332">
        <v>33.541930999999998</v>
      </c>
      <c r="J332">
        <v>-107.080383</v>
      </c>
    </row>
    <row r="333" spans="8:10" x14ac:dyDescent="0.25">
      <c r="H333">
        <v>54.5</v>
      </c>
      <c r="I333">
        <v>33.543030000000002</v>
      </c>
      <c r="J333">
        <v>-107.079407</v>
      </c>
    </row>
    <row r="334" spans="8:10" x14ac:dyDescent="0.25">
      <c r="H334">
        <v>54.6</v>
      </c>
      <c r="I334">
        <v>33.544128000000001</v>
      </c>
      <c r="J334">
        <v>-107.07843</v>
      </c>
    </row>
    <row r="335" spans="8:10" x14ac:dyDescent="0.25">
      <c r="H335">
        <v>54.7</v>
      </c>
      <c r="I335">
        <v>33.545538000000001</v>
      </c>
      <c r="J335">
        <v>-107.077939</v>
      </c>
    </row>
    <row r="336" spans="8:10" x14ac:dyDescent="0.25">
      <c r="H336">
        <v>54.8</v>
      </c>
      <c r="I336">
        <v>33.546996999999998</v>
      </c>
      <c r="J336">
        <v>-107.077881</v>
      </c>
    </row>
    <row r="337" spans="8:10" x14ac:dyDescent="0.25">
      <c r="H337">
        <v>54.9</v>
      </c>
      <c r="I337">
        <v>33.548402000000003</v>
      </c>
      <c r="J337">
        <v>-107.07837499999999</v>
      </c>
    </row>
    <row r="338" spans="8:10" x14ac:dyDescent="0.25">
      <c r="H338">
        <v>55</v>
      </c>
      <c r="I338">
        <v>33.549861999999997</v>
      </c>
      <c r="J338">
        <v>-107.077916</v>
      </c>
    </row>
    <row r="339" spans="8:10" x14ac:dyDescent="0.25">
      <c r="H339">
        <v>55.1</v>
      </c>
      <c r="I339">
        <v>33.551268</v>
      </c>
      <c r="J339">
        <v>-107.077319</v>
      </c>
    </row>
    <row r="340" spans="8:10" x14ac:dyDescent="0.25">
      <c r="H340">
        <v>55.2</v>
      </c>
      <c r="I340">
        <v>33.552734000000001</v>
      </c>
      <c r="J340">
        <v>-107.07641599999999</v>
      </c>
    </row>
    <row r="341" spans="8:10" x14ac:dyDescent="0.25">
      <c r="H341">
        <v>55.3</v>
      </c>
      <c r="I341">
        <v>33.553573</v>
      </c>
      <c r="J341">
        <v>-107.07540299999999</v>
      </c>
    </row>
    <row r="342" spans="8:10" x14ac:dyDescent="0.25">
      <c r="H342">
        <v>55.4</v>
      </c>
      <c r="I342">
        <v>33.554875000000003</v>
      </c>
      <c r="J342">
        <v>-107.0746</v>
      </c>
    </row>
    <row r="343" spans="8:10" x14ac:dyDescent="0.25">
      <c r="H343">
        <v>55.5</v>
      </c>
      <c r="I343">
        <v>33.556291000000002</v>
      </c>
      <c r="J343">
        <v>-107.074016</v>
      </c>
    </row>
    <row r="344" spans="8:10" x14ac:dyDescent="0.25">
      <c r="H344">
        <v>55.6</v>
      </c>
      <c r="I344">
        <v>33.557740000000003</v>
      </c>
      <c r="J344">
        <v>-107.073556</v>
      </c>
    </row>
    <row r="345" spans="8:10" x14ac:dyDescent="0.25">
      <c r="H345">
        <v>55.7</v>
      </c>
      <c r="I345">
        <v>33.559224</v>
      </c>
      <c r="J345">
        <v>-107.073183</v>
      </c>
    </row>
    <row r="346" spans="8:10" x14ac:dyDescent="0.25">
      <c r="H346">
        <v>55.8</v>
      </c>
      <c r="I346">
        <v>33.560702999999997</v>
      </c>
      <c r="J346">
        <v>-107.07277999999999</v>
      </c>
    </row>
    <row r="347" spans="8:10" x14ac:dyDescent="0.25">
      <c r="H347">
        <v>55.9</v>
      </c>
      <c r="I347">
        <v>33.562438999999998</v>
      </c>
      <c r="J347">
        <v>-107.072571</v>
      </c>
    </row>
    <row r="348" spans="8:10" x14ac:dyDescent="0.25">
      <c r="H348">
        <v>56</v>
      </c>
      <c r="I348">
        <v>33.563744</v>
      </c>
      <c r="J348">
        <v>-107.07239</v>
      </c>
    </row>
    <row r="349" spans="8:10" x14ac:dyDescent="0.25">
      <c r="H349">
        <v>56.1</v>
      </c>
      <c r="I349">
        <v>33.565258</v>
      </c>
      <c r="J349">
        <v>-107.072147</v>
      </c>
    </row>
    <row r="350" spans="8:10" x14ac:dyDescent="0.25">
      <c r="H350">
        <v>56.2</v>
      </c>
      <c r="I350">
        <v>33.56673</v>
      </c>
      <c r="J350">
        <v>-107.071729</v>
      </c>
    </row>
    <row r="351" spans="8:10" x14ac:dyDescent="0.25">
      <c r="H351">
        <v>56.3</v>
      </c>
      <c r="I351">
        <v>33.568114999999999</v>
      </c>
      <c r="J351">
        <v>-107.071411</v>
      </c>
    </row>
    <row r="352" spans="8:10" x14ac:dyDescent="0.25">
      <c r="H352">
        <v>56.4</v>
      </c>
      <c r="I352">
        <v>33.569566999999999</v>
      </c>
      <c r="J352">
        <v>-107.07086700000001</v>
      </c>
    </row>
    <row r="353" spans="8:10" x14ac:dyDescent="0.25">
      <c r="H353">
        <v>56.5</v>
      </c>
      <c r="I353">
        <v>33.570729999999998</v>
      </c>
      <c r="J353">
        <v>-107.069867</v>
      </c>
    </row>
    <row r="354" spans="8:10" x14ac:dyDescent="0.25">
      <c r="H354">
        <v>56.6</v>
      </c>
      <c r="I354">
        <v>33.571930000000002</v>
      </c>
      <c r="J354">
        <v>-107.068915</v>
      </c>
    </row>
    <row r="355" spans="8:10" x14ac:dyDescent="0.25">
      <c r="H355">
        <v>56.7</v>
      </c>
      <c r="I355">
        <v>33.573304</v>
      </c>
      <c r="J355">
        <v>-107.068254</v>
      </c>
    </row>
    <row r="356" spans="8:10" x14ac:dyDescent="0.25">
      <c r="H356">
        <v>56.8</v>
      </c>
      <c r="I356">
        <v>33.574478999999997</v>
      </c>
      <c r="J356">
        <v>-107.067346</v>
      </c>
    </row>
    <row r="357" spans="8:10" x14ac:dyDescent="0.25">
      <c r="H357">
        <v>56.9</v>
      </c>
      <c r="I357">
        <v>33.575570999999997</v>
      </c>
      <c r="J357">
        <v>-107.066284</v>
      </c>
    </row>
    <row r="358" spans="8:10" x14ac:dyDescent="0.25">
      <c r="H358">
        <v>57</v>
      </c>
      <c r="I358">
        <v>33.576818000000003</v>
      </c>
      <c r="J358">
        <v>-107.065456</v>
      </c>
    </row>
    <row r="359" spans="8:10" x14ac:dyDescent="0.25">
      <c r="H359">
        <v>57.1</v>
      </c>
      <c r="I359">
        <v>33.578259000000003</v>
      </c>
      <c r="J359">
        <v>-107.064961</v>
      </c>
    </row>
    <row r="360" spans="8:10" x14ac:dyDescent="0.25">
      <c r="H360">
        <v>57.2</v>
      </c>
      <c r="I360">
        <v>33.579590000000003</v>
      </c>
      <c r="J360">
        <v>-107.064026</v>
      </c>
    </row>
    <row r="361" spans="8:10" x14ac:dyDescent="0.25">
      <c r="H361">
        <v>57.3</v>
      </c>
      <c r="I361">
        <v>33.580762</v>
      </c>
      <c r="J361">
        <v>-107.063196</v>
      </c>
    </row>
    <row r="362" spans="8:10" x14ac:dyDescent="0.25">
      <c r="H362">
        <v>57.4</v>
      </c>
      <c r="I362">
        <v>33.582076000000001</v>
      </c>
      <c r="J362">
        <v>-107.062414</v>
      </c>
    </row>
    <row r="363" spans="8:10" x14ac:dyDescent="0.25">
      <c r="H363">
        <v>57.5</v>
      </c>
      <c r="I363">
        <v>33.583069000000002</v>
      </c>
      <c r="J363">
        <v>-107.06146200000001</v>
      </c>
    </row>
    <row r="364" spans="8:10" x14ac:dyDescent="0.25">
      <c r="H364">
        <v>57.6</v>
      </c>
      <c r="I364">
        <v>33.584167000000001</v>
      </c>
      <c r="J364">
        <v>-107.06036400000001</v>
      </c>
    </row>
    <row r="365" spans="8:10" x14ac:dyDescent="0.25">
      <c r="H365">
        <v>57.7</v>
      </c>
      <c r="I365">
        <v>33.584522</v>
      </c>
      <c r="J365">
        <v>-107.05877700000001</v>
      </c>
    </row>
    <row r="366" spans="8:10" x14ac:dyDescent="0.25">
      <c r="H366">
        <v>57.8</v>
      </c>
      <c r="I366">
        <v>33.585698000000001</v>
      </c>
      <c r="J366">
        <v>-107.058044</v>
      </c>
    </row>
    <row r="367" spans="8:10" x14ac:dyDescent="0.25">
      <c r="H367">
        <v>57.9</v>
      </c>
      <c r="I367">
        <v>33.587147999999999</v>
      </c>
      <c r="J367">
        <v>-107.057748</v>
      </c>
    </row>
    <row r="368" spans="8:10" x14ac:dyDescent="0.25">
      <c r="H368">
        <v>58</v>
      </c>
      <c r="I368">
        <v>33.587774000000003</v>
      </c>
      <c r="J368">
        <v>-107.056408</v>
      </c>
    </row>
    <row r="369" spans="8:10" x14ac:dyDescent="0.25">
      <c r="H369">
        <v>58.1</v>
      </c>
      <c r="I369">
        <v>33.587952000000001</v>
      </c>
      <c r="J369">
        <v>-107.054749</v>
      </c>
    </row>
    <row r="370" spans="8:10" x14ac:dyDescent="0.25">
      <c r="H370">
        <v>58.2</v>
      </c>
      <c r="I370">
        <v>33.587463</v>
      </c>
      <c r="J370">
        <v>-107.05365</v>
      </c>
    </row>
    <row r="371" spans="8:10" x14ac:dyDescent="0.25">
      <c r="H371">
        <v>58.3</v>
      </c>
      <c r="I371">
        <v>33.585937999999999</v>
      </c>
      <c r="J371">
        <v>-107.05304</v>
      </c>
    </row>
    <row r="372" spans="8:10" x14ac:dyDescent="0.25">
      <c r="H372">
        <v>58.4</v>
      </c>
      <c r="I372">
        <v>33.586609000000003</v>
      </c>
      <c r="J372">
        <v>-107.05181899999999</v>
      </c>
    </row>
    <row r="373" spans="8:10" x14ac:dyDescent="0.25">
      <c r="H373">
        <v>58.5</v>
      </c>
      <c r="I373">
        <v>33.587463</v>
      </c>
      <c r="J373">
        <v>-107.05059799999999</v>
      </c>
    </row>
    <row r="374" spans="8:10" x14ac:dyDescent="0.25">
      <c r="H374">
        <v>58.6</v>
      </c>
      <c r="I374">
        <v>33.588334000000003</v>
      </c>
      <c r="J374">
        <v>-107.049284</v>
      </c>
    </row>
    <row r="375" spans="8:10" x14ac:dyDescent="0.25">
      <c r="H375">
        <v>58.7</v>
      </c>
      <c r="I375">
        <v>33.589154999999998</v>
      </c>
      <c r="J375">
        <v>-107.04799300000001</v>
      </c>
    </row>
    <row r="376" spans="8:10" x14ac:dyDescent="0.25">
      <c r="H376">
        <v>58.8</v>
      </c>
      <c r="I376">
        <v>33.590029000000001</v>
      </c>
      <c r="J376">
        <v>-107.04673200000001</v>
      </c>
    </row>
    <row r="377" spans="8:10" x14ac:dyDescent="0.25">
      <c r="H377">
        <v>58.9</v>
      </c>
      <c r="I377">
        <v>33.590758999999998</v>
      </c>
      <c r="J377">
        <v>-107.04553199999999</v>
      </c>
    </row>
    <row r="378" spans="8:10" x14ac:dyDescent="0.25">
      <c r="H378">
        <v>59</v>
      </c>
      <c r="I378">
        <v>33.591797999999997</v>
      </c>
      <c r="J378">
        <v>-107.044398</v>
      </c>
    </row>
    <row r="379" spans="8:10" x14ac:dyDescent="0.25">
      <c r="H379">
        <v>59.1</v>
      </c>
      <c r="I379">
        <v>33.593021</v>
      </c>
      <c r="J379">
        <v>-107.043514</v>
      </c>
    </row>
    <row r="380" spans="8:10" x14ac:dyDescent="0.25">
      <c r="H380">
        <v>59.2</v>
      </c>
      <c r="I380">
        <v>33.594233000000003</v>
      </c>
      <c r="J380">
        <v>-107.04260499999999</v>
      </c>
    </row>
    <row r="381" spans="8:10" x14ac:dyDescent="0.25">
      <c r="H381">
        <v>59.3</v>
      </c>
      <c r="I381">
        <v>33.595824999999998</v>
      </c>
      <c r="J381">
        <v>-107.04193100000001</v>
      </c>
    </row>
    <row r="382" spans="8:10" x14ac:dyDescent="0.25">
      <c r="H382">
        <v>59.4</v>
      </c>
      <c r="I382">
        <v>33.596496999999999</v>
      </c>
      <c r="J382">
        <v>-107.04089399999999</v>
      </c>
    </row>
    <row r="383" spans="8:10" x14ac:dyDescent="0.25">
      <c r="H383">
        <v>59.5</v>
      </c>
      <c r="I383">
        <v>33.597411999999998</v>
      </c>
      <c r="J383">
        <v>-107.03949</v>
      </c>
    </row>
    <row r="384" spans="8:10" x14ac:dyDescent="0.25">
      <c r="H384">
        <v>59.6</v>
      </c>
      <c r="I384">
        <v>33.598444000000001</v>
      </c>
      <c r="J384">
        <v>-107.038409</v>
      </c>
    </row>
    <row r="385" spans="8:10" x14ac:dyDescent="0.25">
      <c r="H385">
        <v>59.7</v>
      </c>
      <c r="I385">
        <v>33.599742999999997</v>
      </c>
      <c r="J385">
        <v>-107.037623</v>
      </c>
    </row>
    <row r="386" spans="8:10" x14ac:dyDescent="0.25">
      <c r="H386">
        <v>59.8</v>
      </c>
      <c r="I386">
        <v>33.600890999999997</v>
      </c>
      <c r="J386">
        <v>-107.03663</v>
      </c>
    </row>
    <row r="387" spans="8:10" x14ac:dyDescent="0.25">
      <c r="H387">
        <v>59.9</v>
      </c>
      <c r="I387">
        <v>33.601266000000003</v>
      </c>
      <c r="J387">
        <v>-107.03518699999999</v>
      </c>
    </row>
    <row r="388" spans="8:10" x14ac:dyDescent="0.25">
      <c r="H388">
        <v>60</v>
      </c>
      <c r="I388">
        <v>33.601579000000001</v>
      </c>
      <c r="J388">
        <v>-107.033688</v>
      </c>
    </row>
    <row r="389" spans="8:10" x14ac:dyDescent="0.25">
      <c r="H389">
        <v>60.1</v>
      </c>
      <c r="I389">
        <v>33.601807000000001</v>
      </c>
      <c r="J389">
        <v>-107.03218099999999</v>
      </c>
    </row>
    <row r="390" spans="8:10" x14ac:dyDescent="0.25">
      <c r="H390">
        <v>60.2</v>
      </c>
      <c r="I390">
        <v>33.601807000000001</v>
      </c>
      <c r="J390">
        <v>-107.030647</v>
      </c>
    </row>
    <row r="391" spans="8:10" x14ac:dyDescent="0.25">
      <c r="H391">
        <v>60.3</v>
      </c>
      <c r="I391">
        <v>33.601807000000001</v>
      </c>
      <c r="J391">
        <v>-107.029113</v>
      </c>
    </row>
    <row r="392" spans="8:10" x14ac:dyDescent="0.25">
      <c r="H392">
        <v>60.4</v>
      </c>
      <c r="I392">
        <v>33.601807000000001</v>
      </c>
      <c r="J392">
        <v>-107.02757800000001</v>
      </c>
    </row>
    <row r="393" spans="8:10" x14ac:dyDescent="0.25">
      <c r="H393">
        <v>60.5</v>
      </c>
      <c r="I393">
        <v>33.602007999999998</v>
      </c>
      <c r="J393">
        <v>-107.02607399999999</v>
      </c>
    </row>
    <row r="394" spans="8:10" x14ac:dyDescent="0.25">
      <c r="H394">
        <v>60.6</v>
      </c>
      <c r="I394">
        <v>33.602477999999998</v>
      </c>
      <c r="J394">
        <v>-107.024536</v>
      </c>
    </row>
    <row r="395" spans="8:10" x14ac:dyDescent="0.25">
      <c r="H395">
        <v>60.7</v>
      </c>
      <c r="I395">
        <v>33.602890000000002</v>
      </c>
      <c r="J395">
        <v>-107.023135</v>
      </c>
    </row>
    <row r="396" spans="8:10" x14ac:dyDescent="0.25">
      <c r="H396">
        <v>60.8</v>
      </c>
      <c r="I396">
        <v>33.603434999999998</v>
      </c>
      <c r="J396">
        <v>-107.021705</v>
      </c>
    </row>
    <row r="397" spans="8:10" x14ac:dyDescent="0.25">
      <c r="H397">
        <v>60.9</v>
      </c>
      <c r="I397">
        <v>33.604157999999998</v>
      </c>
      <c r="J397">
        <v>-107.020355</v>
      </c>
    </row>
    <row r="398" spans="8:10" x14ac:dyDescent="0.25">
      <c r="H398">
        <v>61</v>
      </c>
      <c r="I398">
        <v>33.604858</v>
      </c>
      <c r="J398">
        <v>-107.019226</v>
      </c>
    </row>
    <row r="399" spans="8:10" x14ac:dyDescent="0.25">
      <c r="H399">
        <v>61.1</v>
      </c>
      <c r="I399">
        <v>33.605773999999997</v>
      </c>
      <c r="J399">
        <v>-107.017822</v>
      </c>
    </row>
    <row r="400" spans="8:10" x14ac:dyDescent="0.25">
      <c r="H400">
        <v>61.2</v>
      </c>
      <c r="I400">
        <v>33.607300000000002</v>
      </c>
      <c r="J400">
        <v>-107.017944</v>
      </c>
    </row>
    <row r="401" spans="8:10" x14ac:dyDescent="0.25">
      <c r="H401">
        <v>61.3</v>
      </c>
      <c r="I401">
        <v>33.608862000000002</v>
      </c>
      <c r="J401">
        <v>-107.017944</v>
      </c>
    </row>
    <row r="402" spans="8:10" x14ac:dyDescent="0.25">
      <c r="H402">
        <v>61.4</v>
      </c>
      <c r="I402">
        <v>33.610351999999999</v>
      </c>
      <c r="J402">
        <v>-107.017456</v>
      </c>
    </row>
    <row r="403" spans="8:10" x14ac:dyDescent="0.25">
      <c r="H403">
        <v>61.5</v>
      </c>
      <c r="I403">
        <v>33.611449999999998</v>
      </c>
      <c r="J403">
        <v>-107.016846</v>
      </c>
    </row>
    <row r="404" spans="8:10" x14ac:dyDescent="0.25">
      <c r="H404">
        <v>61.6</v>
      </c>
      <c r="I404">
        <v>33.613021000000003</v>
      </c>
      <c r="J404">
        <v>-107.016074</v>
      </c>
    </row>
    <row r="405" spans="8:10" x14ac:dyDescent="0.25">
      <c r="H405">
        <v>61.7</v>
      </c>
      <c r="I405">
        <v>33.614136000000002</v>
      </c>
      <c r="J405">
        <v>-107.015198</v>
      </c>
    </row>
    <row r="406" spans="8:10" x14ac:dyDescent="0.25">
      <c r="H406">
        <v>61.8</v>
      </c>
      <c r="I406">
        <v>33.615234000000001</v>
      </c>
      <c r="J406">
        <v>-107.014099</v>
      </c>
    </row>
    <row r="407" spans="8:10" x14ac:dyDescent="0.25">
      <c r="H407">
        <v>61.9</v>
      </c>
      <c r="I407">
        <v>33.616154000000002</v>
      </c>
      <c r="J407">
        <v>-107.012764</v>
      </c>
    </row>
    <row r="408" spans="8:10" x14ac:dyDescent="0.25">
      <c r="H408">
        <v>62</v>
      </c>
      <c r="I408">
        <v>33.616674000000003</v>
      </c>
      <c r="J408">
        <v>-107.01132699999999</v>
      </c>
    </row>
    <row r="409" spans="8:10" x14ac:dyDescent="0.25">
      <c r="H409">
        <v>62.1</v>
      </c>
      <c r="I409">
        <v>33.617317</v>
      </c>
      <c r="J409">
        <v>-107.009962</v>
      </c>
    </row>
    <row r="410" spans="8:10" x14ac:dyDescent="0.25">
      <c r="H410">
        <v>62.2</v>
      </c>
      <c r="I410">
        <v>33.618484000000002</v>
      </c>
      <c r="J410">
        <v>-107.00899099999999</v>
      </c>
    </row>
    <row r="411" spans="8:10" x14ac:dyDescent="0.25">
      <c r="H411">
        <v>62.3</v>
      </c>
      <c r="I411">
        <v>33.619647000000001</v>
      </c>
      <c r="J411">
        <v>-107.008005</v>
      </c>
    </row>
    <row r="412" spans="8:10" x14ac:dyDescent="0.25">
      <c r="H412">
        <v>62.4</v>
      </c>
      <c r="I412">
        <v>33.620672999999996</v>
      </c>
      <c r="J412">
        <v>-107.00686399999999</v>
      </c>
    </row>
    <row r="413" spans="8:10" x14ac:dyDescent="0.25">
      <c r="H413">
        <v>62.5</v>
      </c>
      <c r="I413">
        <v>33.621825999999999</v>
      </c>
      <c r="J413">
        <v>-107.005737</v>
      </c>
    </row>
    <row r="414" spans="8:10" x14ac:dyDescent="0.25">
      <c r="H414">
        <v>62.6</v>
      </c>
      <c r="I414">
        <v>33.623351999999997</v>
      </c>
      <c r="J414">
        <v>-107.00561500000001</v>
      </c>
    </row>
    <row r="415" spans="8:10" x14ac:dyDescent="0.25">
      <c r="H415">
        <v>62.7</v>
      </c>
      <c r="I415">
        <v>33.624451000000001</v>
      </c>
      <c r="J415">
        <v>-107.005066</v>
      </c>
    </row>
    <row r="416" spans="8:10" x14ac:dyDescent="0.25">
      <c r="H416">
        <v>62.8</v>
      </c>
      <c r="I416">
        <v>33.624695000000003</v>
      </c>
      <c r="J416">
        <v>-107.003507</v>
      </c>
    </row>
    <row r="417" spans="8:10" x14ac:dyDescent="0.25">
      <c r="H417">
        <v>62.9</v>
      </c>
      <c r="I417">
        <v>33.625284999999998</v>
      </c>
      <c r="J417">
        <v>-107.002156</v>
      </c>
    </row>
    <row r="418" spans="8:10" x14ac:dyDescent="0.25">
      <c r="H418">
        <v>63</v>
      </c>
      <c r="I418">
        <v>33.626404000000001</v>
      </c>
      <c r="J418">
        <v>-107.001526</v>
      </c>
    </row>
    <row r="419" spans="8:10" x14ac:dyDescent="0.25">
      <c r="H419">
        <v>63.1</v>
      </c>
      <c r="I419">
        <v>33.627991000000002</v>
      </c>
      <c r="J419">
        <v>-107.00097700000001</v>
      </c>
    </row>
    <row r="420" spans="8:10" x14ac:dyDescent="0.25">
      <c r="H420">
        <v>63.2</v>
      </c>
      <c r="I420">
        <v>33.629210999999998</v>
      </c>
      <c r="J420">
        <v>-106.99999099999999</v>
      </c>
    </row>
    <row r="421" spans="8:10" x14ac:dyDescent="0.25">
      <c r="H421">
        <v>63.3</v>
      </c>
      <c r="I421">
        <v>33.630296000000001</v>
      </c>
      <c r="J421">
        <v>-106.99891</v>
      </c>
    </row>
    <row r="422" spans="8:10" x14ac:dyDescent="0.25">
      <c r="H422">
        <v>63.4</v>
      </c>
      <c r="I422">
        <v>33.631241000000003</v>
      </c>
      <c r="J422">
        <v>-106.99770599999999</v>
      </c>
    </row>
    <row r="423" spans="8:10" x14ac:dyDescent="0.25">
      <c r="H423">
        <v>63.5</v>
      </c>
      <c r="I423">
        <v>33.632106999999998</v>
      </c>
      <c r="J423">
        <v>-106.996439</v>
      </c>
    </row>
    <row r="424" spans="8:10" x14ac:dyDescent="0.25">
      <c r="H424">
        <v>63.6</v>
      </c>
      <c r="I424">
        <v>33.632955000000003</v>
      </c>
      <c r="J424">
        <v>-106.995161</v>
      </c>
    </row>
    <row r="425" spans="8:10" x14ac:dyDescent="0.25">
      <c r="H425">
        <v>63.7</v>
      </c>
      <c r="I425">
        <v>33.633794000000002</v>
      </c>
      <c r="J425">
        <v>-106.993876</v>
      </c>
    </row>
    <row r="426" spans="8:10" x14ac:dyDescent="0.25">
      <c r="H426">
        <v>63.8</v>
      </c>
      <c r="I426">
        <v>33.634728000000003</v>
      </c>
      <c r="J426">
        <v>-106.99267</v>
      </c>
    </row>
    <row r="427" spans="8:10" x14ac:dyDescent="0.25">
      <c r="H427">
        <v>63.9</v>
      </c>
      <c r="I427">
        <v>33.635680999999998</v>
      </c>
      <c r="J427">
        <v>-106.99176</v>
      </c>
    </row>
    <row r="428" spans="8:10" x14ac:dyDescent="0.25">
      <c r="H428">
        <v>64</v>
      </c>
      <c r="I428">
        <v>33.637075000000003</v>
      </c>
      <c r="J428">
        <v>-106.99070399999999</v>
      </c>
    </row>
    <row r="429" spans="8:10" x14ac:dyDescent="0.25">
      <c r="H429">
        <v>64.099999999999994</v>
      </c>
      <c r="I429">
        <v>33.638300999999998</v>
      </c>
      <c r="J429">
        <v>-106.98980899999999</v>
      </c>
    </row>
    <row r="430" spans="8:10" x14ac:dyDescent="0.25">
      <c r="H430">
        <v>64.2</v>
      </c>
      <c r="I430">
        <v>33.639738999999999</v>
      </c>
      <c r="J430">
        <v>-106.989283</v>
      </c>
    </row>
    <row r="431" spans="8:10" x14ac:dyDescent="0.25">
      <c r="H431">
        <v>64.3</v>
      </c>
      <c r="I431">
        <v>33.641244999999998</v>
      </c>
      <c r="J431">
        <v>-106.989075</v>
      </c>
    </row>
    <row r="432" spans="8:10" x14ac:dyDescent="0.25">
      <c r="H432">
        <v>64.400000000000006</v>
      </c>
      <c r="I432">
        <v>33.642778999999997</v>
      </c>
      <c r="J432">
        <v>-106.989075</v>
      </c>
    </row>
    <row r="433" spans="8:10" x14ac:dyDescent="0.25">
      <c r="H433">
        <v>64.5</v>
      </c>
      <c r="I433">
        <v>33.644294000000002</v>
      </c>
      <c r="J433">
        <v>-106.989238</v>
      </c>
    </row>
    <row r="434" spans="8:10" x14ac:dyDescent="0.25">
      <c r="H434">
        <v>64.599999999999994</v>
      </c>
      <c r="I434">
        <v>33.645795</v>
      </c>
      <c r="J434">
        <v>-106.989554</v>
      </c>
    </row>
    <row r="435" spans="8:10" x14ac:dyDescent="0.25">
      <c r="H435">
        <v>64.7</v>
      </c>
      <c r="I435">
        <v>33.647297000000002</v>
      </c>
      <c r="J435">
        <v>-106.989856</v>
      </c>
    </row>
    <row r="436" spans="8:10" x14ac:dyDescent="0.25">
      <c r="H436">
        <v>64.8</v>
      </c>
      <c r="I436">
        <v>33.648783999999999</v>
      </c>
      <c r="J436">
        <v>-106.990236</v>
      </c>
    </row>
    <row r="437" spans="8:10" x14ac:dyDescent="0.25">
      <c r="H437">
        <v>64.900000000000006</v>
      </c>
      <c r="I437">
        <v>33.650286999999999</v>
      </c>
      <c r="J437">
        <v>-106.990538</v>
      </c>
    </row>
    <row r="438" spans="8:10" x14ac:dyDescent="0.25">
      <c r="H438">
        <v>65</v>
      </c>
      <c r="I438">
        <v>33.651778</v>
      </c>
      <c r="J438">
        <v>-106.99088399999999</v>
      </c>
    </row>
    <row r="439" spans="8:10" x14ac:dyDescent="0.25">
      <c r="H439">
        <v>65.099999999999994</v>
      </c>
      <c r="I439">
        <v>33.653193999999999</v>
      </c>
      <c r="J439">
        <v>-106.991444</v>
      </c>
    </row>
    <row r="440" spans="8:10" x14ac:dyDescent="0.25">
      <c r="H440">
        <v>65.2</v>
      </c>
      <c r="I440">
        <v>33.654426999999998</v>
      </c>
      <c r="J440">
        <v>-106.99235299999999</v>
      </c>
    </row>
    <row r="441" spans="8:10" x14ac:dyDescent="0.25">
      <c r="H441">
        <v>65.3</v>
      </c>
      <c r="I441">
        <v>33.655884</v>
      </c>
      <c r="J441">
        <v>-106.993286</v>
      </c>
    </row>
    <row r="442" spans="8:10" x14ac:dyDescent="0.25">
      <c r="H442">
        <v>65.400000000000006</v>
      </c>
      <c r="I442">
        <v>33.656224999999999</v>
      </c>
      <c r="J442">
        <v>-106.994579</v>
      </c>
    </row>
    <row r="443" spans="8:10" x14ac:dyDescent="0.25">
      <c r="H443">
        <v>65.5</v>
      </c>
      <c r="I443">
        <v>33.656498999999997</v>
      </c>
      <c r="J443">
        <v>-106.996087</v>
      </c>
    </row>
    <row r="444" spans="8:10" x14ac:dyDescent="0.25">
      <c r="H444">
        <v>65.599999999999994</v>
      </c>
      <c r="I444">
        <v>33.657420000000002</v>
      </c>
      <c r="J444">
        <v>-106.997229</v>
      </c>
    </row>
    <row r="445" spans="8:10" x14ac:dyDescent="0.25">
      <c r="H445">
        <v>65.7</v>
      </c>
      <c r="I445">
        <v>33.658752</v>
      </c>
      <c r="J445">
        <v>-106.998352</v>
      </c>
    </row>
    <row r="446" spans="8:10" x14ac:dyDescent="0.25">
      <c r="H446">
        <v>65.8</v>
      </c>
      <c r="I446">
        <v>33.660094999999998</v>
      </c>
      <c r="J446">
        <v>-106.99902299999999</v>
      </c>
    </row>
    <row r="447" spans="8:10" x14ac:dyDescent="0.25">
      <c r="H447">
        <v>65.900000000000006</v>
      </c>
      <c r="I447">
        <v>33.661194000000002</v>
      </c>
      <c r="J447">
        <v>-106.999329</v>
      </c>
    </row>
    <row r="448" spans="8:10" x14ac:dyDescent="0.25">
      <c r="H448">
        <v>66</v>
      </c>
      <c r="I448">
        <v>33.662818999999999</v>
      </c>
      <c r="J448">
        <v>-106.999988</v>
      </c>
    </row>
    <row r="449" spans="8:10" x14ac:dyDescent="0.25">
      <c r="H449">
        <v>66.099999999999994</v>
      </c>
      <c r="I449">
        <v>33.664194999999999</v>
      </c>
      <c r="J449">
        <v>-107.000652</v>
      </c>
    </row>
    <row r="450" spans="8:10" x14ac:dyDescent="0.25">
      <c r="H450">
        <v>66.2</v>
      </c>
      <c r="I450">
        <v>33.665543</v>
      </c>
      <c r="J450">
        <v>-107.00137700000001</v>
      </c>
    </row>
    <row r="451" spans="8:10" x14ac:dyDescent="0.25">
      <c r="H451">
        <v>66.3</v>
      </c>
      <c r="I451">
        <v>33.667113999999998</v>
      </c>
      <c r="J451">
        <v>-107.002075</v>
      </c>
    </row>
    <row r="452" spans="8:10" x14ac:dyDescent="0.25">
      <c r="H452">
        <v>66.400000000000006</v>
      </c>
      <c r="I452">
        <v>33.668213000000002</v>
      </c>
      <c r="J452">
        <v>-107.002441</v>
      </c>
    </row>
    <row r="453" spans="8:10" x14ac:dyDescent="0.25">
      <c r="H453">
        <v>66.5</v>
      </c>
      <c r="I453">
        <v>33.669983000000002</v>
      </c>
      <c r="J453">
        <v>-107.002747</v>
      </c>
    </row>
    <row r="454" spans="8:10" x14ac:dyDescent="0.25">
      <c r="H454">
        <v>66.599999999999994</v>
      </c>
      <c r="I454">
        <v>33.671326999999998</v>
      </c>
      <c r="J454">
        <v>-107.002306</v>
      </c>
    </row>
    <row r="455" spans="8:10" x14ac:dyDescent="0.25">
      <c r="H455">
        <v>66.7</v>
      </c>
      <c r="I455">
        <v>33.672572000000002</v>
      </c>
      <c r="J455">
        <v>-107.001414</v>
      </c>
    </row>
    <row r="456" spans="8:10" x14ac:dyDescent="0.25">
      <c r="H456">
        <v>66.8</v>
      </c>
      <c r="I456">
        <v>33.673892000000002</v>
      </c>
      <c r="J456">
        <v>-107.00063299999999</v>
      </c>
    </row>
    <row r="457" spans="8:10" x14ac:dyDescent="0.25">
      <c r="H457">
        <v>66.900000000000006</v>
      </c>
      <c r="I457">
        <v>33.675241999999997</v>
      </c>
      <c r="J457">
        <v>-106.999904</v>
      </c>
    </row>
    <row r="458" spans="8:10" x14ac:dyDescent="0.25">
      <c r="H458">
        <v>67</v>
      </c>
      <c r="I458">
        <v>33.676628999999998</v>
      </c>
      <c r="J458">
        <v>-106.99925</v>
      </c>
    </row>
    <row r="459" spans="8:10" x14ac:dyDescent="0.25">
      <c r="H459">
        <v>67.099999999999994</v>
      </c>
      <c r="I459">
        <v>33.677844</v>
      </c>
      <c r="J459">
        <v>-106.99833599999999</v>
      </c>
    </row>
    <row r="460" spans="8:10" x14ac:dyDescent="0.25">
      <c r="H460">
        <v>67.2</v>
      </c>
      <c r="I460">
        <v>33.678815</v>
      </c>
      <c r="J460">
        <v>-106.99715500000001</v>
      </c>
    </row>
    <row r="461" spans="8:10" x14ac:dyDescent="0.25">
      <c r="H461">
        <v>67.3</v>
      </c>
      <c r="I461">
        <v>33.679533999999997</v>
      </c>
      <c r="J461">
        <v>-106.995805</v>
      </c>
    </row>
    <row r="462" spans="8:10" x14ac:dyDescent="0.25">
      <c r="H462">
        <v>67.400000000000006</v>
      </c>
      <c r="I462">
        <v>33.680196000000002</v>
      </c>
      <c r="J462">
        <v>-106.994421</v>
      </c>
    </row>
    <row r="463" spans="8:10" x14ac:dyDescent="0.25">
      <c r="H463">
        <v>67.5</v>
      </c>
      <c r="I463">
        <v>33.680714000000002</v>
      </c>
      <c r="J463">
        <v>-106.99297900000001</v>
      </c>
    </row>
    <row r="464" spans="8:10" x14ac:dyDescent="0.25">
      <c r="H464">
        <v>67.599999999999994</v>
      </c>
      <c r="I464">
        <v>33.681334999999997</v>
      </c>
      <c r="J464">
        <v>-106.99158799999999</v>
      </c>
    </row>
    <row r="465" spans="8:10" x14ac:dyDescent="0.25">
      <c r="H465">
        <v>67.7</v>
      </c>
      <c r="I465">
        <v>33.682006000000001</v>
      </c>
      <c r="J465">
        <v>-106.990213</v>
      </c>
    </row>
    <row r="466" spans="8:10" x14ac:dyDescent="0.25">
      <c r="H466">
        <v>67.8</v>
      </c>
      <c r="I466">
        <v>33.682555999999998</v>
      </c>
      <c r="J466">
        <v>-106.98889200000001</v>
      </c>
    </row>
    <row r="467" spans="8:10" x14ac:dyDescent="0.25">
      <c r="H467">
        <v>67.900000000000006</v>
      </c>
      <c r="I467">
        <v>33.683221000000003</v>
      </c>
      <c r="J467">
        <v>-106.987396</v>
      </c>
    </row>
    <row r="468" spans="8:10" x14ac:dyDescent="0.25">
      <c r="H468">
        <v>68</v>
      </c>
      <c r="I468">
        <v>33.683844000000001</v>
      </c>
      <c r="J468">
        <v>-106.98599299999999</v>
      </c>
    </row>
    <row r="469" spans="8:10" x14ac:dyDescent="0.25">
      <c r="H469">
        <v>68.099999999999994</v>
      </c>
      <c r="I469">
        <v>33.684432999999999</v>
      </c>
      <c r="J469">
        <v>-106.984577</v>
      </c>
    </row>
    <row r="470" spans="8:10" x14ac:dyDescent="0.25">
      <c r="H470">
        <v>68.2</v>
      </c>
      <c r="I470">
        <v>33.684949000000003</v>
      </c>
      <c r="J470">
        <v>-106.983133</v>
      </c>
    </row>
    <row r="471" spans="8:10" x14ac:dyDescent="0.25">
      <c r="H471">
        <v>68.3</v>
      </c>
      <c r="I471">
        <v>33.685290000000002</v>
      </c>
      <c r="J471">
        <v>-106.981646</v>
      </c>
    </row>
    <row r="472" spans="8:10" x14ac:dyDescent="0.25">
      <c r="H472">
        <v>68.400000000000006</v>
      </c>
      <c r="I472">
        <v>33.685608000000002</v>
      </c>
      <c r="J472">
        <v>-106.97998</v>
      </c>
    </row>
    <row r="473" spans="8:10" x14ac:dyDescent="0.25">
      <c r="H473">
        <v>68.5</v>
      </c>
      <c r="I473">
        <v>33.685521999999999</v>
      </c>
      <c r="J473">
        <v>-106.978618</v>
      </c>
    </row>
    <row r="474" spans="8:10" x14ac:dyDescent="0.25">
      <c r="H474">
        <v>68.599999999999994</v>
      </c>
      <c r="I474">
        <v>33.685169000000002</v>
      </c>
      <c r="J474">
        <v>-106.977125</v>
      </c>
    </row>
    <row r="475" spans="8:10" x14ac:dyDescent="0.25">
      <c r="H475">
        <v>68.7</v>
      </c>
      <c r="I475">
        <v>33.684753000000001</v>
      </c>
      <c r="J475">
        <v>-106.975464</v>
      </c>
    </row>
    <row r="476" spans="8:10" x14ac:dyDescent="0.25">
      <c r="H476">
        <v>68.8</v>
      </c>
      <c r="I476">
        <v>33.684368999999997</v>
      </c>
      <c r="J476">
        <v>-106.974163</v>
      </c>
    </row>
    <row r="477" spans="8:10" x14ac:dyDescent="0.25">
      <c r="H477">
        <v>68.900000000000006</v>
      </c>
      <c r="I477">
        <v>33.683934000000001</v>
      </c>
      <c r="J477">
        <v>-106.972692</v>
      </c>
    </row>
    <row r="478" spans="8:10" x14ac:dyDescent="0.25">
      <c r="H478">
        <v>69</v>
      </c>
      <c r="I478">
        <v>33.683500000000002</v>
      </c>
      <c r="J478">
        <v>-106.97122</v>
      </c>
    </row>
    <row r="479" spans="8:10" x14ac:dyDescent="0.25">
      <c r="H479">
        <v>69.099999999999994</v>
      </c>
      <c r="I479">
        <v>33.683064999999999</v>
      </c>
      <c r="J479">
        <v>-106.96974899999999</v>
      </c>
    </row>
    <row r="480" spans="8:10" x14ac:dyDescent="0.25">
      <c r="H480">
        <v>69.2</v>
      </c>
      <c r="I480">
        <v>33.682630000000003</v>
      </c>
      <c r="J480">
        <v>-106.968278</v>
      </c>
    </row>
    <row r="481" spans="8:10" x14ac:dyDescent="0.25">
      <c r="H481">
        <v>69.3</v>
      </c>
      <c r="I481">
        <v>33.682194000000003</v>
      </c>
      <c r="J481">
        <v>-106.96680600000001</v>
      </c>
    </row>
    <row r="482" spans="8:10" x14ac:dyDescent="0.25">
      <c r="H482">
        <v>69.400000000000006</v>
      </c>
      <c r="I482">
        <v>33.681809000000001</v>
      </c>
      <c r="J482">
        <v>-106.965323</v>
      </c>
    </row>
    <row r="483" spans="8:10" x14ac:dyDescent="0.25">
      <c r="H483">
        <v>69.5</v>
      </c>
      <c r="I483">
        <v>33.681480000000001</v>
      </c>
      <c r="J483">
        <v>-106.96382699999999</v>
      </c>
    </row>
    <row r="484" spans="8:10" x14ac:dyDescent="0.25">
      <c r="H484">
        <v>69.599999999999994</v>
      </c>
      <c r="I484">
        <v>33.681213</v>
      </c>
      <c r="J484">
        <v>-106.962333</v>
      </c>
    </row>
    <row r="485" spans="8:10" x14ac:dyDescent="0.25">
      <c r="H485">
        <v>69.7</v>
      </c>
      <c r="I485">
        <v>33.681365999999997</v>
      </c>
      <c r="J485">
        <v>-106.960819</v>
      </c>
    </row>
    <row r="486" spans="8:10" x14ac:dyDescent="0.25">
      <c r="H486">
        <v>69.8</v>
      </c>
      <c r="I486">
        <v>33.681913000000002</v>
      </c>
      <c r="J486">
        <v>-106.9594</v>
      </c>
    </row>
    <row r="487" spans="8:10" x14ac:dyDescent="0.25">
      <c r="H487">
        <v>69.900000000000006</v>
      </c>
      <c r="I487">
        <v>33.682738999999998</v>
      </c>
      <c r="J487">
        <v>-106.95806899999999</v>
      </c>
    </row>
    <row r="488" spans="8:10" x14ac:dyDescent="0.25">
      <c r="H488">
        <v>70</v>
      </c>
      <c r="I488">
        <v>33.683166</v>
      </c>
      <c r="J488">
        <v>-106.95642100000001</v>
      </c>
    </row>
    <row r="489" spans="8:10" x14ac:dyDescent="0.25">
      <c r="H489">
        <v>70.099999999999994</v>
      </c>
      <c r="I489">
        <v>33.683813999999998</v>
      </c>
      <c r="J489">
        <v>-106.95525499999999</v>
      </c>
    </row>
    <row r="490" spans="8:10" x14ac:dyDescent="0.25">
      <c r="H490">
        <v>70.2</v>
      </c>
      <c r="I490">
        <v>33.684753000000001</v>
      </c>
      <c r="J490">
        <v>-106.953796</v>
      </c>
    </row>
    <row r="491" spans="8:10" x14ac:dyDescent="0.25">
      <c r="H491">
        <v>70.3</v>
      </c>
      <c r="I491">
        <v>33.685111999999997</v>
      </c>
      <c r="J491">
        <v>-106.95251399999999</v>
      </c>
    </row>
    <row r="492" spans="8:10" x14ac:dyDescent="0.25">
      <c r="H492">
        <v>70.400000000000006</v>
      </c>
      <c r="I492">
        <v>33.685364</v>
      </c>
      <c r="J492">
        <v>-106.950806</v>
      </c>
    </row>
    <row r="493" spans="8:10" x14ac:dyDescent="0.25">
      <c r="H493">
        <v>70.5</v>
      </c>
      <c r="I493">
        <v>33.685364</v>
      </c>
      <c r="J493">
        <v>-106.94928</v>
      </c>
    </row>
    <row r="494" spans="8:10" x14ac:dyDescent="0.25">
      <c r="H494">
        <v>70.599999999999994</v>
      </c>
      <c r="I494">
        <v>33.685851999999997</v>
      </c>
      <c r="J494">
        <v>-106.94787599999999</v>
      </c>
    </row>
    <row r="495" spans="8:10" x14ac:dyDescent="0.25">
      <c r="H495">
        <v>70.7</v>
      </c>
      <c r="I495">
        <v>33.686337000000002</v>
      </c>
      <c r="J495">
        <v>-106.94657100000001</v>
      </c>
    </row>
    <row r="496" spans="8:10" x14ac:dyDescent="0.25">
      <c r="H496">
        <v>70.8</v>
      </c>
      <c r="I496">
        <v>33.687134</v>
      </c>
      <c r="J496">
        <v>-106.94519</v>
      </c>
    </row>
    <row r="497" spans="8:10" x14ac:dyDescent="0.25">
      <c r="H497">
        <v>70.900000000000006</v>
      </c>
      <c r="I497">
        <v>33.688231999999999</v>
      </c>
      <c r="J497">
        <v>-106.944092</v>
      </c>
    </row>
    <row r="498" spans="8:10" x14ac:dyDescent="0.25">
      <c r="H498">
        <v>71</v>
      </c>
      <c r="I498">
        <v>33.689388999999998</v>
      </c>
      <c r="J498">
        <v>-106.943286</v>
      </c>
    </row>
    <row r="499" spans="8:10" x14ac:dyDescent="0.25">
      <c r="H499">
        <v>71.099999999999994</v>
      </c>
      <c r="I499">
        <v>33.690663999999998</v>
      </c>
      <c r="J499">
        <v>-106.94243299999999</v>
      </c>
    </row>
    <row r="500" spans="8:10" x14ac:dyDescent="0.25">
      <c r="H500">
        <v>71.2</v>
      </c>
      <c r="I500">
        <v>33.691972999999997</v>
      </c>
      <c r="J500">
        <v>-106.941633</v>
      </c>
    </row>
    <row r="501" spans="8:10" x14ac:dyDescent="0.25">
      <c r="H501">
        <v>71.3</v>
      </c>
      <c r="I501">
        <v>33.693114999999999</v>
      </c>
      <c r="J501">
        <v>-106.94079600000001</v>
      </c>
    </row>
    <row r="502" spans="8:10" x14ac:dyDescent="0.25">
      <c r="H502">
        <v>71.400000000000006</v>
      </c>
      <c r="I502">
        <v>33.694189000000001</v>
      </c>
      <c r="J502">
        <v>-106.93965300000001</v>
      </c>
    </row>
    <row r="503" spans="8:10" x14ac:dyDescent="0.25">
      <c r="H503">
        <v>71.5</v>
      </c>
      <c r="I503">
        <v>33.695562000000002</v>
      </c>
      <c r="J503">
        <v>-106.93898299999999</v>
      </c>
    </row>
    <row r="504" spans="8:10" x14ac:dyDescent="0.25">
      <c r="H504">
        <v>71.599999999999994</v>
      </c>
      <c r="I504">
        <v>33.696838</v>
      </c>
      <c r="J504">
        <v>-106.93847700000001</v>
      </c>
    </row>
    <row r="505" spans="8:10" x14ac:dyDescent="0.25">
      <c r="H505">
        <v>71.7</v>
      </c>
      <c r="I505">
        <v>33.698120000000003</v>
      </c>
      <c r="J505">
        <v>-106.937073</v>
      </c>
    </row>
    <row r="506" spans="8:10" x14ac:dyDescent="0.25">
      <c r="H506">
        <v>71.8</v>
      </c>
      <c r="I506">
        <v>33.699036</v>
      </c>
      <c r="J506">
        <v>-106.935974</v>
      </c>
    </row>
    <row r="507" spans="8:10" x14ac:dyDescent="0.25">
      <c r="H507">
        <v>71.900000000000006</v>
      </c>
      <c r="I507">
        <v>33.700133999999998</v>
      </c>
      <c r="J507">
        <v>-106.93499799999999</v>
      </c>
    </row>
    <row r="508" spans="8:10" x14ac:dyDescent="0.25">
      <c r="H508">
        <v>72</v>
      </c>
      <c r="I508">
        <v>33.700989</v>
      </c>
      <c r="J508">
        <v>-106.934021</v>
      </c>
    </row>
    <row r="509" spans="8:10" x14ac:dyDescent="0.25">
      <c r="H509">
        <v>72.099999999999994</v>
      </c>
      <c r="I509">
        <v>33.702576000000001</v>
      </c>
      <c r="J509">
        <v>-106.93335</v>
      </c>
    </row>
    <row r="510" spans="8:10" x14ac:dyDescent="0.25">
      <c r="H510">
        <v>72.2</v>
      </c>
      <c r="I510">
        <v>33.703870000000002</v>
      </c>
      <c r="J510">
        <v>-106.932518</v>
      </c>
    </row>
    <row r="511" spans="8:10" x14ac:dyDescent="0.25">
      <c r="H511">
        <v>72.3</v>
      </c>
      <c r="I511">
        <v>33.705185999999998</v>
      </c>
      <c r="J511">
        <v>-106.931731</v>
      </c>
    </row>
    <row r="512" spans="8:10" x14ac:dyDescent="0.25">
      <c r="H512">
        <v>72.400000000000006</v>
      </c>
      <c r="I512">
        <v>33.706516999999998</v>
      </c>
      <c r="J512">
        <v>-106.930967</v>
      </c>
    </row>
    <row r="513" spans="8:10" x14ac:dyDescent="0.25">
      <c r="H513">
        <v>72.5</v>
      </c>
      <c r="I513">
        <v>33.707813999999999</v>
      </c>
      <c r="J513">
        <v>-106.930156</v>
      </c>
    </row>
    <row r="514" spans="8:10" x14ac:dyDescent="0.25">
      <c r="H514">
        <v>72.599999999999994</v>
      </c>
      <c r="I514">
        <v>33.708942999999998</v>
      </c>
      <c r="J514">
        <v>-106.929119</v>
      </c>
    </row>
    <row r="515" spans="8:10" x14ac:dyDescent="0.25">
      <c r="H515">
        <v>72.7</v>
      </c>
      <c r="I515">
        <v>33.710092000000003</v>
      </c>
      <c r="J515">
        <v>-106.928104</v>
      </c>
    </row>
    <row r="516" spans="8:10" x14ac:dyDescent="0.25">
      <c r="H516">
        <v>72.8</v>
      </c>
      <c r="I516">
        <v>33.711157999999998</v>
      </c>
      <c r="J516">
        <v>-106.927015</v>
      </c>
    </row>
    <row r="517" spans="8:10" x14ac:dyDescent="0.25">
      <c r="H517">
        <v>72.900000000000006</v>
      </c>
      <c r="I517">
        <v>33.712088000000001</v>
      </c>
      <c r="J517">
        <v>-106.925794</v>
      </c>
    </row>
    <row r="518" spans="8:10" x14ac:dyDescent="0.25">
      <c r="H518">
        <v>73</v>
      </c>
      <c r="I518">
        <v>33.712935000000002</v>
      </c>
      <c r="J518">
        <v>-106.92451699999999</v>
      </c>
    </row>
    <row r="519" spans="8:10" x14ac:dyDescent="0.25">
      <c r="H519">
        <v>73.099999999999994</v>
      </c>
      <c r="I519">
        <v>33.713650999999999</v>
      </c>
      <c r="J519">
        <v>-106.923163</v>
      </c>
    </row>
    <row r="520" spans="8:10" x14ac:dyDescent="0.25">
      <c r="H520">
        <v>73.2</v>
      </c>
      <c r="I520">
        <v>33.714410999999998</v>
      </c>
      <c r="J520">
        <v>-106.92183900000001</v>
      </c>
    </row>
    <row r="521" spans="8:10" x14ac:dyDescent="0.25">
      <c r="H521">
        <v>73.3</v>
      </c>
      <c r="I521">
        <v>33.715330999999999</v>
      </c>
      <c r="J521">
        <v>-106.92061200000001</v>
      </c>
    </row>
    <row r="522" spans="8:10" x14ac:dyDescent="0.25">
      <c r="H522">
        <v>73.400000000000006</v>
      </c>
      <c r="I522">
        <v>33.716431</v>
      </c>
      <c r="J522">
        <v>-106.919556</v>
      </c>
    </row>
    <row r="523" spans="8:10" x14ac:dyDescent="0.25">
      <c r="H523">
        <v>73.5</v>
      </c>
      <c r="I523">
        <v>33.717041000000002</v>
      </c>
      <c r="J523">
        <v>-106.91803</v>
      </c>
    </row>
    <row r="524" spans="8:10" x14ac:dyDescent="0.25">
      <c r="H524">
        <v>73.599999999999994</v>
      </c>
      <c r="I524">
        <v>33.717475999999998</v>
      </c>
      <c r="J524">
        <v>-106.916698</v>
      </c>
    </row>
    <row r="525" spans="8:10" x14ac:dyDescent="0.25">
      <c r="H525">
        <v>73.7</v>
      </c>
      <c r="I525">
        <v>33.718628000000002</v>
      </c>
      <c r="J525">
        <v>-106.91540500000001</v>
      </c>
    </row>
    <row r="526" spans="8:10" x14ac:dyDescent="0.25">
      <c r="H526">
        <v>73.8</v>
      </c>
      <c r="I526">
        <v>33.719726999999999</v>
      </c>
      <c r="J526">
        <v>-106.91461200000001</v>
      </c>
    </row>
    <row r="527" spans="8:10" x14ac:dyDescent="0.25">
      <c r="H527">
        <v>73.900000000000006</v>
      </c>
      <c r="I527">
        <v>33.720745000000001</v>
      </c>
      <c r="J527">
        <v>-106.91351899999999</v>
      </c>
    </row>
    <row r="528" spans="8:10" x14ac:dyDescent="0.25">
      <c r="H528">
        <v>74</v>
      </c>
      <c r="I528">
        <v>33.721629999999998</v>
      </c>
      <c r="J528">
        <v>-106.912266</v>
      </c>
    </row>
    <row r="529" spans="8:10" x14ac:dyDescent="0.25">
      <c r="H529">
        <v>74.099999999999994</v>
      </c>
      <c r="I529">
        <v>33.722594999999998</v>
      </c>
      <c r="J529">
        <v>-106.911316</v>
      </c>
    </row>
    <row r="530" spans="8:10" x14ac:dyDescent="0.25">
      <c r="H530">
        <v>74.2</v>
      </c>
      <c r="I530">
        <v>33.724303999999997</v>
      </c>
      <c r="J530">
        <v>-106.911011</v>
      </c>
    </row>
    <row r="531" spans="8:10" x14ac:dyDescent="0.25">
      <c r="H531">
        <v>74.3</v>
      </c>
      <c r="I531">
        <v>33.725734000000003</v>
      </c>
      <c r="J531">
        <v>-106.91083</v>
      </c>
    </row>
    <row r="532" spans="8:10" x14ac:dyDescent="0.25">
      <c r="H532">
        <v>74.400000000000006</v>
      </c>
      <c r="I532">
        <v>33.727167000000001</v>
      </c>
      <c r="J532">
        <v>-106.910297</v>
      </c>
    </row>
    <row r="533" spans="8:10" x14ac:dyDescent="0.25">
      <c r="H533">
        <v>74.5</v>
      </c>
      <c r="I533">
        <v>33.728698999999999</v>
      </c>
      <c r="J533">
        <v>-106.90979</v>
      </c>
    </row>
    <row r="534" spans="8:10" x14ac:dyDescent="0.25">
      <c r="H534">
        <v>74.599999999999994</v>
      </c>
      <c r="I534">
        <v>33.730086</v>
      </c>
      <c r="J534">
        <v>-106.90940000000001</v>
      </c>
    </row>
    <row r="535" spans="8:10" x14ac:dyDescent="0.25">
      <c r="H535">
        <v>74.7</v>
      </c>
      <c r="I535">
        <v>33.731369000000001</v>
      </c>
      <c r="J535">
        <v>-106.908559</v>
      </c>
    </row>
    <row r="536" spans="8:10" x14ac:dyDescent="0.25">
      <c r="H536">
        <v>74.8</v>
      </c>
      <c r="I536">
        <v>33.732640000000004</v>
      </c>
      <c r="J536">
        <v>-106.90769899999999</v>
      </c>
    </row>
    <row r="537" spans="8:10" x14ac:dyDescent="0.25">
      <c r="H537">
        <v>74.900000000000006</v>
      </c>
      <c r="I537">
        <v>33.733874</v>
      </c>
      <c r="J537">
        <v>-106.906789</v>
      </c>
    </row>
    <row r="538" spans="8:10" x14ac:dyDescent="0.25">
      <c r="H538">
        <v>75</v>
      </c>
      <c r="I538">
        <v>33.735107999999997</v>
      </c>
      <c r="J538">
        <v>-106.905877</v>
      </c>
    </row>
    <row r="539" spans="8:10" x14ac:dyDescent="0.25">
      <c r="H539">
        <v>75.099999999999994</v>
      </c>
      <c r="I539">
        <v>33.736196</v>
      </c>
      <c r="J539">
        <v>-106.904811</v>
      </c>
    </row>
    <row r="540" spans="8:10" x14ac:dyDescent="0.25">
      <c r="H540">
        <v>75.2</v>
      </c>
      <c r="I540">
        <v>33.737242999999999</v>
      </c>
      <c r="J540">
        <v>-106.903718</v>
      </c>
    </row>
    <row r="541" spans="8:10" x14ac:dyDescent="0.25">
      <c r="H541">
        <v>75.3</v>
      </c>
      <c r="I541">
        <v>33.73847</v>
      </c>
      <c r="J541">
        <v>-106.90279700000001</v>
      </c>
    </row>
    <row r="542" spans="8:10" x14ac:dyDescent="0.25">
      <c r="H542">
        <v>75.400000000000006</v>
      </c>
      <c r="I542">
        <v>33.739612000000001</v>
      </c>
      <c r="J542">
        <v>-106.901776</v>
      </c>
    </row>
    <row r="543" spans="8:10" x14ac:dyDescent="0.25">
      <c r="H543">
        <v>75.5</v>
      </c>
      <c r="I543">
        <v>33.740707</v>
      </c>
      <c r="J543">
        <v>-106.900701</v>
      </c>
    </row>
    <row r="544" spans="8:10" x14ac:dyDescent="0.25">
      <c r="H544">
        <v>75.599999999999994</v>
      </c>
      <c r="I544">
        <v>33.741773000000002</v>
      </c>
      <c r="J544">
        <v>-106.899597</v>
      </c>
    </row>
    <row r="545" spans="8:10" x14ac:dyDescent="0.25">
      <c r="H545">
        <v>75.7</v>
      </c>
      <c r="I545">
        <v>33.742885000000001</v>
      </c>
      <c r="J545">
        <v>-106.89854200000001</v>
      </c>
    </row>
    <row r="546" spans="8:10" x14ac:dyDescent="0.25">
      <c r="H546">
        <v>75.8</v>
      </c>
      <c r="I546">
        <v>33.743996000000003</v>
      </c>
      <c r="J546">
        <v>-106.89748400000001</v>
      </c>
    </row>
    <row r="547" spans="8:10" x14ac:dyDescent="0.25">
      <c r="H547">
        <v>75.900000000000006</v>
      </c>
      <c r="I547">
        <v>33.745080999999999</v>
      </c>
      <c r="J547">
        <v>-106.896399</v>
      </c>
    </row>
    <row r="548" spans="8:10" x14ac:dyDescent="0.25">
      <c r="H548">
        <v>76</v>
      </c>
      <c r="I548">
        <v>33.746194000000003</v>
      </c>
      <c r="J548">
        <v>-106.89534399999999</v>
      </c>
    </row>
    <row r="549" spans="8:10" x14ac:dyDescent="0.25">
      <c r="H549">
        <v>76.099999999999994</v>
      </c>
      <c r="I549">
        <v>33.747252000000003</v>
      </c>
      <c r="J549">
        <v>-106.894239</v>
      </c>
    </row>
    <row r="550" spans="8:10" x14ac:dyDescent="0.25">
      <c r="H550">
        <v>76.2</v>
      </c>
      <c r="I550">
        <v>33.748108000000002</v>
      </c>
      <c r="J550">
        <v>-106.89318799999999</v>
      </c>
    </row>
    <row r="551" spans="8:10" x14ac:dyDescent="0.25">
      <c r="H551">
        <v>76.3</v>
      </c>
      <c r="I551">
        <v>33.748961999999999</v>
      </c>
      <c r="J551">
        <v>-106.891846</v>
      </c>
    </row>
    <row r="552" spans="8:10" x14ac:dyDescent="0.25">
      <c r="H552">
        <v>76.400000000000006</v>
      </c>
      <c r="I552">
        <v>33.749786999999998</v>
      </c>
      <c r="J552">
        <v>-106.890412</v>
      </c>
    </row>
    <row r="553" spans="8:10" x14ac:dyDescent="0.25">
      <c r="H553">
        <v>76.5</v>
      </c>
      <c r="I553">
        <v>33.750731999999999</v>
      </c>
      <c r="J553">
        <v>-106.889099</v>
      </c>
    </row>
    <row r="554" spans="8:10" x14ac:dyDescent="0.25">
      <c r="H554">
        <v>76.599999999999994</v>
      </c>
      <c r="I554">
        <v>33.751587000000001</v>
      </c>
      <c r="J554">
        <v>-106.887878</v>
      </c>
    </row>
    <row r="555" spans="8:10" x14ac:dyDescent="0.25">
      <c r="H555">
        <v>76.7</v>
      </c>
      <c r="I555">
        <v>33.752257999999998</v>
      </c>
      <c r="J555">
        <v>-106.886719</v>
      </c>
    </row>
    <row r="556" spans="8:10" x14ac:dyDescent="0.25">
      <c r="H556">
        <v>76.8</v>
      </c>
      <c r="I556">
        <v>33.753357000000001</v>
      </c>
      <c r="J556">
        <v>-106.88568100000001</v>
      </c>
    </row>
    <row r="557" spans="8:10" x14ac:dyDescent="0.25">
      <c r="H557">
        <v>76.900000000000006</v>
      </c>
      <c r="I557">
        <v>33.754728999999998</v>
      </c>
      <c r="J557">
        <v>-106.884659</v>
      </c>
    </row>
    <row r="558" spans="8:10" x14ac:dyDescent="0.25">
      <c r="H558">
        <v>77</v>
      </c>
      <c r="I558">
        <v>33.755904999999998</v>
      </c>
      <c r="J558">
        <v>-106.883709</v>
      </c>
    </row>
    <row r="559" spans="8:10" x14ac:dyDescent="0.25">
      <c r="H559">
        <v>77.099999999999994</v>
      </c>
      <c r="I559">
        <v>33.757080000000002</v>
      </c>
      <c r="J559">
        <v>-106.882751</v>
      </c>
    </row>
    <row r="560" spans="8:10" x14ac:dyDescent="0.25">
      <c r="H560">
        <v>77.2</v>
      </c>
      <c r="I560">
        <v>33.758667000000003</v>
      </c>
      <c r="J560">
        <v>-106.88208</v>
      </c>
    </row>
    <row r="561" spans="8:10" x14ac:dyDescent="0.25">
      <c r="H561">
        <v>77.3</v>
      </c>
      <c r="I561">
        <v>33.759765999999999</v>
      </c>
      <c r="J561">
        <v>-106.881409</v>
      </c>
    </row>
    <row r="562" spans="8:10" x14ac:dyDescent="0.25">
      <c r="H562">
        <v>77.400000000000006</v>
      </c>
      <c r="I562">
        <v>33.760711999999998</v>
      </c>
      <c r="J562">
        <v>-106.880171</v>
      </c>
    </row>
    <row r="563" spans="8:10" x14ac:dyDescent="0.25">
      <c r="H563">
        <v>77.5</v>
      </c>
      <c r="I563">
        <v>33.761893000000001</v>
      </c>
      <c r="J563">
        <v>-106.87919100000001</v>
      </c>
    </row>
    <row r="564" spans="8:10" x14ac:dyDescent="0.25">
      <c r="H564">
        <v>77.599999999999994</v>
      </c>
      <c r="I564">
        <v>33.763061999999998</v>
      </c>
      <c r="J564">
        <v>-106.878113</v>
      </c>
    </row>
    <row r="565" spans="8:10" x14ac:dyDescent="0.25">
      <c r="H565">
        <v>77.7</v>
      </c>
      <c r="I565">
        <v>33.764271999999998</v>
      </c>
      <c r="J565">
        <v>-106.877272</v>
      </c>
    </row>
    <row r="566" spans="8:10" x14ac:dyDescent="0.25">
      <c r="H566">
        <v>77.8</v>
      </c>
      <c r="I566">
        <v>33.765442</v>
      </c>
      <c r="J566">
        <v>-106.876587</v>
      </c>
    </row>
    <row r="567" spans="8:10" x14ac:dyDescent="0.25">
      <c r="H567">
        <v>77.900000000000006</v>
      </c>
      <c r="I567">
        <v>33.767037000000002</v>
      </c>
      <c r="J567">
        <v>-106.876002</v>
      </c>
    </row>
    <row r="568" spans="8:10" x14ac:dyDescent="0.25">
      <c r="H568">
        <v>78</v>
      </c>
      <c r="I568">
        <v>33.768545000000003</v>
      </c>
      <c r="J568">
        <v>-106.875725</v>
      </c>
    </row>
    <row r="569" spans="8:10" x14ac:dyDescent="0.25">
      <c r="H569">
        <v>78.099999999999994</v>
      </c>
      <c r="I569">
        <v>33.769902999999999</v>
      </c>
      <c r="J569">
        <v>-106.875052</v>
      </c>
    </row>
    <row r="570" spans="8:10" x14ac:dyDescent="0.25">
      <c r="H570">
        <v>78.2</v>
      </c>
      <c r="I570">
        <v>33.771178999999997</v>
      </c>
      <c r="J570">
        <v>-106.874695</v>
      </c>
    </row>
    <row r="571" spans="8:10" x14ac:dyDescent="0.25">
      <c r="H571">
        <v>78.3</v>
      </c>
      <c r="I571">
        <v>33.772278</v>
      </c>
      <c r="J571">
        <v>-106.875671</v>
      </c>
    </row>
    <row r="572" spans="8:10" x14ac:dyDescent="0.25">
      <c r="H572">
        <v>78.400000000000006</v>
      </c>
      <c r="I572">
        <v>33.773803999999998</v>
      </c>
      <c r="J572">
        <v>-106.876221</v>
      </c>
    </row>
    <row r="573" spans="8:10" x14ac:dyDescent="0.25">
      <c r="H573">
        <v>78.5</v>
      </c>
      <c r="I573">
        <v>33.774890999999997</v>
      </c>
      <c r="J573">
        <v>-106.875328</v>
      </c>
    </row>
    <row r="574" spans="8:10" x14ac:dyDescent="0.25">
      <c r="H574">
        <v>78.599999999999994</v>
      </c>
      <c r="I574">
        <v>33.775390999999999</v>
      </c>
      <c r="J574">
        <v>-106.87384</v>
      </c>
    </row>
    <row r="575" spans="8:10" x14ac:dyDescent="0.25">
      <c r="H575">
        <v>78.7</v>
      </c>
      <c r="I575">
        <v>33.775727000000003</v>
      </c>
      <c r="J575">
        <v>-106.872389</v>
      </c>
    </row>
    <row r="576" spans="8:10" x14ac:dyDescent="0.25">
      <c r="H576">
        <v>78.8</v>
      </c>
      <c r="I576">
        <v>33.776245000000003</v>
      </c>
      <c r="J576">
        <v>-106.87097199999999</v>
      </c>
    </row>
    <row r="577" spans="8:10" x14ac:dyDescent="0.25">
      <c r="H577">
        <v>78.900000000000006</v>
      </c>
      <c r="I577">
        <v>33.777588000000002</v>
      </c>
      <c r="J577">
        <v>-106.870178</v>
      </c>
    </row>
    <row r="578" spans="8:10" x14ac:dyDescent="0.25">
      <c r="H578">
        <v>79</v>
      </c>
      <c r="I578">
        <v>33.778942000000001</v>
      </c>
      <c r="J578">
        <v>-106.870661</v>
      </c>
    </row>
    <row r="579" spans="8:10" x14ac:dyDescent="0.25">
      <c r="H579">
        <v>79.099999999999994</v>
      </c>
      <c r="I579">
        <v>33.779784999999997</v>
      </c>
      <c r="J579">
        <v>-106.87206999999999</v>
      </c>
    </row>
    <row r="580" spans="8:10" x14ac:dyDescent="0.25">
      <c r="H580">
        <v>79.2</v>
      </c>
      <c r="I580">
        <v>33.780456999999998</v>
      </c>
      <c r="J580">
        <v>-106.87329099999999</v>
      </c>
    </row>
    <row r="581" spans="8:10" x14ac:dyDescent="0.25">
      <c r="H581">
        <v>79.3</v>
      </c>
      <c r="I581">
        <v>33.781737999999997</v>
      </c>
      <c r="J581">
        <v>-106.874146</v>
      </c>
    </row>
    <row r="582" spans="8:10" x14ac:dyDescent="0.25">
      <c r="H582">
        <v>79.400000000000006</v>
      </c>
      <c r="I582">
        <v>33.782837000000001</v>
      </c>
      <c r="J582">
        <v>-106.874939</v>
      </c>
    </row>
    <row r="583" spans="8:10" x14ac:dyDescent="0.25">
      <c r="H583">
        <v>79.5</v>
      </c>
      <c r="I583">
        <v>33.784607000000001</v>
      </c>
      <c r="J583">
        <v>-106.875122</v>
      </c>
    </row>
    <row r="584" spans="8:10" x14ac:dyDescent="0.25">
      <c r="H584">
        <v>79.599999999999994</v>
      </c>
      <c r="I584">
        <v>33.785809</v>
      </c>
      <c r="J584">
        <v>-106.874655</v>
      </c>
    </row>
    <row r="585" spans="8:10" x14ac:dyDescent="0.25">
      <c r="H585">
        <v>79.7</v>
      </c>
      <c r="I585">
        <v>33.787047999999999</v>
      </c>
      <c r="J585">
        <v>-106.87359600000001</v>
      </c>
    </row>
    <row r="586" spans="8:10" x14ac:dyDescent="0.25">
      <c r="H586">
        <v>79.8</v>
      </c>
      <c r="I586">
        <v>33.788330000000002</v>
      </c>
      <c r="J586">
        <v>-106.873474</v>
      </c>
    </row>
    <row r="587" spans="8:10" x14ac:dyDescent="0.25">
      <c r="H587">
        <v>79.900000000000006</v>
      </c>
      <c r="I587">
        <v>33.789859999999997</v>
      </c>
      <c r="J587">
        <v>-106.873322</v>
      </c>
    </row>
    <row r="588" spans="8:10" x14ac:dyDescent="0.25">
      <c r="H588">
        <v>80</v>
      </c>
      <c r="I588">
        <v>33.790683000000001</v>
      </c>
      <c r="J588">
        <v>-106.87206399999999</v>
      </c>
    </row>
    <row r="589" spans="8:10" x14ac:dyDescent="0.25">
      <c r="H589">
        <v>80.099999999999994</v>
      </c>
      <c r="I589">
        <v>33.791198999999999</v>
      </c>
      <c r="J589">
        <v>-106.870422</v>
      </c>
    </row>
    <row r="590" spans="8:10" x14ac:dyDescent="0.25">
      <c r="H590">
        <v>80.2</v>
      </c>
      <c r="I590">
        <v>33.792113999999998</v>
      </c>
      <c r="J590">
        <v>-106.86932400000001</v>
      </c>
    </row>
    <row r="591" spans="8:10" x14ac:dyDescent="0.25">
      <c r="H591">
        <v>80.3</v>
      </c>
      <c r="I591">
        <v>33.792904</v>
      </c>
      <c r="J591">
        <v>-106.86812500000001</v>
      </c>
    </row>
    <row r="592" spans="8:10" x14ac:dyDescent="0.25">
      <c r="H592">
        <v>80.400000000000006</v>
      </c>
      <c r="I592">
        <v>33.793823000000003</v>
      </c>
      <c r="J592">
        <v>-106.86700399999999</v>
      </c>
    </row>
    <row r="593" spans="8:10" x14ac:dyDescent="0.25">
      <c r="H593">
        <v>80.5</v>
      </c>
      <c r="I593">
        <v>33.795248000000001</v>
      </c>
      <c r="J593">
        <v>-106.86624999999999</v>
      </c>
    </row>
    <row r="594" spans="8:10" x14ac:dyDescent="0.25">
      <c r="H594">
        <v>80.599999999999994</v>
      </c>
      <c r="I594">
        <v>33.796264999999998</v>
      </c>
      <c r="J594">
        <v>-106.865234</v>
      </c>
    </row>
    <row r="595" spans="8:10" x14ac:dyDescent="0.25">
      <c r="H595">
        <v>80.7</v>
      </c>
      <c r="I595">
        <v>33.797280000000001</v>
      </c>
      <c r="J595">
        <v>-106.863974</v>
      </c>
    </row>
    <row r="596" spans="8:10" x14ac:dyDescent="0.25">
      <c r="H596">
        <v>80.8</v>
      </c>
      <c r="I596">
        <v>33.798279000000001</v>
      </c>
      <c r="J596">
        <v>-106.86273199999999</v>
      </c>
    </row>
    <row r="597" spans="8:10" x14ac:dyDescent="0.25">
      <c r="H597">
        <v>80.900000000000006</v>
      </c>
      <c r="I597">
        <v>33.799154000000001</v>
      </c>
      <c r="J597">
        <v>-106.861552</v>
      </c>
    </row>
    <row r="598" spans="8:10" x14ac:dyDescent="0.25">
      <c r="H598">
        <v>81</v>
      </c>
      <c r="I598">
        <v>33.800224999999998</v>
      </c>
      <c r="J598">
        <v>-106.860454</v>
      </c>
    </row>
    <row r="599" spans="8:10" x14ac:dyDescent="0.25">
      <c r="H599">
        <v>81.099999999999994</v>
      </c>
      <c r="I599">
        <v>33.801271</v>
      </c>
      <c r="J599">
        <v>-106.85933300000001</v>
      </c>
    </row>
    <row r="600" spans="8:10" x14ac:dyDescent="0.25">
      <c r="H600">
        <v>81.2</v>
      </c>
      <c r="I600">
        <v>33.802450999999998</v>
      </c>
      <c r="J600">
        <v>-106.858358</v>
      </c>
    </row>
    <row r="601" spans="8:10" x14ac:dyDescent="0.25">
      <c r="H601">
        <v>81.3</v>
      </c>
      <c r="I601">
        <v>33.803783000000003</v>
      </c>
      <c r="J601">
        <v>-106.85760000000001</v>
      </c>
    </row>
    <row r="602" spans="8:10" x14ac:dyDescent="0.25">
      <c r="H602">
        <v>81.400000000000006</v>
      </c>
      <c r="I602">
        <v>33.805205999999998</v>
      </c>
      <c r="J602">
        <v>-106.857038</v>
      </c>
    </row>
    <row r="603" spans="8:10" x14ac:dyDescent="0.25">
      <c r="H603">
        <v>81.5</v>
      </c>
      <c r="I603">
        <v>33.806668000000002</v>
      </c>
      <c r="J603">
        <v>-106.856573</v>
      </c>
    </row>
    <row r="604" spans="8:10" x14ac:dyDescent="0.25">
      <c r="H604">
        <v>81.599999999999994</v>
      </c>
      <c r="I604">
        <v>33.808349999999997</v>
      </c>
      <c r="J604">
        <v>-106.856201</v>
      </c>
    </row>
    <row r="605" spans="8:10" x14ac:dyDescent="0.25">
      <c r="H605">
        <v>81.7</v>
      </c>
      <c r="I605">
        <v>33.809691999999998</v>
      </c>
      <c r="J605">
        <v>-106.85601800000001</v>
      </c>
    </row>
    <row r="606" spans="8:10" x14ac:dyDescent="0.25">
      <c r="H606">
        <v>81.8</v>
      </c>
      <c r="I606">
        <v>33.810791000000002</v>
      </c>
      <c r="J606">
        <v>-106.855103</v>
      </c>
    </row>
    <row r="607" spans="8:10" x14ac:dyDescent="0.25">
      <c r="H607">
        <v>81.900000000000006</v>
      </c>
      <c r="I607">
        <v>33.810791000000002</v>
      </c>
      <c r="J607">
        <v>-106.85369900000001</v>
      </c>
    </row>
    <row r="608" spans="8:10" x14ac:dyDescent="0.25">
      <c r="H608">
        <v>82</v>
      </c>
      <c r="I608">
        <v>33.812016999999997</v>
      </c>
      <c r="J608">
        <v>-106.85380000000001</v>
      </c>
    </row>
    <row r="609" spans="8:10" x14ac:dyDescent="0.25">
      <c r="H609">
        <v>82.1</v>
      </c>
      <c r="I609">
        <v>33.812987999999997</v>
      </c>
      <c r="J609">
        <v>-106.854919</v>
      </c>
    </row>
    <row r="610" spans="8:10" x14ac:dyDescent="0.25">
      <c r="H610">
        <v>82.2</v>
      </c>
      <c r="I610">
        <v>33.814331000000003</v>
      </c>
      <c r="J610">
        <v>-106.85534699999999</v>
      </c>
    </row>
    <row r="611" spans="8:10" x14ac:dyDescent="0.25">
      <c r="H611">
        <v>82.3</v>
      </c>
      <c r="I611">
        <v>33.815764999999999</v>
      </c>
      <c r="J611">
        <v>-106.854724</v>
      </c>
    </row>
    <row r="612" spans="8:10" x14ac:dyDescent="0.25">
      <c r="H612">
        <v>82.4</v>
      </c>
      <c r="I612">
        <v>33.816718999999999</v>
      </c>
      <c r="J612">
        <v>-106.853568</v>
      </c>
    </row>
    <row r="613" spans="8:10" x14ac:dyDescent="0.25">
      <c r="H613">
        <v>82.5</v>
      </c>
      <c r="I613">
        <v>33.817138999999997</v>
      </c>
      <c r="J613">
        <v>-106.85217299999999</v>
      </c>
    </row>
    <row r="614" spans="8:10" x14ac:dyDescent="0.25">
      <c r="H614">
        <v>82.6</v>
      </c>
      <c r="I614">
        <v>33.818297999999999</v>
      </c>
      <c r="J614">
        <v>-106.85095200000001</v>
      </c>
    </row>
    <row r="615" spans="8:10" x14ac:dyDescent="0.25">
      <c r="H615">
        <v>82.7</v>
      </c>
      <c r="I615">
        <v>33.819445000000002</v>
      </c>
      <c r="J615">
        <v>-106.85006</v>
      </c>
    </row>
    <row r="616" spans="8:10" x14ac:dyDescent="0.25">
      <c r="H616">
        <v>82.8</v>
      </c>
      <c r="I616">
        <v>33.820495999999999</v>
      </c>
      <c r="J616">
        <v>-106.849182</v>
      </c>
    </row>
    <row r="617" spans="8:10" x14ac:dyDescent="0.25">
      <c r="H617">
        <v>82.9</v>
      </c>
      <c r="I617">
        <v>33.822153</v>
      </c>
      <c r="J617">
        <v>-106.84886</v>
      </c>
    </row>
    <row r="618" spans="8:10" x14ac:dyDescent="0.25">
      <c r="H618">
        <v>83</v>
      </c>
      <c r="I618">
        <v>33.823546999999998</v>
      </c>
      <c r="J618">
        <v>-106.848511</v>
      </c>
    </row>
    <row r="619" spans="8:10" x14ac:dyDescent="0.25">
      <c r="H619">
        <v>83.1</v>
      </c>
      <c r="I619">
        <v>33.825073000000003</v>
      </c>
      <c r="J619">
        <v>-106.848206</v>
      </c>
    </row>
    <row r="620" spans="8:10" x14ac:dyDescent="0.25">
      <c r="H620">
        <v>83.2</v>
      </c>
      <c r="I620">
        <v>33.826599000000002</v>
      </c>
      <c r="J620">
        <v>-106.848084</v>
      </c>
    </row>
    <row r="621" spans="8:10" x14ac:dyDescent="0.25">
      <c r="H621">
        <v>83.3</v>
      </c>
      <c r="I621">
        <v>33.828369000000002</v>
      </c>
      <c r="J621">
        <v>-106.848389</v>
      </c>
    </row>
    <row r="622" spans="8:10" x14ac:dyDescent="0.25">
      <c r="H622">
        <v>83.4</v>
      </c>
      <c r="I622">
        <v>33.829573000000003</v>
      </c>
      <c r="J622">
        <v>-106.848952</v>
      </c>
    </row>
    <row r="623" spans="8:10" x14ac:dyDescent="0.25">
      <c r="H623">
        <v>83.5</v>
      </c>
      <c r="I623">
        <v>33.830810999999997</v>
      </c>
      <c r="J623">
        <v>-106.84985399999999</v>
      </c>
    </row>
    <row r="624" spans="8:10" x14ac:dyDescent="0.25">
      <c r="H624">
        <v>83.6</v>
      </c>
      <c r="I624">
        <v>33.832152999999998</v>
      </c>
      <c r="J624">
        <v>-106.850403</v>
      </c>
    </row>
    <row r="625" spans="8:10" x14ac:dyDescent="0.25">
      <c r="H625">
        <v>83.7</v>
      </c>
      <c r="I625">
        <v>33.833683999999998</v>
      </c>
      <c r="J625">
        <v>-106.850403</v>
      </c>
    </row>
    <row r="626" spans="8:10" x14ac:dyDescent="0.25">
      <c r="H626">
        <v>83.8</v>
      </c>
      <c r="I626">
        <v>33.835197000000001</v>
      </c>
      <c r="J626">
        <v>-106.85021500000001</v>
      </c>
    </row>
    <row r="627" spans="8:10" x14ac:dyDescent="0.25">
      <c r="H627">
        <v>83.9</v>
      </c>
      <c r="I627">
        <v>33.836646999999999</v>
      </c>
      <c r="J627">
        <v>-106.84972</v>
      </c>
    </row>
    <row r="628" spans="8:10" x14ac:dyDescent="0.25">
      <c r="H628">
        <v>84</v>
      </c>
      <c r="I628">
        <v>33.837989999999998</v>
      </c>
      <c r="J628">
        <v>-106.849002</v>
      </c>
    </row>
    <row r="629" spans="8:10" x14ac:dyDescent="0.25">
      <c r="H629">
        <v>84.1</v>
      </c>
      <c r="I629">
        <v>33.839272000000001</v>
      </c>
      <c r="J629">
        <v>-106.848162</v>
      </c>
    </row>
    <row r="630" spans="8:10" x14ac:dyDescent="0.25">
      <c r="H630">
        <v>84.2</v>
      </c>
      <c r="I630">
        <v>33.840240999999999</v>
      </c>
      <c r="J630">
        <v>-106.847015</v>
      </c>
    </row>
    <row r="631" spans="8:10" x14ac:dyDescent="0.25">
      <c r="H631">
        <v>84.3</v>
      </c>
      <c r="I631">
        <v>33.841405000000002</v>
      </c>
      <c r="J631">
        <v>-106.846031</v>
      </c>
    </row>
    <row r="632" spans="8:10" x14ac:dyDescent="0.25">
      <c r="H632">
        <v>84.4</v>
      </c>
      <c r="I632">
        <v>33.842711999999999</v>
      </c>
      <c r="J632">
        <v>-106.845215</v>
      </c>
    </row>
    <row r="633" spans="8:10" x14ac:dyDescent="0.25">
      <c r="H633">
        <v>84.5</v>
      </c>
      <c r="I633">
        <v>33.844078000000003</v>
      </c>
      <c r="J633">
        <v>-106.844532</v>
      </c>
    </row>
    <row r="634" spans="8:10" x14ac:dyDescent="0.25">
      <c r="H634">
        <v>84.6</v>
      </c>
      <c r="I634">
        <v>33.845556999999999</v>
      </c>
      <c r="J634">
        <v>-106.8443</v>
      </c>
    </row>
    <row r="635" spans="8:10" x14ac:dyDescent="0.25">
      <c r="H635">
        <v>84.7</v>
      </c>
      <c r="I635">
        <v>33.847107000000001</v>
      </c>
      <c r="J635">
        <v>-106.84491</v>
      </c>
    </row>
    <row r="636" spans="8:10" x14ac:dyDescent="0.25">
      <c r="H636">
        <v>84.8</v>
      </c>
      <c r="I636">
        <v>33.848388999999997</v>
      </c>
      <c r="J636">
        <v>-106.845764</v>
      </c>
    </row>
    <row r="637" spans="8:10" x14ac:dyDescent="0.25">
      <c r="H637">
        <v>84.9</v>
      </c>
      <c r="I637">
        <v>33.849730999999998</v>
      </c>
      <c r="J637">
        <v>-106.845764</v>
      </c>
    </row>
    <row r="638" spans="8:10" x14ac:dyDescent="0.25">
      <c r="H638">
        <v>85</v>
      </c>
      <c r="I638">
        <v>33.850830000000002</v>
      </c>
      <c r="J638">
        <v>-106.844666</v>
      </c>
    </row>
    <row r="639" spans="8:10" x14ac:dyDescent="0.25">
      <c r="H639">
        <v>85.1</v>
      </c>
      <c r="I639">
        <v>33.852269999999997</v>
      </c>
      <c r="J639">
        <v>-106.844621</v>
      </c>
    </row>
    <row r="640" spans="8:10" x14ac:dyDescent="0.25">
      <c r="H640">
        <v>85.2</v>
      </c>
      <c r="I640">
        <v>33.853698999999999</v>
      </c>
      <c r="J640">
        <v>-106.845032</v>
      </c>
    </row>
    <row r="641" spans="8:10" x14ac:dyDescent="0.25">
      <c r="H641">
        <v>85.3</v>
      </c>
      <c r="I641">
        <v>33.855189000000003</v>
      </c>
      <c r="J641">
        <v>-106.84554900000001</v>
      </c>
    </row>
    <row r="642" spans="8:10" x14ac:dyDescent="0.25">
      <c r="H642">
        <v>85.4</v>
      </c>
      <c r="I642">
        <v>33.856603999999997</v>
      </c>
      <c r="J642">
        <v>-106.84613899999999</v>
      </c>
    </row>
    <row r="643" spans="8:10" x14ac:dyDescent="0.25">
      <c r="H643">
        <v>85.5</v>
      </c>
      <c r="I643">
        <v>33.857849000000002</v>
      </c>
      <c r="J643">
        <v>-106.846985</v>
      </c>
    </row>
    <row r="644" spans="8:10" x14ac:dyDescent="0.25">
      <c r="H644">
        <v>85.6</v>
      </c>
      <c r="I644">
        <v>33.859243999999997</v>
      </c>
      <c r="J644">
        <v>-106.847652</v>
      </c>
    </row>
    <row r="645" spans="8:10" x14ac:dyDescent="0.25">
      <c r="H645">
        <v>85.7</v>
      </c>
      <c r="I645">
        <v>33.860534999999999</v>
      </c>
      <c r="J645">
        <v>-106.848389</v>
      </c>
    </row>
    <row r="646" spans="8:10" x14ac:dyDescent="0.25">
      <c r="H646">
        <v>85.8</v>
      </c>
      <c r="I646">
        <v>33.862243999999997</v>
      </c>
      <c r="J646">
        <v>-106.848511</v>
      </c>
    </row>
    <row r="647" spans="8:10" x14ac:dyDescent="0.25">
      <c r="H647">
        <v>85.9</v>
      </c>
      <c r="I647">
        <v>33.863635000000002</v>
      </c>
      <c r="J647">
        <v>-106.848372</v>
      </c>
    </row>
    <row r="648" spans="8:10" x14ac:dyDescent="0.25">
      <c r="H648">
        <v>86</v>
      </c>
      <c r="I648">
        <v>33.865143000000003</v>
      </c>
      <c r="J648">
        <v>-106.84814</v>
      </c>
    </row>
    <row r="649" spans="8:10" x14ac:dyDescent="0.25">
      <c r="H649">
        <v>86.1</v>
      </c>
      <c r="I649">
        <v>33.866638000000002</v>
      </c>
      <c r="J649">
        <v>-106.847961</v>
      </c>
    </row>
    <row r="650" spans="8:10" x14ac:dyDescent="0.25">
      <c r="H650">
        <v>86.2</v>
      </c>
      <c r="I650">
        <v>33.867981</v>
      </c>
      <c r="J650">
        <v>-106.847961</v>
      </c>
    </row>
    <row r="651" spans="8:10" x14ac:dyDescent="0.25">
      <c r="H651">
        <v>86.3</v>
      </c>
      <c r="I651">
        <v>33.869732999999997</v>
      </c>
      <c r="J651">
        <v>-106.847961</v>
      </c>
    </row>
    <row r="652" spans="8:10" x14ac:dyDescent="0.25">
      <c r="H652">
        <v>86.4</v>
      </c>
      <c r="I652">
        <v>33.871276999999999</v>
      </c>
      <c r="J652">
        <v>-106.848206</v>
      </c>
    </row>
    <row r="653" spans="8:10" x14ac:dyDescent="0.25">
      <c r="H653">
        <v>86.5</v>
      </c>
      <c r="I653">
        <v>33.872501</v>
      </c>
      <c r="J653">
        <v>-106.849041</v>
      </c>
    </row>
    <row r="654" spans="8:10" x14ac:dyDescent="0.25">
      <c r="H654">
        <v>86.6</v>
      </c>
      <c r="I654">
        <v>33.873983000000003</v>
      </c>
      <c r="J654">
        <v>-106.84941999999999</v>
      </c>
    </row>
    <row r="655" spans="8:10" x14ac:dyDescent="0.25">
      <c r="H655">
        <v>86.7</v>
      </c>
      <c r="I655">
        <v>33.875670999999997</v>
      </c>
      <c r="J655">
        <v>-106.84942599999999</v>
      </c>
    </row>
    <row r="656" spans="8:10" x14ac:dyDescent="0.25">
      <c r="H656">
        <v>86.8</v>
      </c>
      <c r="I656">
        <v>33.877014000000003</v>
      </c>
      <c r="J656">
        <v>-106.849487</v>
      </c>
    </row>
    <row r="657" spans="8:10" x14ac:dyDescent="0.25">
      <c r="H657">
        <v>86.9</v>
      </c>
      <c r="I657">
        <v>33.878483000000003</v>
      </c>
      <c r="J657">
        <v>-106.848997</v>
      </c>
    </row>
    <row r="658" spans="8:10" x14ac:dyDescent="0.25">
      <c r="H658">
        <v>87</v>
      </c>
      <c r="I658">
        <v>33.879883</v>
      </c>
      <c r="J658">
        <v>-106.848206</v>
      </c>
    </row>
    <row r="659" spans="8:10" x14ac:dyDescent="0.25">
      <c r="H659">
        <v>87.1</v>
      </c>
      <c r="I659">
        <v>33.881165000000003</v>
      </c>
      <c r="J659">
        <v>-106.84729</v>
      </c>
    </row>
    <row r="660" spans="8:10" x14ac:dyDescent="0.25">
      <c r="H660">
        <v>87.2</v>
      </c>
      <c r="I660">
        <v>33.882263000000002</v>
      </c>
      <c r="J660">
        <v>-106.84674099999999</v>
      </c>
    </row>
    <row r="661" spans="8:10" x14ac:dyDescent="0.25">
      <c r="H661">
        <v>87.3</v>
      </c>
      <c r="I661">
        <v>33.883721000000001</v>
      </c>
      <c r="J661">
        <v>-106.845821</v>
      </c>
    </row>
    <row r="662" spans="8:10" x14ac:dyDescent="0.25">
      <c r="H662">
        <v>87.4</v>
      </c>
      <c r="I662">
        <v>33.885178000000003</v>
      </c>
      <c r="J662">
        <v>-106.84539100000001</v>
      </c>
    </row>
    <row r="663" spans="8:10" x14ac:dyDescent="0.25">
      <c r="H663">
        <v>87.5</v>
      </c>
      <c r="I663">
        <v>33.886699</v>
      </c>
      <c r="J663">
        <v>-106.84519</v>
      </c>
    </row>
    <row r="664" spans="8:10" x14ac:dyDescent="0.25">
      <c r="H664">
        <v>87.6</v>
      </c>
      <c r="I664">
        <v>33.888227999999998</v>
      </c>
      <c r="J664">
        <v>-106.84509300000001</v>
      </c>
    </row>
    <row r="665" spans="8:10" x14ac:dyDescent="0.25">
      <c r="H665">
        <v>87.7</v>
      </c>
      <c r="I665">
        <v>33.889741999999998</v>
      </c>
      <c r="J665">
        <v>-106.845276</v>
      </c>
    </row>
    <row r="666" spans="8:10" x14ac:dyDescent="0.25">
      <c r="H666">
        <v>87.8</v>
      </c>
      <c r="I666">
        <v>33.891295999999997</v>
      </c>
      <c r="J666">
        <v>-106.84545900000001</v>
      </c>
    </row>
    <row r="667" spans="8:10" x14ac:dyDescent="0.25">
      <c r="H667">
        <v>87.9</v>
      </c>
      <c r="I667">
        <v>33.892783000000001</v>
      </c>
      <c r="J667">
        <v>-106.845642</v>
      </c>
    </row>
    <row r="668" spans="8:10" x14ac:dyDescent="0.25">
      <c r="H668">
        <v>88</v>
      </c>
      <c r="I668">
        <v>33.894297999999999</v>
      </c>
      <c r="J668">
        <v>-106.845821</v>
      </c>
    </row>
    <row r="669" spans="8:10" x14ac:dyDescent="0.25">
      <c r="H669">
        <v>88.1</v>
      </c>
      <c r="I669">
        <v>33.895935000000001</v>
      </c>
      <c r="J669">
        <v>-106.84631299999999</v>
      </c>
    </row>
    <row r="670" spans="8:10" x14ac:dyDescent="0.25">
      <c r="H670">
        <v>88.2</v>
      </c>
      <c r="I670">
        <v>33.89714</v>
      </c>
      <c r="J670">
        <v>-106.84694</v>
      </c>
    </row>
    <row r="671" spans="8:10" x14ac:dyDescent="0.25">
      <c r="H671">
        <v>88.3</v>
      </c>
      <c r="I671">
        <v>33.898490000000002</v>
      </c>
      <c r="J671">
        <v>-106.847668</v>
      </c>
    </row>
    <row r="672" spans="8:10" x14ac:dyDescent="0.25">
      <c r="H672">
        <v>88.4</v>
      </c>
      <c r="I672">
        <v>33.899813000000002</v>
      </c>
      <c r="J672">
        <v>-106.848445</v>
      </c>
    </row>
    <row r="673" spans="8:10" x14ac:dyDescent="0.25">
      <c r="H673">
        <v>88.5</v>
      </c>
      <c r="I673">
        <v>33.900961000000002</v>
      </c>
      <c r="J673">
        <v>-106.849423</v>
      </c>
    </row>
    <row r="674" spans="8:10" x14ac:dyDescent="0.25">
      <c r="H674">
        <v>88.6</v>
      </c>
      <c r="I674">
        <v>33.902285999999997</v>
      </c>
      <c r="J674">
        <v>-106.850196</v>
      </c>
    </row>
    <row r="675" spans="8:10" x14ac:dyDescent="0.25">
      <c r="H675">
        <v>88.7</v>
      </c>
      <c r="I675">
        <v>33.903609000000003</v>
      </c>
      <c r="J675">
        <v>-106.850973</v>
      </c>
    </row>
    <row r="676" spans="8:10" x14ac:dyDescent="0.25">
      <c r="H676">
        <v>88.8</v>
      </c>
      <c r="I676">
        <v>33.904949999999999</v>
      </c>
      <c r="J676">
        <v>-106.851719</v>
      </c>
    </row>
    <row r="677" spans="8:10" x14ac:dyDescent="0.25">
      <c r="H677">
        <v>88.9</v>
      </c>
      <c r="I677">
        <v>33.906348000000001</v>
      </c>
      <c r="J677">
        <v>-106.85233599999999</v>
      </c>
    </row>
    <row r="678" spans="8:10" x14ac:dyDescent="0.25">
      <c r="H678">
        <v>89</v>
      </c>
      <c r="I678">
        <v>33.907814000000002</v>
      </c>
      <c r="J678">
        <v>-106.852791</v>
      </c>
    </row>
    <row r="679" spans="8:10" x14ac:dyDescent="0.25">
      <c r="H679">
        <v>89.1</v>
      </c>
      <c r="I679">
        <v>33.909362999999999</v>
      </c>
      <c r="J679">
        <v>-106.85327100000001</v>
      </c>
    </row>
    <row r="680" spans="8:10" x14ac:dyDescent="0.25">
      <c r="H680">
        <v>89.2</v>
      </c>
      <c r="I680">
        <v>33.910888999999997</v>
      </c>
      <c r="J680">
        <v>-106.85327100000001</v>
      </c>
    </row>
    <row r="681" spans="8:10" x14ac:dyDescent="0.25">
      <c r="H681">
        <v>89.3</v>
      </c>
      <c r="I681">
        <v>33.912312999999997</v>
      </c>
      <c r="J681">
        <v>-106.853341</v>
      </c>
    </row>
    <row r="682" spans="8:10" x14ac:dyDescent="0.25">
      <c r="H682">
        <v>89.4</v>
      </c>
      <c r="I682">
        <v>33.913756999999997</v>
      </c>
      <c r="J682">
        <v>-106.85290500000001</v>
      </c>
    </row>
    <row r="683" spans="8:10" x14ac:dyDescent="0.25">
      <c r="H683">
        <v>89.5</v>
      </c>
      <c r="I683">
        <v>33.915165999999999</v>
      </c>
      <c r="J683">
        <v>-106.852244</v>
      </c>
    </row>
    <row r="684" spans="8:10" x14ac:dyDescent="0.25">
      <c r="H684">
        <v>89.6</v>
      </c>
      <c r="I684">
        <v>33.916612999999998</v>
      </c>
      <c r="J684">
        <v>-106.851733</v>
      </c>
    </row>
    <row r="685" spans="8:10" x14ac:dyDescent="0.25">
      <c r="H685">
        <v>89.7</v>
      </c>
      <c r="I685">
        <v>33.918075999999999</v>
      </c>
      <c r="J685">
        <v>-106.85127</v>
      </c>
    </row>
    <row r="686" spans="8:10" x14ac:dyDescent="0.25">
      <c r="H686">
        <v>89.8</v>
      </c>
      <c r="I686">
        <v>33.919494999999998</v>
      </c>
      <c r="J686">
        <v>-106.85083</v>
      </c>
    </row>
    <row r="687" spans="8:10" x14ac:dyDescent="0.25">
      <c r="H687">
        <v>89.9</v>
      </c>
      <c r="I687">
        <v>33.921053999999998</v>
      </c>
      <c r="J687">
        <v>-106.85057500000001</v>
      </c>
    </row>
    <row r="688" spans="8:10" x14ac:dyDescent="0.25">
      <c r="H688">
        <v>90</v>
      </c>
      <c r="I688">
        <v>33.922587</v>
      </c>
      <c r="J688">
        <v>-106.850544</v>
      </c>
    </row>
    <row r="689" spans="8:10" x14ac:dyDescent="0.25">
      <c r="H689">
        <v>90.1</v>
      </c>
      <c r="I689">
        <v>33.924073</v>
      </c>
      <c r="J689">
        <v>-106.850871</v>
      </c>
    </row>
    <row r="690" spans="8:10" x14ac:dyDescent="0.25">
      <c r="H690">
        <v>90.2</v>
      </c>
      <c r="I690">
        <v>33.925528</v>
      </c>
      <c r="J690">
        <v>-106.851257</v>
      </c>
    </row>
    <row r="691" spans="8:10" x14ac:dyDescent="0.25">
      <c r="H691">
        <v>90.3</v>
      </c>
      <c r="I691">
        <v>33.926940999999999</v>
      </c>
      <c r="J691">
        <v>-106.85095200000001</v>
      </c>
    </row>
    <row r="692" spans="8:10" x14ac:dyDescent="0.25">
      <c r="H692">
        <v>90.4</v>
      </c>
      <c r="I692">
        <v>33.928514</v>
      </c>
      <c r="J692">
        <v>-106.85059800000001</v>
      </c>
    </row>
    <row r="693" spans="8:10" x14ac:dyDescent="0.25">
      <c r="H693">
        <v>90.5</v>
      </c>
      <c r="I693">
        <v>33.930039000000001</v>
      </c>
      <c r="J693">
        <v>-106.850438</v>
      </c>
    </row>
    <row r="694" spans="8:10" x14ac:dyDescent="0.25">
      <c r="H694">
        <v>90.6</v>
      </c>
      <c r="I694">
        <v>33.931569000000003</v>
      </c>
      <c r="J694">
        <v>-106.85031600000001</v>
      </c>
    </row>
    <row r="695" spans="8:10" x14ac:dyDescent="0.25">
      <c r="H695">
        <v>90.7</v>
      </c>
      <c r="I695">
        <v>33.933098000000001</v>
      </c>
      <c r="J695">
        <v>-106.850368</v>
      </c>
    </row>
    <row r="696" spans="8:10" x14ac:dyDescent="0.25">
      <c r="H696">
        <v>90.8</v>
      </c>
      <c r="I696">
        <v>33.934631000000003</v>
      </c>
      <c r="J696">
        <v>-106.850525</v>
      </c>
    </row>
    <row r="697" spans="8:10" x14ac:dyDescent="0.25">
      <c r="H697">
        <v>90.9</v>
      </c>
      <c r="I697">
        <v>33.936154999999999</v>
      </c>
      <c r="J697">
        <v>-106.85046800000001</v>
      </c>
    </row>
    <row r="698" spans="8:10" x14ac:dyDescent="0.25">
      <c r="H698">
        <v>91</v>
      </c>
      <c r="I698">
        <v>33.9375</v>
      </c>
      <c r="J698">
        <v>-106.850403</v>
      </c>
    </row>
    <row r="699" spans="8:10" x14ac:dyDescent="0.25">
      <c r="H699">
        <v>91.1</v>
      </c>
      <c r="I699">
        <v>33.939199000000002</v>
      </c>
      <c r="J699">
        <v>-106.850666</v>
      </c>
    </row>
    <row r="700" spans="8:10" x14ac:dyDescent="0.25">
      <c r="H700">
        <v>91.2</v>
      </c>
      <c r="I700">
        <v>33.94068</v>
      </c>
      <c r="J700">
        <v>-106.85089000000001</v>
      </c>
    </row>
    <row r="701" spans="8:10" x14ac:dyDescent="0.25">
      <c r="H701">
        <v>91.3</v>
      </c>
      <c r="I701">
        <v>33.942194999999998</v>
      </c>
      <c r="J701">
        <v>-106.85065299999999</v>
      </c>
    </row>
    <row r="702" spans="8:10" x14ac:dyDescent="0.25">
      <c r="H702">
        <v>91.4</v>
      </c>
      <c r="I702">
        <v>33.943908999999998</v>
      </c>
      <c r="J702">
        <v>-106.850525</v>
      </c>
    </row>
    <row r="703" spans="8:10" x14ac:dyDescent="0.25">
      <c r="H703">
        <v>91.5</v>
      </c>
      <c r="I703">
        <v>33.945141</v>
      </c>
      <c r="J703">
        <v>-106.849982</v>
      </c>
    </row>
    <row r="704" spans="8:10" x14ac:dyDescent="0.25">
      <c r="H704">
        <v>91.6</v>
      </c>
      <c r="I704">
        <v>33.946544000000003</v>
      </c>
      <c r="J704">
        <v>-106.849361</v>
      </c>
    </row>
    <row r="705" spans="8:10" x14ac:dyDescent="0.25">
      <c r="H705">
        <v>91.7</v>
      </c>
      <c r="I705">
        <v>33.947927999999997</v>
      </c>
      <c r="J705">
        <v>-106.848699</v>
      </c>
    </row>
    <row r="706" spans="8:10" x14ac:dyDescent="0.25">
      <c r="H706">
        <v>91.8</v>
      </c>
      <c r="I706">
        <v>33.949351999999998</v>
      </c>
      <c r="J706">
        <v>-106.848133</v>
      </c>
    </row>
    <row r="707" spans="8:10" x14ac:dyDescent="0.25">
      <c r="H707">
        <v>91.9</v>
      </c>
      <c r="I707">
        <v>33.950847000000003</v>
      </c>
      <c r="J707">
        <v>-106.84782300000001</v>
      </c>
    </row>
    <row r="708" spans="8:10" x14ac:dyDescent="0.25">
      <c r="H708">
        <v>92</v>
      </c>
      <c r="I708">
        <v>33.952454000000003</v>
      </c>
      <c r="J708">
        <v>-106.84777800000001</v>
      </c>
    </row>
    <row r="709" spans="8:10" x14ac:dyDescent="0.25">
      <c r="H709">
        <v>92.1</v>
      </c>
      <c r="I709">
        <v>33.953837</v>
      </c>
      <c r="J709">
        <v>-106.848226</v>
      </c>
    </row>
    <row r="710" spans="8:10" x14ac:dyDescent="0.25">
      <c r="H710">
        <v>92.2</v>
      </c>
      <c r="I710">
        <v>33.955106999999998</v>
      </c>
      <c r="J710">
        <v>-106.849059</v>
      </c>
    </row>
    <row r="711" spans="8:10" x14ac:dyDescent="0.25">
      <c r="H711">
        <v>92.3</v>
      </c>
      <c r="I711">
        <v>33.956237999999999</v>
      </c>
      <c r="J711">
        <v>-106.850281</v>
      </c>
    </row>
    <row r="712" spans="8:10" x14ac:dyDescent="0.25">
      <c r="H712">
        <v>92.4</v>
      </c>
      <c r="I712">
        <v>33.957132999999999</v>
      </c>
      <c r="J712">
        <v>-106.85134100000001</v>
      </c>
    </row>
    <row r="713" spans="8:10" x14ac:dyDescent="0.25">
      <c r="H713">
        <v>92.5</v>
      </c>
      <c r="I713">
        <v>33.958399</v>
      </c>
      <c r="J713">
        <v>-106.852205</v>
      </c>
    </row>
    <row r="714" spans="8:10" x14ac:dyDescent="0.25">
      <c r="H714">
        <v>92.6</v>
      </c>
      <c r="I714">
        <v>33.959716999999998</v>
      </c>
      <c r="J714">
        <v>-106.853149</v>
      </c>
    </row>
    <row r="715" spans="8:10" x14ac:dyDescent="0.25">
      <c r="H715">
        <v>92.7</v>
      </c>
      <c r="I715">
        <v>33.960814999999997</v>
      </c>
      <c r="J715">
        <v>-106.854004</v>
      </c>
    </row>
    <row r="716" spans="8:10" x14ac:dyDescent="0.25">
      <c r="H716">
        <v>92.8</v>
      </c>
      <c r="I716">
        <v>33.961914</v>
      </c>
      <c r="J716">
        <v>-106.855103</v>
      </c>
    </row>
    <row r="717" spans="8:10" x14ac:dyDescent="0.25">
      <c r="H717">
        <v>92.9</v>
      </c>
      <c r="I717">
        <v>33.963012999999997</v>
      </c>
      <c r="J717">
        <v>-106.855896</v>
      </c>
    </row>
    <row r="718" spans="8:10" x14ac:dyDescent="0.25">
      <c r="H718">
        <v>93</v>
      </c>
      <c r="I718">
        <v>33.964416</v>
      </c>
      <c r="J718">
        <v>-106.856931</v>
      </c>
    </row>
    <row r="719" spans="8:10" x14ac:dyDescent="0.25">
      <c r="H719">
        <v>93.1</v>
      </c>
      <c r="I719">
        <v>33.965735000000002</v>
      </c>
      <c r="J719">
        <v>-106.857715</v>
      </c>
    </row>
    <row r="720" spans="8:10" x14ac:dyDescent="0.25">
      <c r="H720">
        <v>93.2</v>
      </c>
      <c r="I720">
        <v>33.967106999999999</v>
      </c>
      <c r="J720">
        <v>-106.85837100000001</v>
      </c>
    </row>
    <row r="721" spans="8:10" x14ac:dyDescent="0.25">
      <c r="H721">
        <v>93.3</v>
      </c>
      <c r="I721">
        <v>33.968578999999998</v>
      </c>
      <c r="J721">
        <v>-106.858802</v>
      </c>
    </row>
    <row r="722" spans="8:10" x14ac:dyDescent="0.25">
      <c r="H722">
        <v>93.4</v>
      </c>
      <c r="I722">
        <v>33.970059999999997</v>
      </c>
      <c r="J722">
        <v>-106.85919199999999</v>
      </c>
    </row>
    <row r="723" spans="8:10" x14ac:dyDescent="0.25">
      <c r="H723">
        <v>93.5</v>
      </c>
      <c r="I723">
        <v>33.971583000000003</v>
      </c>
      <c r="J723">
        <v>-106.859314</v>
      </c>
    </row>
    <row r="724" spans="8:10" x14ac:dyDescent="0.25">
      <c r="H724">
        <v>93.6</v>
      </c>
      <c r="I724">
        <v>33.973108000000003</v>
      </c>
      <c r="J724">
        <v>-106.859459</v>
      </c>
    </row>
    <row r="725" spans="8:10" x14ac:dyDescent="0.25">
      <c r="H725">
        <v>93.7</v>
      </c>
      <c r="I725">
        <v>33.974487000000003</v>
      </c>
      <c r="J725">
        <v>-106.859741</v>
      </c>
    </row>
    <row r="726" spans="8:10" x14ac:dyDescent="0.25">
      <c r="H726">
        <v>93.8</v>
      </c>
      <c r="I726">
        <v>33.976256999999997</v>
      </c>
      <c r="J726">
        <v>-106.860046</v>
      </c>
    </row>
    <row r="727" spans="8:10" x14ac:dyDescent="0.25">
      <c r="H727">
        <v>93.9</v>
      </c>
      <c r="I727">
        <v>33.977539</v>
      </c>
      <c r="J727">
        <v>-106.860291</v>
      </c>
    </row>
    <row r="728" spans="8:10" x14ac:dyDescent="0.25">
      <c r="H728">
        <v>94</v>
      </c>
      <c r="I728">
        <v>33.979156000000003</v>
      </c>
      <c r="J728">
        <v>-106.860214</v>
      </c>
    </row>
    <row r="729" spans="8:10" x14ac:dyDescent="0.25">
      <c r="H729">
        <v>94.1</v>
      </c>
      <c r="I729">
        <v>33.980643000000001</v>
      </c>
      <c r="J729">
        <v>-106.859838</v>
      </c>
    </row>
    <row r="730" spans="8:10" x14ac:dyDescent="0.25">
      <c r="H730">
        <v>94.2</v>
      </c>
      <c r="I730">
        <v>33.982163999999997</v>
      </c>
      <c r="J730">
        <v>-106.859816</v>
      </c>
    </row>
    <row r="731" spans="8:10" x14ac:dyDescent="0.25">
      <c r="H731">
        <v>94.3</v>
      </c>
      <c r="I731">
        <v>33.983685000000001</v>
      </c>
      <c r="J731">
        <v>-106.86000300000001</v>
      </c>
    </row>
    <row r="732" spans="8:10" x14ac:dyDescent="0.25">
      <c r="H732">
        <v>94.4</v>
      </c>
      <c r="I732">
        <v>33.985045999999997</v>
      </c>
      <c r="J732">
        <v>-106.860046</v>
      </c>
    </row>
    <row r="733" spans="8:10" x14ac:dyDescent="0.25">
      <c r="H733">
        <v>94.5</v>
      </c>
      <c r="I733">
        <v>33.986572000000002</v>
      </c>
      <c r="J733">
        <v>-106.859863</v>
      </c>
    </row>
    <row r="734" spans="8:10" x14ac:dyDescent="0.25">
      <c r="H734">
        <v>94.6</v>
      </c>
      <c r="I734">
        <v>33.988222999999998</v>
      </c>
      <c r="J734">
        <v>-106.860271</v>
      </c>
    </row>
    <row r="735" spans="8:10" x14ac:dyDescent="0.25">
      <c r="H735">
        <v>94.7</v>
      </c>
      <c r="I735">
        <v>33.989587</v>
      </c>
      <c r="J735">
        <v>-106.860921</v>
      </c>
    </row>
    <row r="736" spans="8:10" x14ac:dyDescent="0.25">
      <c r="H736">
        <v>94.8</v>
      </c>
      <c r="I736">
        <v>33.990811000000001</v>
      </c>
      <c r="J736">
        <v>-106.86184</v>
      </c>
    </row>
    <row r="737" spans="8:10" x14ac:dyDescent="0.25">
      <c r="H737">
        <v>94.9</v>
      </c>
      <c r="I737">
        <v>33.992088000000003</v>
      </c>
      <c r="J737">
        <v>-106.86269</v>
      </c>
    </row>
    <row r="738" spans="8:10" x14ac:dyDescent="0.25">
      <c r="H738">
        <v>95</v>
      </c>
      <c r="I738">
        <v>33.993316</v>
      </c>
      <c r="J738">
        <v>-106.863609</v>
      </c>
    </row>
    <row r="739" spans="8:10" x14ac:dyDescent="0.25">
      <c r="H739">
        <v>95.1</v>
      </c>
      <c r="I739">
        <v>33.994391999999998</v>
      </c>
      <c r="J739">
        <v>-106.86469</v>
      </c>
    </row>
    <row r="740" spans="8:10" x14ac:dyDescent="0.25">
      <c r="H740">
        <v>95.2</v>
      </c>
      <c r="I740">
        <v>33.995372000000003</v>
      </c>
      <c r="J740">
        <v>-106.86587</v>
      </c>
    </row>
    <row r="741" spans="8:10" x14ac:dyDescent="0.25">
      <c r="H741">
        <v>95.3</v>
      </c>
      <c r="I741">
        <v>33.996479999999998</v>
      </c>
      <c r="J741">
        <v>-106.866927</v>
      </c>
    </row>
    <row r="742" spans="8:10" x14ac:dyDescent="0.25">
      <c r="H742">
        <v>95.4</v>
      </c>
      <c r="I742">
        <v>33.997598000000004</v>
      </c>
      <c r="J742">
        <v>-106.86797799999999</v>
      </c>
    </row>
    <row r="743" spans="8:10" x14ac:dyDescent="0.25">
      <c r="H743">
        <v>95.5</v>
      </c>
      <c r="I743">
        <v>33.998691999999998</v>
      </c>
      <c r="J743">
        <v>-106.86905400000001</v>
      </c>
    </row>
    <row r="744" spans="8:10" x14ac:dyDescent="0.25">
      <c r="H744">
        <v>95.6</v>
      </c>
      <c r="I744">
        <v>33.999975999999997</v>
      </c>
      <c r="J744">
        <v>-106.869851</v>
      </c>
    </row>
    <row r="745" spans="8:10" x14ac:dyDescent="0.25">
      <c r="H745">
        <v>95.7</v>
      </c>
      <c r="I745">
        <v>34.001404000000001</v>
      </c>
      <c r="J745">
        <v>-106.870411</v>
      </c>
    </row>
    <row r="746" spans="8:10" x14ac:dyDescent="0.25">
      <c r="H746">
        <v>95.8</v>
      </c>
      <c r="I746">
        <v>34.002868999999997</v>
      </c>
      <c r="J746">
        <v>-106.870728</v>
      </c>
    </row>
    <row r="747" spans="8:10" x14ac:dyDescent="0.25">
      <c r="H747">
        <v>95.9</v>
      </c>
      <c r="I747">
        <v>34.004409000000003</v>
      </c>
      <c r="J747">
        <v>-106.871</v>
      </c>
    </row>
    <row r="748" spans="8:10" x14ac:dyDescent="0.25">
      <c r="H748">
        <v>96</v>
      </c>
      <c r="I748">
        <v>34.005903000000004</v>
      </c>
      <c r="J748">
        <v>-106.870876</v>
      </c>
    </row>
    <row r="749" spans="8:10" x14ac:dyDescent="0.25">
      <c r="H749">
        <v>96.1</v>
      </c>
      <c r="I749">
        <v>34.007210000000001</v>
      </c>
      <c r="J749">
        <v>-106.870103</v>
      </c>
    </row>
    <row r="750" spans="8:10" x14ac:dyDescent="0.25">
      <c r="H750">
        <v>96.2</v>
      </c>
      <c r="I750">
        <v>34.008445000000002</v>
      </c>
      <c r="J750">
        <v>-106.869193</v>
      </c>
    </row>
    <row r="751" spans="8:10" x14ac:dyDescent="0.25">
      <c r="H751">
        <v>96.3</v>
      </c>
      <c r="I751">
        <v>34.009650999999998</v>
      </c>
      <c r="J751">
        <v>-106.868244</v>
      </c>
    </row>
    <row r="752" spans="8:10" x14ac:dyDescent="0.25">
      <c r="H752">
        <v>96.4</v>
      </c>
      <c r="I752">
        <v>34.010821999999997</v>
      </c>
      <c r="J752">
        <v>-106.86725300000001</v>
      </c>
    </row>
    <row r="753" spans="8:10" x14ac:dyDescent="0.25">
      <c r="H753">
        <v>96.5</v>
      </c>
      <c r="I753">
        <v>34.012068999999997</v>
      </c>
      <c r="J753">
        <v>-106.866367</v>
      </c>
    </row>
    <row r="754" spans="8:10" x14ac:dyDescent="0.25">
      <c r="H754">
        <v>96.6</v>
      </c>
      <c r="I754">
        <v>34.013427999999998</v>
      </c>
      <c r="J754">
        <v>-106.865906</v>
      </c>
    </row>
    <row r="755" spans="8:10" x14ac:dyDescent="0.25">
      <c r="H755">
        <v>96.7</v>
      </c>
      <c r="I755">
        <v>34.014660999999997</v>
      </c>
      <c r="J755">
        <v>-106.864856</v>
      </c>
    </row>
    <row r="756" spans="8:10" x14ac:dyDescent="0.25">
      <c r="H756">
        <v>96.8</v>
      </c>
      <c r="I756">
        <v>34.015625</v>
      </c>
      <c r="J756">
        <v>-106.863831</v>
      </c>
    </row>
    <row r="757" spans="8:10" x14ac:dyDescent="0.25">
      <c r="H757">
        <v>96.9</v>
      </c>
      <c r="I757">
        <v>34.017150999999998</v>
      </c>
      <c r="J757">
        <v>-106.863281</v>
      </c>
    </row>
    <row r="758" spans="8:10" x14ac:dyDescent="0.25">
      <c r="H758">
        <v>97</v>
      </c>
      <c r="I758">
        <v>34.017812999999997</v>
      </c>
      <c r="J758">
        <v>-106.862049</v>
      </c>
    </row>
    <row r="759" spans="8:10" x14ac:dyDescent="0.25">
      <c r="H759">
        <v>97.1</v>
      </c>
      <c r="I759">
        <v>34.019303000000001</v>
      </c>
      <c r="J759">
        <v>-106.862078</v>
      </c>
    </row>
    <row r="760" spans="8:10" x14ac:dyDescent="0.25">
      <c r="H760">
        <v>97.2</v>
      </c>
      <c r="I760">
        <v>34.020788000000003</v>
      </c>
      <c r="J760">
        <v>-106.862273</v>
      </c>
    </row>
    <row r="761" spans="8:10" x14ac:dyDescent="0.25">
      <c r="H761">
        <v>97.3</v>
      </c>
      <c r="I761">
        <v>34.022399999999998</v>
      </c>
      <c r="J761">
        <v>-106.862183</v>
      </c>
    </row>
    <row r="762" spans="8:10" x14ac:dyDescent="0.25">
      <c r="H762">
        <v>97.4</v>
      </c>
      <c r="I762">
        <v>34.023800999999999</v>
      </c>
      <c r="J762">
        <v>-106.862527</v>
      </c>
    </row>
    <row r="763" spans="8:10" x14ac:dyDescent="0.25">
      <c r="H763">
        <v>97.5</v>
      </c>
      <c r="I763">
        <v>34.025207999999999</v>
      </c>
      <c r="J763">
        <v>-106.863129</v>
      </c>
    </row>
    <row r="764" spans="8:10" x14ac:dyDescent="0.25">
      <c r="H764">
        <v>97.6</v>
      </c>
      <c r="I764">
        <v>34.026561000000001</v>
      </c>
      <c r="J764">
        <v>-106.86385300000001</v>
      </c>
    </row>
    <row r="765" spans="8:10" x14ac:dyDescent="0.25">
      <c r="H765">
        <v>97.7</v>
      </c>
      <c r="I765">
        <v>34.027726999999999</v>
      </c>
      <c r="J765">
        <v>-106.86483699999999</v>
      </c>
    </row>
    <row r="766" spans="8:10" x14ac:dyDescent="0.25">
      <c r="H766">
        <v>97.8</v>
      </c>
      <c r="I766">
        <v>34.029052999999998</v>
      </c>
      <c r="J766">
        <v>-106.865784</v>
      </c>
    </row>
    <row r="767" spans="8:10" x14ac:dyDescent="0.25">
      <c r="H767">
        <v>97.9</v>
      </c>
      <c r="I767">
        <v>34.030379000000003</v>
      </c>
      <c r="J767">
        <v>-106.86633</v>
      </c>
    </row>
    <row r="768" spans="8:10" x14ac:dyDescent="0.25">
      <c r="H768">
        <v>98</v>
      </c>
      <c r="I768">
        <v>34.031775000000003</v>
      </c>
      <c r="J768">
        <v>-106.86691999999999</v>
      </c>
    </row>
    <row r="769" spans="8:10" x14ac:dyDescent="0.25">
      <c r="H769">
        <v>98.1</v>
      </c>
      <c r="I769">
        <v>34.033290999999998</v>
      </c>
      <c r="J769">
        <v>-106.86685799999999</v>
      </c>
    </row>
    <row r="770" spans="8:10" x14ac:dyDescent="0.25">
      <c r="H770">
        <v>98.2</v>
      </c>
      <c r="I770">
        <v>34.034728999999999</v>
      </c>
      <c r="J770">
        <v>-106.86657700000001</v>
      </c>
    </row>
    <row r="771" spans="8:10" x14ac:dyDescent="0.25">
      <c r="H771">
        <v>98.3</v>
      </c>
      <c r="I771">
        <v>34.036228999999999</v>
      </c>
      <c r="J771">
        <v>-106.866011</v>
      </c>
    </row>
    <row r="772" spans="8:10" x14ac:dyDescent="0.25">
      <c r="H772">
        <v>98.4</v>
      </c>
      <c r="I772">
        <v>34.037415000000003</v>
      </c>
      <c r="J772">
        <v>-106.86535600000001</v>
      </c>
    </row>
    <row r="773" spans="8:10" x14ac:dyDescent="0.25">
      <c r="H773">
        <v>98.5</v>
      </c>
      <c r="I773">
        <v>34.038893000000002</v>
      </c>
      <c r="J773">
        <v>-106.864614</v>
      </c>
    </row>
    <row r="774" spans="8:10" x14ac:dyDescent="0.25">
      <c r="H774">
        <v>98.6</v>
      </c>
      <c r="I774">
        <v>34.040309999999998</v>
      </c>
      <c r="J774">
        <v>-106.86403799999999</v>
      </c>
    </row>
    <row r="775" spans="8:10" x14ac:dyDescent="0.25">
      <c r="H775">
        <v>98.7</v>
      </c>
      <c r="I775">
        <v>34.041564999999999</v>
      </c>
      <c r="J775">
        <v>-106.863586</v>
      </c>
    </row>
    <row r="776" spans="8:10" x14ac:dyDescent="0.25">
      <c r="H776">
        <v>98.8</v>
      </c>
      <c r="I776">
        <v>34.043266000000003</v>
      </c>
      <c r="J776">
        <v>-106.863281</v>
      </c>
    </row>
    <row r="777" spans="8:10" x14ac:dyDescent="0.25">
      <c r="H777">
        <v>98.9</v>
      </c>
      <c r="I777">
        <v>34.044800000000002</v>
      </c>
      <c r="J777">
        <v>-106.863281</v>
      </c>
    </row>
    <row r="778" spans="8:10" x14ac:dyDescent="0.25">
      <c r="H778">
        <v>99</v>
      </c>
      <c r="I778">
        <v>34.046016000000002</v>
      </c>
      <c r="J778">
        <v>-106.864104</v>
      </c>
    </row>
    <row r="779" spans="8:10" x14ac:dyDescent="0.25">
      <c r="H779">
        <v>99.1</v>
      </c>
      <c r="I779">
        <v>34.047308000000001</v>
      </c>
      <c r="J779">
        <v>-106.864909</v>
      </c>
    </row>
    <row r="780" spans="8:10" x14ac:dyDescent="0.25">
      <c r="H780">
        <v>99.2</v>
      </c>
      <c r="I780">
        <v>34.048400999999998</v>
      </c>
      <c r="J780">
        <v>-106.86615</v>
      </c>
    </row>
    <row r="781" spans="8:10" x14ac:dyDescent="0.25">
      <c r="H781">
        <v>99.3</v>
      </c>
      <c r="I781">
        <v>34.049255000000002</v>
      </c>
      <c r="J781">
        <v>-106.86700399999999</v>
      </c>
    </row>
    <row r="782" spans="8:10" x14ac:dyDescent="0.25">
      <c r="H782">
        <v>99.4</v>
      </c>
      <c r="I782">
        <v>34.050558000000002</v>
      </c>
      <c r="J782">
        <v>-106.868138</v>
      </c>
    </row>
    <row r="783" spans="8:10" x14ac:dyDescent="0.25">
      <c r="H783">
        <v>99.5</v>
      </c>
      <c r="I783">
        <v>34.051515999999999</v>
      </c>
      <c r="J783">
        <v>-106.86933500000001</v>
      </c>
    </row>
    <row r="784" spans="8:10" x14ac:dyDescent="0.25">
      <c r="H784">
        <v>99.6</v>
      </c>
      <c r="I784">
        <v>34.052368000000001</v>
      </c>
      <c r="J784">
        <v>-106.870422</v>
      </c>
    </row>
    <row r="785" spans="8:10" x14ac:dyDescent="0.25">
      <c r="H785">
        <v>99.7</v>
      </c>
      <c r="I785">
        <v>34.053466999999998</v>
      </c>
      <c r="J785">
        <v>-106.871521</v>
      </c>
    </row>
    <row r="786" spans="8:10" x14ac:dyDescent="0.25">
      <c r="H786">
        <v>99.8</v>
      </c>
      <c r="I786">
        <v>34.054564999999997</v>
      </c>
      <c r="J786">
        <v>-106.87262</v>
      </c>
    </row>
    <row r="787" spans="8:10" x14ac:dyDescent="0.25">
      <c r="H787">
        <v>99.9</v>
      </c>
      <c r="I787">
        <v>34.055847</v>
      </c>
      <c r="J787">
        <v>-106.873718</v>
      </c>
    </row>
    <row r="788" spans="8:10" x14ac:dyDescent="0.25">
      <c r="H788">
        <v>100</v>
      </c>
      <c r="I788">
        <v>34.057222000000003</v>
      </c>
      <c r="J788">
        <v>-106.87430000000001</v>
      </c>
    </row>
    <row r="789" spans="8:10" x14ac:dyDescent="0.25">
      <c r="H789">
        <v>100.1</v>
      </c>
      <c r="I789">
        <v>34.058715999999997</v>
      </c>
      <c r="J789">
        <v>-106.874695</v>
      </c>
    </row>
    <row r="790" spans="8:10" x14ac:dyDescent="0.25">
      <c r="H790">
        <v>100.2</v>
      </c>
      <c r="I790">
        <v>34.060232999999997</v>
      </c>
      <c r="J790">
        <v>-106.874799</v>
      </c>
    </row>
    <row r="791" spans="8:10" x14ac:dyDescent="0.25">
      <c r="H791">
        <v>100.3</v>
      </c>
      <c r="I791">
        <v>34.061742000000002</v>
      </c>
      <c r="J791">
        <v>-106.875068</v>
      </c>
    </row>
    <row r="792" spans="8:10" x14ac:dyDescent="0.25">
      <c r="H792">
        <v>100.4</v>
      </c>
      <c r="I792">
        <v>34.063353999999997</v>
      </c>
      <c r="J792">
        <v>-106.874939</v>
      </c>
    </row>
    <row r="793" spans="8:10" x14ac:dyDescent="0.25">
      <c r="H793">
        <v>100.5</v>
      </c>
      <c r="I793">
        <v>34.064697000000002</v>
      </c>
      <c r="J793">
        <v>-106.874573</v>
      </c>
    </row>
    <row r="794" spans="8:10" x14ac:dyDescent="0.25">
      <c r="H794">
        <v>100.6</v>
      </c>
      <c r="I794">
        <v>34.065978999999999</v>
      </c>
      <c r="J794">
        <v>-106.87384</v>
      </c>
    </row>
    <row r="795" spans="8:10" x14ac:dyDescent="0.25">
      <c r="H795">
        <v>100.7</v>
      </c>
      <c r="I795">
        <v>34.067239999999998</v>
      </c>
      <c r="J795">
        <v>-106.873035</v>
      </c>
    </row>
    <row r="796" spans="8:10" x14ac:dyDescent="0.25">
      <c r="H796">
        <v>100.8</v>
      </c>
      <c r="I796">
        <v>34.068643000000002</v>
      </c>
      <c r="J796">
        <v>-106.872417</v>
      </c>
    </row>
    <row r="797" spans="8:10" x14ac:dyDescent="0.25">
      <c r="H797">
        <v>100.9</v>
      </c>
      <c r="I797">
        <v>34.069972</v>
      </c>
      <c r="J797">
        <v>-106.87165400000001</v>
      </c>
    </row>
    <row r="798" spans="8:10" x14ac:dyDescent="0.25">
      <c r="H798">
        <v>101</v>
      </c>
      <c r="I798">
        <v>34.071472</v>
      </c>
      <c r="J798">
        <v>-106.87085</v>
      </c>
    </row>
    <row r="799" spans="8:10" x14ac:dyDescent="0.25">
      <c r="H799">
        <v>101.1</v>
      </c>
      <c r="I799">
        <v>34.072775999999998</v>
      </c>
      <c r="J799">
        <v>-106.87075400000001</v>
      </c>
    </row>
    <row r="800" spans="8:10" x14ac:dyDescent="0.25">
      <c r="H800">
        <v>101.2</v>
      </c>
      <c r="I800">
        <v>34.074036999999997</v>
      </c>
      <c r="J800">
        <v>-106.869911</v>
      </c>
    </row>
    <row r="801" spans="8:10" x14ac:dyDescent="0.25">
      <c r="H801">
        <v>101.3</v>
      </c>
      <c r="I801">
        <v>34.075012000000001</v>
      </c>
      <c r="J801">
        <v>-106.868652</v>
      </c>
    </row>
    <row r="802" spans="8:10" x14ac:dyDescent="0.25">
      <c r="H802">
        <v>101.4</v>
      </c>
      <c r="I802">
        <v>34.076248999999997</v>
      </c>
      <c r="J802">
        <v>-106.86785999999999</v>
      </c>
    </row>
    <row r="803" spans="8:10" x14ac:dyDescent="0.25">
      <c r="H803">
        <v>101.5</v>
      </c>
      <c r="I803">
        <v>34.077454000000003</v>
      </c>
      <c r="J803">
        <v>-106.86731</v>
      </c>
    </row>
    <row r="804" spans="8:10" x14ac:dyDescent="0.25">
      <c r="H804">
        <v>101.6</v>
      </c>
      <c r="I804">
        <v>34.079163000000001</v>
      </c>
      <c r="J804">
        <v>-106.867126</v>
      </c>
    </row>
    <row r="805" spans="8:10" x14ac:dyDescent="0.25">
      <c r="H805">
        <v>101.7</v>
      </c>
      <c r="I805">
        <v>34.080641</v>
      </c>
      <c r="J805">
        <v>-106.866681</v>
      </c>
    </row>
    <row r="806" spans="8:10" x14ac:dyDescent="0.25">
      <c r="H806">
        <v>101.8</v>
      </c>
      <c r="I806">
        <v>34.082031000000001</v>
      </c>
      <c r="J806">
        <v>-106.866028</v>
      </c>
    </row>
    <row r="807" spans="8:10" x14ac:dyDescent="0.25">
      <c r="H807">
        <v>101.9</v>
      </c>
      <c r="I807">
        <v>34.083373999999999</v>
      </c>
      <c r="J807">
        <v>-106.866455</v>
      </c>
    </row>
    <row r="808" spans="8:10" x14ac:dyDescent="0.25">
      <c r="H808">
        <v>102</v>
      </c>
      <c r="I808">
        <v>34.084229000000001</v>
      </c>
      <c r="J808">
        <v>-106.86779799999999</v>
      </c>
    </row>
    <row r="809" spans="8:10" x14ac:dyDescent="0.25">
      <c r="H809">
        <v>102.1</v>
      </c>
      <c r="I809">
        <v>34.085028000000001</v>
      </c>
      <c r="J809">
        <v>-106.869107</v>
      </c>
    </row>
    <row r="810" spans="8:10" x14ac:dyDescent="0.25">
      <c r="H810">
        <v>102.2</v>
      </c>
      <c r="I810">
        <v>34.085853999999998</v>
      </c>
      <c r="J810">
        <v>-106.87039900000001</v>
      </c>
    </row>
    <row r="811" spans="8:10" x14ac:dyDescent="0.25">
      <c r="H811">
        <v>102.3</v>
      </c>
      <c r="I811">
        <v>34.086426000000003</v>
      </c>
      <c r="J811">
        <v>-106.87170399999999</v>
      </c>
    </row>
    <row r="812" spans="8:10" x14ac:dyDescent="0.25">
      <c r="H812">
        <v>102.4</v>
      </c>
      <c r="I812">
        <v>34.087305999999998</v>
      </c>
      <c r="J812">
        <v>-106.87283499999999</v>
      </c>
    </row>
    <row r="813" spans="8:10" x14ac:dyDescent="0.25">
      <c r="H813">
        <v>102.5</v>
      </c>
      <c r="I813">
        <v>34.088867</v>
      </c>
      <c r="J813">
        <v>-106.87262</v>
      </c>
    </row>
    <row r="814" spans="8:10" x14ac:dyDescent="0.25">
      <c r="H814">
        <v>102.6</v>
      </c>
      <c r="I814">
        <v>34.090392999999999</v>
      </c>
      <c r="J814">
        <v>-106.873047</v>
      </c>
    </row>
    <row r="815" spans="8:10" x14ac:dyDescent="0.25">
      <c r="H815">
        <v>102.7</v>
      </c>
      <c r="I815">
        <v>34.091492000000002</v>
      </c>
      <c r="J815">
        <v>-106.873718</v>
      </c>
    </row>
    <row r="816" spans="8:10" x14ac:dyDescent="0.25">
      <c r="H816">
        <v>102.8</v>
      </c>
      <c r="I816">
        <v>34.092868000000003</v>
      </c>
      <c r="J816">
        <v>-106.874645</v>
      </c>
    </row>
    <row r="817" spans="8:10" x14ac:dyDescent="0.25">
      <c r="H817">
        <v>102.9</v>
      </c>
      <c r="I817">
        <v>34.093898000000003</v>
      </c>
      <c r="J817">
        <v>-106.875776</v>
      </c>
    </row>
    <row r="818" spans="8:10" x14ac:dyDescent="0.25">
      <c r="H818">
        <v>103</v>
      </c>
      <c r="I818">
        <v>34.094788000000001</v>
      </c>
      <c r="J818">
        <v>-106.877014</v>
      </c>
    </row>
    <row r="819" spans="8:10" x14ac:dyDescent="0.25">
      <c r="H819">
        <v>103.1</v>
      </c>
      <c r="I819">
        <v>34.095652000000001</v>
      </c>
      <c r="J819">
        <v>-106.878283</v>
      </c>
    </row>
    <row r="820" spans="8:10" x14ac:dyDescent="0.25">
      <c r="H820">
        <v>103.2</v>
      </c>
      <c r="I820">
        <v>34.096843</v>
      </c>
      <c r="J820">
        <v>-106.879232</v>
      </c>
    </row>
    <row r="821" spans="8:10" x14ac:dyDescent="0.25">
      <c r="H821">
        <v>103.3</v>
      </c>
      <c r="I821">
        <v>34.098252000000002</v>
      </c>
      <c r="J821">
        <v>-106.879828</v>
      </c>
    </row>
    <row r="822" spans="8:10" x14ac:dyDescent="0.25">
      <c r="H822">
        <v>103.4</v>
      </c>
      <c r="I822">
        <v>34.099736</v>
      </c>
      <c r="J822">
        <v>-106.880206</v>
      </c>
    </row>
    <row r="823" spans="8:10" x14ac:dyDescent="0.25">
      <c r="H823">
        <v>103.5</v>
      </c>
      <c r="I823">
        <v>34.101255999999999</v>
      </c>
      <c r="J823">
        <v>-106.880399</v>
      </c>
    </row>
    <row r="824" spans="8:10" x14ac:dyDescent="0.25">
      <c r="H824">
        <v>103.6</v>
      </c>
      <c r="I824">
        <v>34.102722</v>
      </c>
      <c r="J824">
        <v>-106.880737</v>
      </c>
    </row>
    <row r="825" spans="8:10" x14ac:dyDescent="0.25">
      <c r="H825">
        <v>103.7</v>
      </c>
      <c r="I825">
        <v>34.104064999999999</v>
      </c>
      <c r="J825">
        <v>-106.88098100000001</v>
      </c>
    </row>
    <row r="826" spans="8:10" x14ac:dyDescent="0.25">
      <c r="H826">
        <v>103.8</v>
      </c>
      <c r="I826">
        <v>34.105722</v>
      </c>
      <c r="J826">
        <v>-106.88146500000001</v>
      </c>
    </row>
    <row r="827" spans="8:10" x14ac:dyDescent="0.25">
      <c r="H827">
        <v>103.9</v>
      </c>
      <c r="I827">
        <v>34.107118999999997</v>
      </c>
      <c r="J827">
        <v>-106.882081</v>
      </c>
    </row>
    <row r="828" spans="8:10" x14ac:dyDescent="0.25">
      <c r="H828">
        <v>104</v>
      </c>
      <c r="I828">
        <v>34.108435</v>
      </c>
      <c r="J828">
        <v>-106.882869</v>
      </c>
    </row>
    <row r="829" spans="8:10" x14ac:dyDescent="0.25">
      <c r="H829">
        <v>104.1</v>
      </c>
      <c r="I829">
        <v>34.109786</v>
      </c>
      <c r="J829">
        <v>-106.88358700000001</v>
      </c>
    </row>
    <row r="830" spans="8:10" x14ac:dyDescent="0.25">
      <c r="H830">
        <v>104.2</v>
      </c>
      <c r="I830">
        <v>34.111083999999998</v>
      </c>
      <c r="J830">
        <v>-106.88415500000001</v>
      </c>
    </row>
    <row r="831" spans="8:10" x14ac:dyDescent="0.25">
      <c r="H831">
        <v>104.3</v>
      </c>
      <c r="I831">
        <v>34.112426999999997</v>
      </c>
      <c r="J831">
        <v>-106.884827</v>
      </c>
    </row>
    <row r="832" spans="8:10" x14ac:dyDescent="0.25">
      <c r="H832">
        <v>104.4</v>
      </c>
      <c r="I832">
        <v>34.113993000000001</v>
      </c>
      <c r="J832">
        <v>-106.885412</v>
      </c>
    </row>
    <row r="833" spans="8:10" x14ac:dyDescent="0.25">
      <c r="H833">
        <v>104.5</v>
      </c>
      <c r="I833">
        <v>34.115476000000001</v>
      </c>
      <c r="J833">
        <v>-106.885805</v>
      </c>
    </row>
    <row r="834" spans="8:10" x14ac:dyDescent="0.25">
      <c r="H834">
        <v>104.6</v>
      </c>
      <c r="I834">
        <v>34.116973999999999</v>
      </c>
      <c r="J834">
        <v>-106.88613100000001</v>
      </c>
    </row>
    <row r="835" spans="8:10" x14ac:dyDescent="0.25">
      <c r="H835">
        <v>104.7</v>
      </c>
      <c r="I835">
        <v>34.118459999999999</v>
      </c>
      <c r="J835">
        <v>-106.88650699999999</v>
      </c>
    </row>
    <row r="836" spans="8:10" x14ac:dyDescent="0.25">
      <c r="H836">
        <v>104.8</v>
      </c>
      <c r="I836">
        <v>34.119931000000001</v>
      </c>
      <c r="J836">
        <v>-106.88692899999999</v>
      </c>
    </row>
    <row r="837" spans="8:10" x14ac:dyDescent="0.25">
      <c r="H837">
        <v>104.9</v>
      </c>
      <c r="I837">
        <v>34.121459999999999</v>
      </c>
      <c r="J837">
        <v>-106.887024</v>
      </c>
    </row>
    <row r="838" spans="8:10" x14ac:dyDescent="0.25">
      <c r="H838">
        <v>105</v>
      </c>
      <c r="I838">
        <v>34.122993999999998</v>
      </c>
      <c r="J838">
        <v>-106.887024</v>
      </c>
    </row>
    <row r="839" spans="8:10" x14ac:dyDescent="0.25">
      <c r="H839">
        <v>105.1</v>
      </c>
      <c r="I839">
        <v>34.124512000000003</v>
      </c>
      <c r="J839">
        <v>-106.88678</v>
      </c>
    </row>
    <row r="840" spans="8:10" x14ac:dyDescent="0.25">
      <c r="H840">
        <v>105.2</v>
      </c>
      <c r="I840">
        <v>34.125853999999997</v>
      </c>
      <c r="J840">
        <v>-106.886475</v>
      </c>
    </row>
    <row r="841" spans="8:10" x14ac:dyDescent="0.25">
      <c r="H841">
        <v>105.3</v>
      </c>
      <c r="I841">
        <v>34.127420000000001</v>
      </c>
      <c r="J841">
        <v>-106.88587699999999</v>
      </c>
    </row>
    <row r="842" spans="8:10" x14ac:dyDescent="0.25">
      <c r="H842">
        <v>105.4</v>
      </c>
      <c r="I842">
        <v>34.128807999999999</v>
      </c>
      <c r="J842">
        <v>-106.885246</v>
      </c>
    </row>
    <row r="843" spans="8:10" x14ac:dyDescent="0.25">
      <c r="H843">
        <v>105.5</v>
      </c>
      <c r="I843">
        <v>34.130004999999997</v>
      </c>
      <c r="J843">
        <v>-106.88458300000001</v>
      </c>
    </row>
    <row r="844" spans="8:10" x14ac:dyDescent="0.25">
      <c r="H844">
        <v>105.6</v>
      </c>
      <c r="I844">
        <v>34.131348000000003</v>
      </c>
      <c r="J844">
        <v>-106.883728</v>
      </c>
    </row>
    <row r="845" spans="8:10" x14ac:dyDescent="0.25">
      <c r="H845">
        <v>105.7</v>
      </c>
      <c r="I845">
        <v>34.132761000000002</v>
      </c>
      <c r="J845">
        <v>-106.882921</v>
      </c>
    </row>
    <row r="846" spans="8:10" x14ac:dyDescent="0.25">
      <c r="H846">
        <v>105.8</v>
      </c>
      <c r="I846">
        <v>34.133932000000001</v>
      </c>
      <c r="J846">
        <v>-106.88193099999999</v>
      </c>
    </row>
    <row r="847" spans="8:10" x14ac:dyDescent="0.25">
      <c r="H847">
        <v>105.9</v>
      </c>
      <c r="I847">
        <v>34.135111000000002</v>
      </c>
      <c r="J847">
        <v>-106.880949</v>
      </c>
    </row>
    <row r="848" spans="8:10" x14ac:dyDescent="0.25">
      <c r="H848">
        <v>106</v>
      </c>
      <c r="I848">
        <v>34.136347000000001</v>
      </c>
      <c r="J848">
        <v>-106.880044</v>
      </c>
    </row>
    <row r="849" spans="8:10" x14ac:dyDescent="0.25">
      <c r="H849">
        <v>106.1</v>
      </c>
      <c r="I849">
        <v>34.137695000000001</v>
      </c>
      <c r="J849">
        <v>-106.879211</v>
      </c>
    </row>
    <row r="850" spans="8:10" x14ac:dyDescent="0.25">
      <c r="H850">
        <v>106.2</v>
      </c>
      <c r="I850">
        <v>34.139076000000003</v>
      </c>
      <c r="J850">
        <v>-106.878669</v>
      </c>
    </row>
    <row r="851" spans="8:10" x14ac:dyDescent="0.25">
      <c r="H851">
        <v>106.3</v>
      </c>
      <c r="I851">
        <v>34.140493999999997</v>
      </c>
      <c r="J851">
        <v>-106.87808200000001</v>
      </c>
    </row>
    <row r="852" spans="8:10" x14ac:dyDescent="0.25">
      <c r="H852">
        <v>106.4</v>
      </c>
      <c r="I852">
        <v>34.141907000000003</v>
      </c>
      <c r="J852">
        <v>-106.877869</v>
      </c>
    </row>
    <row r="853" spans="8:10" x14ac:dyDescent="0.25">
      <c r="H853">
        <v>106.5</v>
      </c>
      <c r="I853">
        <v>34.143397</v>
      </c>
      <c r="J853">
        <v>-106.87848200000001</v>
      </c>
    </row>
    <row r="854" spans="8:10" x14ac:dyDescent="0.25">
      <c r="H854">
        <v>106.6</v>
      </c>
      <c r="I854">
        <v>34.144959</v>
      </c>
      <c r="J854">
        <v>-106.878906</v>
      </c>
    </row>
    <row r="855" spans="8:10" x14ac:dyDescent="0.25">
      <c r="H855">
        <v>106.7</v>
      </c>
      <c r="I855">
        <v>34.146343000000002</v>
      </c>
      <c r="J855">
        <v>-106.878578</v>
      </c>
    </row>
    <row r="856" spans="8:10" x14ac:dyDescent="0.25">
      <c r="H856">
        <v>106.8</v>
      </c>
      <c r="I856">
        <v>34.147855</v>
      </c>
      <c r="J856">
        <v>-106.87882999999999</v>
      </c>
    </row>
    <row r="857" spans="8:10" x14ac:dyDescent="0.25">
      <c r="H857">
        <v>106.9</v>
      </c>
      <c r="I857">
        <v>34.149352999999998</v>
      </c>
      <c r="J857">
        <v>-106.879334</v>
      </c>
    </row>
    <row r="858" spans="8:10" x14ac:dyDescent="0.25">
      <c r="H858">
        <v>107</v>
      </c>
      <c r="I858">
        <v>34.150460000000002</v>
      </c>
      <c r="J858">
        <v>-106.88028199999999</v>
      </c>
    </row>
    <row r="859" spans="8:10" x14ac:dyDescent="0.25">
      <c r="H859">
        <v>107.1</v>
      </c>
      <c r="I859">
        <v>34.151778</v>
      </c>
      <c r="J859">
        <v>-106.88106500000001</v>
      </c>
    </row>
    <row r="860" spans="8:10" x14ac:dyDescent="0.25">
      <c r="H860">
        <v>107.2</v>
      </c>
      <c r="I860">
        <v>34.153320000000001</v>
      </c>
      <c r="J860">
        <v>-106.88183600000001</v>
      </c>
    </row>
    <row r="861" spans="8:10" x14ac:dyDescent="0.25">
      <c r="H861">
        <v>107.3</v>
      </c>
      <c r="I861">
        <v>34.154418999999997</v>
      </c>
      <c r="J861">
        <v>-106.882385</v>
      </c>
    </row>
    <row r="862" spans="8:10" x14ac:dyDescent="0.25">
      <c r="H862">
        <v>107.4</v>
      </c>
      <c r="I862">
        <v>34.155940000000001</v>
      </c>
      <c r="J862">
        <v>-106.883005</v>
      </c>
    </row>
    <row r="863" spans="8:10" x14ac:dyDescent="0.25">
      <c r="H863">
        <v>107.5</v>
      </c>
      <c r="I863">
        <v>34.157043000000002</v>
      </c>
      <c r="J863">
        <v>-106.88385</v>
      </c>
    </row>
    <row r="864" spans="8:10" x14ac:dyDescent="0.25">
      <c r="H864">
        <v>107.6</v>
      </c>
      <c r="I864">
        <v>34.158386</v>
      </c>
      <c r="J864">
        <v>-106.884827</v>
      </c>
    </row>
    <row r="865" spans="8:10" x14ac:dyDescent="0.25">
      <c r="H865">
        <v>107.7</v>
      </c>
      <c r="I865">
        <v>34.159779</v>
      </c>
      <c r="J865">
        <v>-106.885496</v>
      </c>
    </row>
    <row r="866" spans="8:10" x14ac:dyDescent="0.25">
      <c r="H866">
        <v>107.8</v>
      </c>
      <c r="I866">
        <v>34.161214000000001</v>
      </c>
      <c r="J866">
        <v>-106.886036</v>
      </c>
    </row>
    <row r="867" spans="8:10" x14ac:dyDescent="0.25">
      <c r="H867">
        <v>107.9</v>
      </c>
      <c r="I867">
        <v>34.16272</v>
      </c>
      <c r="J867">
        <v>-106.88631100000001</v>
      </c>
    </row>
    <row r="868" spans="8:10" x14ac:dyDescent="0.25">
      <c r="H868">
        <v>108</v>
      </c>
      <c r="I868">
        <v>34.164124000000001</v>
      </c>
      <c r="J868">
        <v>-106.886353</v>
      </c>
    </row>
    <row r="869" spans="8:10" x14ac:dyDescent="0.25">
      <c r="H869">
        <v>108.1</v>
      </c>
      <c r="I869">
        <v>34.165649000000002</v>
      </c>
      <c r="J869">
        <v>-106.88623</v>
      </c>
    </row>
    <row r="870" spans="8:10" x14ac:dyDescent="0.25">
      <c r="H870">
        <v>108.2</v>
      </c>
      <c r="I870">
        <v>34.167301000000002</v>
      </c>
      <c r="J870">
        <v>-106.886081</v>
      </c>
    </row>
    <row r="871" spans="8:10" x14ac:dyDescent="0.25">
      <c r="H871">
        <v>108.3</v>
      </c>
      <c r="I871">
        <v>34.168756999999999</v>
      </c>
      <c r="J871">
        <v>-106.885605</v>
      </c>
    </row>
    <row r="872" spans="8:10" x14ac:dyDescent="0.25">
      <c r="H872">
        <v>108.4</v>
      </c>
      <c r="I872">
        <v>34.170174000000003</v>
      </c>
      <c r="J872">
        <v>-106.885015</v>
      </c>
    </row>
    <row r="873" spans="8:10" x14ac:dyDescent="0.25">
      <c r="H873">
        <v>108.5</v>
      </c>
      <c r="I873">
        <v>34.171359000000002</v>
      </c>
      <c r="J873">
        <v>-106.884118</v>
      </c>
    </row>
    <row r="874" spans="8:10" x14ac:dyDescent="0.25">
      <c r="H874">
        <v>108.6</v>
      </c>
      <c r="I874">
        <v>34.172286</v>
      </c>
      <c r="J874">
        <v>-106.882895</v>
      </c>
    </row>
    <row r="875" spans="8:10" x14ac:dyDescent="0.25">
      <c r="H875">
        <v>108.7</v>
      </c>
      <c r="I875">
        <v>34.173340000000003</v>
      </c>
      <c r="J875">
        <v>-106.88183600000001</v>
      </c>
    </row>
    <row r="876" spans="8:10" x14ac:dyDescent="0.25">
      <c r="H876">
        <v>108.8</v>
      </c>
      <c r="I876">
        <v>34.174844</v>
      </c>
      <c r="J876">
        <v>-106.881671</v>
      </c>
    </row>
    <row r="877" spans="8:10" x14ac:dyDescent="0.25">
      <c r="H877">
        <v>108.9</v>
      </c>
      <c r="I877">
        <v>34.176118000000002</v>
      </c>
      <c r="J877">
        <v>-106.882417</v>
      </c>
    </row>
    <row r="878" spans="8:10" x14ac:dyDescent="0.25">
      <c r="H878">
        <v>109</v>
      </c>
      <c r="I878">
        <v>34.177306999999999</v>
      </c>
      <c r="J878">
        <v>-106.883301</v>
      </c>
    </row>
    <row r="879" spans="8:10" x14ac:dyDescent="0.25">
      <c r="H879">
        <v>109.1</v>
      </c>
      <c r="I879">
        <v>34.178697</v>
      </c>
      <c r="J879">
        <v>-106.884028</v>
      </c>
    </row>
    <row r="880" spans="8:10" x14ac:dyDescent="0.25">
      <c r="H880">
        <v>109.2</v>
      </c>
      <c r="I880">
        <v>34.180174999999998</v>
      </c>
      <c r="J880">
        <v>-106.884372</v>
      </c>
    </row>
    <row r="881" spans="8:10" x14ac:dyDescent="0.25">
      <c r="H881">
        <v>109.3</v>
      </c>
      <c r="I881">
        <v>34.181702000000001</v>
      </c>
      <c r="J881">
        <v>-106.884277</v>
      </c>
    </row>
    <row r="882" spans="8:10" x14ac:dyDescent="0.25">
      <c r="H882">
        <v>109.4</v>
      </c>
      <c r="I882">
        <v>34.183228</v>
      </c>
      <c r="J882">
        <v>-106.88415500000001</v>
      </c>
    </row>
    <row r="883" spans="8:10" x14ac:dyDescent="0.25">
      <c r="H883">
        <v>109.5</v>
      </c>
      <c r="I883">
        <v>34.184748999999996</v>
      </c>
      <c r="J883">
        <v>-106.88436400000001</v>
      </c>
    </row>
    <row r="884" spans="8:10" x14ac:dyDescent="0.25">
      <c r="H884">
        <v>109.6</v>
      </c>
      <c r="I884">
        <v>34.186278999999999</v>
      </c>
      <c r="J884">
        <v>-106.884359</v>
      </c>
    </row>
    <row r="885" spans="8:10" x14ac:dyDescent="0.25">
      <c r="H885">
        <v>109.7</v>
      </c>
      <c r="I885">
        <v>34.187804999999997</v>
      </c>
      <c r="J885">
        <v>-106.884202</v>
      </c>
    </row>
    <row r="886" spans="8:10" x14ac:dyDescent="0.25">
      <c r="H886">
        <v>109.8</v>
      </c>
      <c r="I886">
        <v>34.189391999999998</v>
      </c>
      <c r="J886">
        <v>-106.884033</v>
      </c>
    </row>
    <row r="887" spans="8:10" x14ac:dyDescent="0.25">
      <c r="H887">
        <v>109.9</v>
      </c>
      <c r="I887">
        <v>34.190787</v>
      </c>
      <c r="J887">
        <v>-106.884458</v>
      </c>
    </row>
    <row r="888" spans="8:10" x14ac:dyDescent="0.25">
      <c r="H888">
        <v>110</v>
      </c>
      <c r="I888">
        <v>34.191955999999998</v>
      </c>
      <c r="J888">
        <v>-106.88541600000001</v>
      </c>
    </row>
    <row r="889" spans="8:10" x14ac:dyDescent="0.25">
      <c r="H889">
        <v>110.1</v>
      </c>
      <c r="I889">
        <v>34.193176000000001</v>
      </c>
      <c r="J889">
        <v>-106.88659699999999</v>
      </c>
    </row>
    <row r="890" spans="8:10" x14ac:dyDescent="0.25">
      <c r="H890">
        <v>110.2</v>
      </c>
      <c r="I890">
        <v>34.194274999999998</v>
      </c>
      <c r="J890">
        <v>-106.887146</v>
      </c>
    </row>
    <row r="891" spans="8:10" x14ac:dyDescent="0.25">
      <c r="H891">
        <v>110.3</v>
      </c>
      <c r="I891">
        <v>34.195898</v>
      </c>
      <c r="J891">
        <v>-106.887376</v>
      </c>
    </row>
    <row r="892" spans="8:10" x14ac:dyDescent="0.25">
      <c r="H892">
        <v>110.4</v>
      </c>
      <c r="I892">
        <v>34.197234000000002</v>
      </c>
      <c r="J892">
        <v>-106.88796499999999</v>
      </c>
    </row>
    <row r="893" spans="8:10" x14ac:dyDescent="0.25">
      <c r="H893">
        <v>110.5</v>
      </c>
      <c r="I893">
        <v>34.198632000000003</v>
      </c>
      <c r="J893">
        <v>-106.888592</v>
      </c>
    </row>
    <row r="894" spans="8:10" x14ac:dyDescent="0.25">
      <c r="H894">
        <v>110.6</v>
      </c>
      <c r="I894">
        <v>34.199950999999999</v>
      </c>
      <c r="J894">
        <v>-106.88855</v>
      </c>
    </row>
    <row r="895" spans="8:10" x14ac:dyDescent="0.25">
      <c r="H895">
        <v>110.7</v>
      </c>
      <c r="I895">
        <v>34.201149000000001</v>
      </c>
      <c r="J895">
        <v>-106.889729</v>
      </c>
    </row>
    <row r="896" spans="8:10" x14ac:dyDescent="0.25">
      <c r="H896">
        <v>110.8</v>
      </c>
      <c r="I896">
        <v>34.202637000000003</v>
      </c>
      <c r="J896">
        <v>-106.889771</v>
      </c>
    </row>
    <row r="897" spans="8:10" x14ac:dyDescent="0.25">
      <c r="H897">
        <v>110.9</v>
      </c>
      <c r="I897">
        <v>34.203617000000001</v>
      </c>
      <c r="J897">
        <v>-106.88867999999999</v>
      </c>
    </row>
    <row r="898" spans="8:10" x14ac:dyDescent="0.25">
      <c r="H898">
        <v>111</v>
      </c>
      <c r="I898">
        <v>34.204265999999997</v>
      </c>
      <c r="J898">
        <v>-106.88728999999999</v>
      </c>
    </row>
    <row r="899" spans="8:10" x14ac:dyDescent="0.25">
      <c r="H899">
        <v>111.1</v>
      </c>
      <c r="I899">
        <v>34.205261</v>
      </c>
      <c r="J899">
        <v>-106.885925</v>
      </c>
    </row>
    <row r="900" spans="8:10" x14ac:dyDescent="0.25">
      <c r="H900">
        <v>111.2</v>
      </c>
      <c r="I900">
        <v>34.206378999999998</v>
      </c>
      <c r="J900">
        <v>-106.885206</v>
      </c>
    </row>
    <row r="901" spans="8:10" x14ac:dyDescent="0.25">
      <c r="H901">
        <v>111.3</v>
      </c>
      <c r="I901">
        <v>34.207884999999997</v>
      </c>
      <c r="J901">
        <v>-106.884973</v>
      </c>
    </row>
    <row r="902" spans="8:10" x14ac:dyDescent="0.25">
      <c r="H902">
        <v>111.4</v>
      </c>
      <c r="I902">
        <v>34.209412</v>
      </c>
      <c r="J902">
        <v>-106.884277</v>
      </c>
    </row>
    <row r="903" spans="8:10" x14ac:dyDescent="0.25">
      <c r="H903">
        <v>111.5</v>
      </c>
      <c r="I903">
        <v>34.210509999999999</v>
      </c>
      <c r="J903">
        <v>-106.88385</v>
      </c>
    </row>
    <row r="904" spans="8:10" x14ac:dyDescent="0.25">
      <c r="H904">
        <v>111.6</v>
      </c>
      <c r="I904">
        <v>34.21228</v>
      </c>
      <c r="J904">
        <v>-106.884033</v>
      </c>
    </row>
    <row r="905" spans="8:10" x14ac:dyDescent="0.25">
      <c r="H905">
        <v>111.7</v>
      </c>
      <c r="I905">
        <v>34.213379000000003</v>
      </c>
      <c r="J905">
        <v>-106.884705</v>
      </c>
    </row>
    <row r="906" spans="8:10" x14ac:dyDescent="0.25">
      <c r="H906">
        <v>111.8</v>
      </c>
      <c r="I906">
        <v>34.214478</v>
      </c>
      <c r="J906">
        <v>-106.885925</v>
      </c>
    </row>
    <row r="907" spans="8:10" x14ac:dyDescent="0.25">
      <c r="H907">
        <v>111.9</v>
      </c>
      <c r="I907">
        <v>34.216020999999998</v>
      </c>
      <c r="J907">
        <v>-106.88637</v>
      </c>
    </row>
    <row r="908" spans="8:10" x14ac:dyDescent="0.25">
      <c r="H908">
        <v>112</v>
      </c>
      <c r="I908">
        <v>34.217101999999997</v>
      </c>
      <c r="J908">
        <v>-106.887146</v>
      </c>
    </row>
    <row r="909" spans="8:10" x14ac:dyDescent="0.25">
      <c r="H909">
        <v>112.1</v>
      </c>
      <c r="I909">
        <v>34.217846999999999</v>
      </c>
      <c r="J909">
        <v>-106.88862899999999</v>
      </c>
    </row>
    <row r="910" spans="8:10" x14ac:dyDescent="0.25">
      <c r="H910">
        <v>112.2</v>
      </c>
      <c r="I910">
        <v>34.218206000000002</v>
      </c>
      <c r="J910">
        <v>-106.890118</v>
      </c>
    </row>
    <row r="911" spans="8:10" x14ac:dyDescent="0.25">
      <c r="H911">
        <v>112.3</v>
      </c>
      <c r="I911">
        <v>34.218688999999998</v>
      </c>
      <c r="J911">
        <v>-106.89166299999999</v>
      </c>
    </row>
    <row r="912" spans="8:10" x14ac:dyDescent="0.25">
      <c r="H912">
        <v>112.4</v>
      </c>
      <c r="I912">
        <v>34.219625999999998</v>
      </c>
      <c r="J912">
        <v>-106.892768</v>
      </c>
    </row>
    <row r="913" spans="8:10" x14ac:dyDescent="0.25">
      <c r="H913">
        <v>112.5</v>
      </c>
      <c r="I913">
        <v>34.220398000000003</v>
      </c>
      <c r="J913">
        <v>-106.89386</v>
      </c>
    </row>
    <row r="914" spans="8:10" x14ac:dyDescent="0.25">
      <c r="H914">
        <v>112.6</v>
      </c>
      <c r="I914">
        <v>34.221837999999998</v>
      </c>
      <c r="J914">
        <v>-106.89476999999999</v>
      </c>
    </row>
    <row r="915" spans="8:10" x14ac:dyDescent="0.25">
      <c r="H915">
        <v>112.7</v>
      </c>
      <c r="I915">
        <v>34.223267</v>
      </c>
      <c r="J915">
        <v>-106.894409</v>
      </c>
    </row>
    <row r="916" spans="8:10" x14ac:dyDescent="0.25">
      <c r="H916">
        <v>112.8</v>
      </c>
      <c r="I916">
        <v>34.224792999999998</v>
      </c>
      <c r="J916">
        <v>-106.894165</v>
      </c>
    </row>
    <row r="917" spans="8:10" x14ac:dyDescent="0.25">
      <c r="H917">
        <v>112.9</v>
      </c>
      <c r="I917">
        <v>34.226236</v>
      </c>
      <c r="J917">
        <v>-106.89455100000001</v>
      </c>
    </row>
    <row r="918" spans="8:10" x14ac:dyDescent="0.25">
      <c r="H918">
        <v>113</v>
      </c>
      <c r="I918">
        <v>34.227477999999998</v>
      </c>
      <c r="J918">
        <v>-106.895386</v>
      </c>
    </row>
    <row r="919" spans="8:10" x14ac:dyDescent="0.25">
      <c r="H919">
        <v>113.1</v>
      </c>
      <c r="I919">
        <v>34.228493</v>
      </c>
      <c r="J919">
        <v>-106.89658</v>
      </c>
    </row>
    <row r="920" spans="8:10" x14ac:dyDescent="0.25">
      <c r="H920">
        <v>113.2</v>
      </c>
      <c r="I920">
        <v>34.229418000000003</v>
      </c>
      <c r="J920">
        <v>-106.89780399999999</v>
      </c>
    </row>
    <row r="921" spans="8:10" x14ac:dyDescent="0.25">
      <c r="H921">
        <v>113.3</v>
      </c>
      <c r="I921">
        <v>34.230530000000002</v>
      </c>
      <c r="J921">
        <v>-106.898438</v>
      </c>
    </row>
    <row r="922" spans="8:10" x14ac:dyDescent="0.25">
      <c r="H922">
        <v>113.4</v>
      </c>
      <c r="I922">
        <v>34.232117000000002</v>
      </c>
      <c r="J922">
        <v>-106.89868199999999</v>
      </c>
    </row>
    <row r="923" spans="8:10" x14ac:dyDescent="0.25">
      <c r="H923">
        <v>113.5</v>
      </c>
      <c r="I923">
        <v>34.233826000000001</v>
      </c>
      <c r="J923">
        <v>-106.899231</v>
      </c>
    </row>
    <row r="924" spans="8:10" x14ac:dyDescent="0.25">
      <c r="H924">
        <v>113.6</v>
      </c>
      <c r="I924">
        <v>34.235168000000002</v>
      </c>
      <c r="J924">
        <v>-106.899536</v>
      </c>
    </row>
    <row r="925" spans="8:10" x14ac:dyDescent="0.25">
      <c r="H925">
        <v>113.7</v>
      </c>
      <c r="I925">
        <v>34.236263000000001</v>
      </c>
      <c r="J925">
        <v>-106.89851899999999</v>
      </c>
    </row>
    <row r="926" spans="8:10" x14ac:dyDescent="0.25">
      <c r="H926">
        <v>113.8</v>
      </c>
      <c r="I926">
        <v>34.237121999999999</v>
      </c>
      <c r="J926">
        <v>-106.897156</v>
      </c>
    </row>
    <row r="927" spans="8:10" x14ac:dyDescent="0.25">
      <c r="H927">
        <v>113.9</v>
      </c>
      <c r="I927">
        <v>34.238224000000002</v>
      </c>
      <c r="J927">
        <v>-106.896216</v>
      </c>
    </row>
    <row r="928" spans="8:10" x14ac:dyDescent="0.25">
      <c r="H928">
        <v>114</v>
      </c>
      <c r="I928">
        <v>34.239576999999997</v>
      </c>
      <c r="J928">
        <v>-106.895691</v>
      </c>
    </row>
    <row r="929" spans="8:10" x14ac:dyDescent="0.25">
      <c r="H929">
        <v>114.1</v>
      </c>
      <c r="I929">
        <v>34.241089000000002</v>
      </c>
      <c r="J929">
        <v>-106.896362</v>
      </c>
    </row>
    <row r="930" spans="8:10" x14ac:dyDescent="0.25">
      <c r="H930">
        <v>114.2</v>
      </c>
      <c r="I930">
        <v>34.242004000000001</v>
      </c>
      <c r="J930">
        <v>-106.897156</v>
      </c>
    </row>
    <row r="931" spans="8:10" x14ac:dyDescent="0.25">
      <c r="H931">
        <v>114.3</v>
      </c>
      <c r="I931">
        <v>34.243088999999998</v>
      </c>
      <c r="J931">
        <v>-106.898465</v>
      </c>
    </row>
    <row r="932" spans="8:10" x14ac:dyDescent="0.25">
      <c r="H932">
        <v>114.4</v>
      </c>
      <c r="I932">
        <v>34.244430999999999</v>
      </c>
      <c r="J932">
        <v>-106.899142</v>
      </c>
    </row>
    <row r="933" spans="8:10" x14ac:dyDescent="0.25">
      <c r="H933">
        <v>114.5</v>
      </c>
      <c r="I933">
        <v>34.245972000000002</v>
      </c>
      <c r="J933">
        <v>-106.899109</v>
      </c>
    </row>
    <row r="934" spans="8:10" x14ac:dyDescent="0.25">
      <c r="H934">
        <v>114.6</v>
      </c>
      <c r="I934">
        <v>34.247383999999997</v>
      </c>
      <c r="J934">
        <v>-106.898602</v>
      </c>
    </row>
    <row r="935" spans="8:10" x14ac:dyDescent="0.25">
      <c r="H935">
        <v>114.7</v>
      </c>
      <c r="I935">
        <v>34.24877</v>
      </c>
      <c r="J935">
        <v>-106.897972</v>
      </c>
    </row>
    <row r="936" spans="8:10" x14ac:dyDescent="0.25">
      <c r="H936">
        <v>114.8</v>
      </c>
      <c r="I936">
        <v>34.250256</v>
      </c>
      <c r="J936">
        <v>-106.897599</v>
      </c>
    </row>
    <row r="937" spans="8:10" x14ac:dyDescent="0.25">
      <c r="H937">
        <v>114.9</v>
      </c>
      <c r="I937">
        <v>34.251635</v>
      </c>
      <c r="J937">
        <v>-106.89695500000001</v>
      </c>
    </row>
    <row r="938" spans="8:10" x14ac:dyDescent="0.25">
      <c r="H938">
        <v>115</v>
      </c>
      <c r="I938">
        <v>34.252901000000001</v>
      </c>
      <c r="J938">
        <v>-106.896136</v>
      </c>
    </row>
    <row r="939" spans="8:10" x14ac:dyDescent="0.25">
      <c r="H939">
        <v>115.1</v>
      </c>
      <c r="I939">
        <v>34.254334</v>
      </c>
      <c r="J939">
        <v>-106.89563</v>
      </c>
    </row>
    <row r="940" spans="8:10" x14ac:dyDescent="0.25">
      <c r="H940">
        <v>115.2</v>
      </c>
      <c r="I940">
        <v>34.255564999999997</v>
      </c>
      <c r="J940">
        <v>-106.89470300000001</v>
      </c>
    </row>
    <row r="941" spans="8:10" x14ac:dyDescent="0.25">
      <c r="H941">
        <v>115.3</v>
      </c>
      <c r="I941">
        <v>34.256287</v>
      </c>
      <c r="J941">
        <v>-106.893311</v>
      </c>
    </row>
    <row r="942" spans="8:10" x14ac:dyDescent="0.25">
      <c r="H942">
        <v>115.4</v>
      </c>
      <c r="I942">
        <v>34.256287</v>
      </c>
      <c r="J942">
        <v>-106.89196800000001</v>
      </c>
    </row>
    <row r="943" spans="8:10" x14ac:dyDescent="0.25">
      <c r="H943">
        <v>115.5</v>
      </c>
      <c r="I943">
        <v>34.256169999999997</v>
      </c>
      <c r="J943">
        <v>-106.89032400000001</v>
      </c>
    </row>
    <row r="944" spans="8:10" x14ac:dyDescent="0.25">
      <c r="H944">
        <v>115.6</v>
      </c>
      <c r="I944">
        <v>34.255859000000001</v>
      </c>
      <c r="J944">
        <v>-106.888848</v>
      </c>
    </row>
    <row r="945" spans="8:10" x14ac:dyDescent="0.25">
      <c r="H945">
        <v>115.7</v>
      </c>
      <c r="I945">
        <v>34.256042000000001</v>
      </c>
      <c r="J945">
        <v>-106.88732899999999</v>
      </c>
    </row>
    <row r="946" spans="8:10" x14ac:dyDescent="0.25">
      <c r="H946">
        <v>115.8</v>
      </c>
      <c r="I946">
        <v>34.256664000000001</v>
      </c>
      <c r="J946">
        <v>-106.88598</v>
      </c>
    </row>
    <row r="947" spans="8:10" x14ac:dyDescent="0.25">
      <c r="H947">
        <v>115.9</v>
      </c>
      <c r="I947">
        <v>34.257275</v>
      </c>
      <c r="J947">
        <v>-106.88460600000001</v>
      </c>
    </row>
    <row r="948" spans="8:10" x14ac:dyDescent="0.25">
      <c r="H948">
        <v>116</v>
      </c>
      <c r="I948">
        <v>34.257156999999999</v>
      </c>
      <c r="J948">
        <v>-106.883099</v>
      </c>
    </row>
    <row r="949" spans="8:10" x14ac:dyDescent="0.25">
      <c r="H949">
        <v>116.1</v>
      </c>
      <c r="I949">
        <v>34.256881</v>
      </c>
      <c r="J949">
        <v>-106.881596</v>
      </c>
    </row>
    <row r="950" spans="8:10" x14ac:dyDescent="0.25">
      <c r="H950">
        <v>116.2</v>
      </c>
      <c r="I950">
        <v>34.256816999999998</v>
      </c>
      <c r="J950">
        <v>-106.880087</v>
      </c>
    </row>
    <row r="951" spans="8:10" x14ac:dyDescent="0.25">
      <c r="H951">
        <v>116.3</v>
      </c>
      <c r="I951">
        <v>34.257026000000003</v>
      </c>
      <c r="J951">
        <v>-106.87857700000001</v>
      </c>
    </row>
    <row r="952" spans="8:10" x14ac:dyDescent="0.25">
      <c r="H952">
        <v>116.4</v>
      </c>
      <c r="I952">
        <v>34.257520999999997</v>
      </c>
      <c r="J952">
        <v>-106.87694</v>
      </c>
    </row>
    <row r="953" spans="8:10" x14ac:dyDescent="0.25">
      <c r="H953">
        <v>116.5</v>
      </c>
      <c r="I953">
        <v>34.257952000000003</v>
      </c>
      <c r="J953">
        <v>-106.875665</v>
      </c>
    </row>
    <row r="954" spans="8:10" x14ac:dyDescent="0.25">
      <c r="H954">
        <v>116.6</v>
      </c>
      <c r="I954">
        <v>34.258448000000001</v>
      </c>
      <c r="J954">
        <v>-106.874219</v>
      </c>
    </row>
    <row r="955" spans="8:10" x14ac:dyDescent="0.25">
      <c r="H955">
        <v>116.7</v>
      </c>
      <c r="I955">
        <v>34.259352</v>
      </c>
      <c r="J955">
        <v>-106.873259</v>
      </c>
    </row>
    <row r="956" spans="8:10" x14ac:dyDescent="0.25">
      <c r="H956">
        <v>116.8</v>
      </c>
      <c r="I956">
        <v>34.260865000000003</v>
      </c>
      <c r="J956">
        <v>-106.873045</v>
      </c>
    </row>
    <row r="957" spans="8:10" x14ac:dyDescent="0.25">
      <c r="H957">
        <v>116.9</v>
      </c>
      <c r="I957">
        <v>34.261918000000001</v>
      </c>
      <c r="J957">
        <v>-106.872085</v>
      </c>
    </row>
    <row r="958" spans="8:10" x14ac:dyDescent="0.25">
      <c r="H958">
        <v>117</v>
      </c>
      <c r="I958">
        <v>34.262481999999999</v>
      </c>
      <c r="J958">
        <v>-106.87044400000001</v>
      </c>
    </row>
    <row r="959" spans="8:10" x14ac:dyDescent="0.25">
      <c r="H959">
        <v>117.1</v>
      </c>
      <c r="I959">
        <v>34.262126000000002</v>
      </c>
      <c r="J959">
        <v>-106.869185</v>
      </c>
    </row>
    <row r="960" spans="8:10" x14ac:dyDescent="0.25">
      <c r="H960">
        <v>117.2</v>
      </c>
      <c r="I960">
        <v>34.261522999999997</v>
      </c>
      <c r="J960">
        <v>-106.867786</v>
      </c>
    </row>
    <row r="961" spans="8:10" x14ac:dyDescent="0.25">
      <c r="H961">
        <v>117.3</v>
      </c>
      <c r="I961">
        <v>34.260269000000001</v>
      </c>
      <c r="J961">
        <v>-106.866696</v>
      </c>
    </row>
    <row r="962" spans="8:10" x14ac:dyDescent="0.25">
      <c r="H962">
        <v>117.4</v>
      </c>
      <c r="I962">
        <v>34.259242</v>
      </c>
      <c r="J962">
        <v>-106.86587299999999</v>
      </c>
    </row>
    <row r="963" spans="8:10" x14ac:dyDescent="0.25">
      <c r="H963">
        <v>117.5</v>
      </c>
      <c r="I963">
        <v>34.258876999999998</v>
      </c>
      <c r="J963">
        <v>-106.86435899999999</v>
      </c>
    </row>
    <row r="964" spans="8:10" x14ac:dyDescent="0.25">
      <c r="H964">
        <v>117.6</v>
      </c>
      <c r="I964">
        <v>34.259054999999996</v>
      </c>
      <c r="J964">
        <v>-106.86310899999999</v>
      </c>
    </row>
    <row r="965" spans="8:10" x14ac:dyDescent="0.25">
      <c r="H965">
        <v>117.7</v>
      </c>
      <c r="I965">
        <v>34.260269000000001</v>
      </c>
      <c r="J965">
        <v>-106.861717</v>
      </c>
    </row>
    <row r="966" spans="8:10" x14ac:dyDescent="0.25">
      <c r="H966">
        <v>117.8</v>
      </c>
      <c r="I966">
        <v>34.261553999999997</v>
      </c>
      <c r="J966">
        <v>-106.861361</v>
      </c>
    </row>
    <row r="967" spans="8:10" x14ac:dyDescent="0.25">
      <c r="H967">
        <v>117.9</v>
      </c>
      <c r="I967">
        <v>34.262282999999996</v>
      </c>
      <c r="J967">
        <v>-106.86000900000001</v>
      </c>
    </row>
    <row r="968" spans="8:10" x14ac:dyDescent="0.25">
      <c r="H968">
        <v>118</v>
      </c>
      <c r="I968">
        <v>34.263196000000001</v>
      </c>
      <c r="J968">
        <v>-106.859076</v>
      </c>
    </row>
    <row r="969" spans="8:10" x14ac:dyDescent="0.25">
      <c r="H969">
        <v>118.1</v>
      </c>
      <c r="I969">
        <v>34.264772999999998</v>
      </c>
      <c r="J969">
        <v>-106.859177</v>
      </c>
    </row>
    <row r="970" spans="8:10" x14ac:dyDescent="0.25">
      <c r="H970">
        <v>118.2</v>
      </c>
      <c r="I970">
        <v>34.26605</v>
      </c>
      <c r="J970">
        <v>-106.85987299999999</v>
      </c>
    </row>
    <row r="971" spans="8:10" x14ac:dyDescent="0.25">
      <c r="H971">
        <v>118.3</v>
      </c>
      <c r="I971">
        <v>34.267586000000001</v>
      </c>
      <c r="J971">
        <v>-106.859754</v>
      </c>
    </row>
    <row r="972" spans="8:10" x14ac:dyDescent="0.25">
      <c r="H972">
        <v>118.4</v>
      </c>
      <c r="I972">
        <v>34.268977</v>
      </c>
      <c r="J972">
        <v>-106.859154</v>
      </c>
    </row>
    <row r="973" spans="8:10" x14ac:dyDescent="0.25">
      <c r="H973">
        <v>118.5</v>
      </c>
      <c r="I973">
        <v>34.270619000000003</v>
      </c>
      <c r="J973">
        <v>-106.858862</v>
      </c>
    </row>
    <row r="974" spans="8:10" x14ac:dyDescent="0.25">
      <c r="H974">
        <v>118.6</v>
      </c>
      <c r="I974">
        <v>34.271903999999999</v>
      </c>
      <c r="J974">
        <v>-106.858434</v>
      </c>
    </row>
    <row r="975" spans="8:10" x14ac:dyDescent="0.25">
      <c r="H975">
        <v>118.7</v>
      </c>
      <c r="I975">
        <v>34.273510999999999</v>
      </c>
      <c r="J975">
        <v>-106.85807699999999</v>
      </c>
    </row>
    <row r="976" spans="8:10" x14ac:dyDescent="0.25">
      <c r="H976">
        <v>118.8</v>
      </c>
      <c r="I976">
        <v>34.274723999999999</v>
      </c>
      <c r="J976">
        <v>-106.85722</v>
      </c>
    </row>
    <row r="977" spans="8:10" x14ac:dyDescent="0.25">
      <c r="H977">
        <v>118.9</v>
      </c>
      <c r="I977">
        <v>34.275162000000002</v>
      </c>
      <c r="J977">
        <v>-106.855906</v>
      </c>
    </row>
    <row r="978" spans="8:10" x14ac:dyDescent="0.25">
      <c r="H978">
        <v>119</v>
      </c>
      <c r="I978">
        <v>34.275641</v>
      </c>
      <c r="J978">
        <v>-106.854455</v>
      </c>
    </row>
    <row r="979" spans="8:10" x14ac:dyDescent="0.25">
      <c r="H979">
        <v>119.1</v>
      </c>
      <c r="I979">
        <v>34.276117999999997</v>
      </c>
      <c r="J979">
        <v>-106.853003</v>
      </c>
    </row>
    <row r="980" spans="8:10" x14ac:dyDescent="0.25">
      <c r="H980">
        <v>119.2</v>
      </c>
      <c r="I980">
        <v>34.276594000000003</v>
      </c>
      <c r="J980">
        <v>-106.851551</v>
      </c>
    </row>
    <row r="981" spans="8:10" x14ac:dyDescent="0.25">
      <c r="H981">
        <v>119.3</v>
      </c>
      <c r="I981">
        <v>34.277070999999999</v>
      </c>
      <c r="J981">
        <v>-106.850099</v>
      </c>
    </row>
    <row r="982" spans="8:10" x14ac:dyDescent="0.25">
      <c r="H982">
        <v>119.4</v>
      </c>
      <c r="I982">
        <v>34.277482999999997</v>
      </c>
      <c r="J982">
        <v>-106.848629</v>
      </c>
    </row>
    <row r="983" spans="8:10" x14ac:dyDescent="0.25">
      <c r="H983">
        <v>119.5</v>
      </c>
      <c r="I983">
        <v>34.277853999999998</v>
      </c>
      <c r="J983">
        <v>-106.847146</v>
      </c>
    </row>
    <row r="984" spans="8:10" x14ac:dyDescent="0.25">
      <c r="H984">
        <v>119.6</v>
      </c>
      <c r="I984">
        <v>34.278233999999998</v>
      </c>
      <c r="J984">
        <v>-106.84566599999999</v>
      </c>
    </row>
    <row r="985" spans="8:10" x14ac:dyDescent="0.25">
      <c r="H985">
        <v>119.7</v>
      </c>
      <c r="I985">
        <v>34.278863999999999</v>
      </c>
      <c r="J985">
        <v>-106.844103</v>
      </c>
    </row>
    <row r="986" spans="8:10" x14ac:dyDescent="0.25">
      <c r="H986">
        <v>119.8</v>
      </c>
      <c r="I986">
        <v>34.279541999999999</v>
      </c>
      <c r="J986">
        <v>-106.843175</v>
      </c>
    </row>
    <row r="987" spans="8:10" x14ac:dyDescent="0.25">
      <c r="H987">
        <v>119.9</v>
      </c>
      <c r="I987">
        <v>34.280475000000003</v>
      </c>
      <c r="J987">
        <v>-106.84174400000001</v>
      </c>
    </row>
    <row r="988" spans="8:10" x14ac:dyDescent="0.25">
      <c r="H988">
        <v>120</v>
      </c>
      <c r="I988">
        <v>34.281706999999997</v>
      </c>
      <c r="J988">
        <v>-106.840846</v>
      </c>
    </row>
    <row r="989" spans="8:10" x14ac:dyDescent="0.25">
      <c r="H989">
        <v>120.1</v>
      </c>
      <c r="I989">
        <v>34.282969000000001</v>
      </c>
      <c r="J989">
        <v>-106.840142</v>
      </c>
    </row>
    <row r="990" spans="8:10" x14ac:dyDescent="0.25">
      <c r="H990">
        <v>120.2</v>
      </c>
      <c r="I990">
        <v>34.284253999999997</v>
      </c>
      <c r="J990">
        <v>-106.839392</v>
      </c>
    </row>
    <row r="991" spans="8:10" x14ac:dyDescent="0.25">
      <c r="H991">
        <v>120.3</v>
      </c>
      <c r="I991">
        <v>34.285719</v>
      </c>
      <c r="J991">
        <v>-106.83870899999999</v>
      </c>
    </row>
    <row r="992" spans="8:10" x14ac:dyDescent="0.25">
      <c r="H992">
        <v>120.4</v>
      </c>
      <c r="I992">
        <v>34.287236999999998</v>
      </c>
      <c r="J992">
        <v>-106.83855200000001</v>
      </c>
    </row>
    <row r="993" spans="8:10" x14ac:dyDescent="0.25">
      <c r="H993">
        <v>120.5</v>
      </c>
      <c r="I993">
        <v>34.288738000000002</v>
      </c>
      <c r="J993">
        <v>-106.838707</v>
      </c>
    </row>
    <row r="994" spans="8:10" x14ac:dyDescent="0.25">
      <c r="H994">
        <v>120.6</v>
      </c>
      <c r="I994">
        <v>34.290143999999998</v>
      </c>
      <c r="J994">
        <v>-106.839281</v>
      </c>
    </row>
    <row r="995" spans="8:10" x14ac:dyDescent="0.25">
      <c r="H995">
        <v>120.7</v>
      </c>
      <c r="I995">
        <v>34.291392000000002</v>
      </c>
      <c r="J995">
        <v>-106.84015599999999</v>
      </c>
    </row>
    <row r="996" spans="8:10" x14ac:dyDescent="0.25">
      <c r="H996">
        <v>120.8</v>
      </c>
      <c r="I996">
        <v>34.292611000000001</v>
      </c>
      <c r="J996">
        <v>-106.841078</v>
      </c>
    </row>
    <row r="997" spans="8:10" x14ac:dyDescent="0.25">
      <c r="H997">
        <v>120.9</v>
      </c>
      <c r="I997">
        <v>34.293829000000002</v>
      </c>
      <c r="J997">
        <v>-106.842</v>
      </c>
    </row>
    <row r="998" spans="8:10" x14ac:dyDescent="0.25">
      <c r="H998">
        <v>121</v>
      </c>
      <c r="I998">
        <v>34.295048000000001</v>
      </c>
      <c r="J998">
        <v>-106.842922</v>
      </c>
    </row>
    <row r="999" spans="8:10" x14ac:dyDescent="0.25">
      <c r="H999">
        <v>121.1</v>
      </c>
      <c r="I999">
        <v>34.296460000000003</v>
      </c>
      <c r="J999">
        <v>-106.84374699999999</v>
      </c>
    </row>
    <row r="1000" spans="8:10" x14ac:dyDescent="0.25">
      <c r="H1000">
        <v>121.2</v>
      </c>
      <c r="I1000">
        <v>34.297539999999998</v>
      </c>
      <c r="J1000">
        <v>-106.84460799999999</v>
      </c>
    </row>
    <row r="1001" spans="8:10" x14ac:dyDescent="0.25">
      <c r="H1001">
        <v>121.3</v>
      </c>
      <c r="I1001">
        <v>34.298512000000002</v>
      </c>
      <c r="J1001">
        <v>-106.84578399999999</v>
      </c>
    </row>
    <row r="1002" spans="8:10" x14ac:dyDescent="0.25">
      <c r="H1002">
        <v>121.4</v>
      </c>
      <c r="I1002">
        <v>34.299371000000001</v>
      </c>
      <c r="J1002">
        <v>-106.847048</v>
      </c>
    </row>
    <row r="1003" spans="8:10" x14ac:dyDescent="0.25">
      <c r="H1003">
        <v>121.5</v>
      </c>
      <c r="I1003">
        <v>34.300564999999999</v>
      </c>
      <c r="J1003">
        <v>-106.84827900000001</v>
      </c>
    </row>
    <row r="1004" spans="8:10" x14ac:dyDescent="0.25">
      <c r="H1004">
        <v>121.6</v>
      </c>
      <c r="I1004">
        <v>34.301746999999999</v>
      </c>
      <c r="J1004">
        <v>-106.84886899999999</v>
      </c>
    </row>
    <row r="1005" spans="8:10" x14ac:dyDescent="0.25">
      <c r="H1005">
        <v>121.7</v>
      </c>
      <c r="I1005">
        <v>34.303170000000001</v>
      </c>
      <c r="J1005">
        <v>-106.84939799999999</v>
      </c>
    </row>
    <row r="1006" spans="8:10" x14ac:dyDescent="0.25">
      <c r="H1006">
        <v>121.8</v>
      </c>
      <c r="I1006">
        <v>34.304608000000002</v>
      </c>
      <c r="J1006">
        <v>-106.849898</v>
      </c>
    </row>
    <row r="1007" spans="8:10" x14ac:dyDescent="0.25">
      <c r="H1007">
        <v>121.9</v>
      </c>
      <c r="I1007">
        <v>34.306109999999997</v>
      </c>
      <c r="J1007">
        <v>-106.849879</v>
      </c>
    </row>
    <row r="1008" spans="8:10" x14ac:dyDescent="0.25">
      <c r="H1008">
        <v>122</v>
      </c>
      <c r="I1008">
        <v>34.307608000000002</v>
      </c>
      <c r="J1008">
        <v>-106.85005099999999</v>
      </c>
    </row>
    <row r="1009" spans="8:10" x14ac:dyDescent="0.25">
      <c r="H1009">
        <v>122.1</v>
      </c>
      <c r="I1009">
        <v>34.308917000000001</v>
      </c>
      <c r="J1009">
        <v>-106.851063</v>
      </c>
    </row>
    <row r="1010" spans="8:10" x14ac:dyDescent="0.25">
      <c r="H1010">
        <v>122.2</v>
      </c>
      <c r="I1010">
        <v>34.310104000000003</v>
      </c>
      <c r="J1010">
        <v>-106.851753</v>
      </c>
    </row>
    <row r="1011" spans="8:10" x14ac:dyDescent="0.25">
      <c r="H1011">
        <v>122.3</v>
      </c>
      <c r="I1011">
        <v>34.311427000000002</v>
      </c>
      <c r="J1011">
        <v>-106.85251700000001</v>
      </c>
    </row>
    <row r="1012" spans="8:10" x14ac:dyDescent="0.25">
      <c r="H1012">
        <v>122.4</v>
      </c>
      <c r="I1012">
        <v>34.312165</v>
      </c>
      <c r="J1012">
        <v>-106.853633</v>
      </c>
    </row>
    <row r="1013" spans="8:10" x14ac:dyDescent="0.25">
      <c r="H1013">
        <v>122.5</v>
      </c>
      <c r="I1013">
        <v>34.313450000000003</v>
      </c>
      <c r="J1013">
        <v>-106.854383</v>
      </c>
    </row>
    <row r="1014" spans="8:10" x14ac:dyDescent="0.25">
      <c r="H1014">
        <v>122.6</v>
      </c>
      <c r="I1014">
        <v>34.315102000000003</v>
      </c>
      <c r="J1014">
        <v>-106.854445</v>
      </c>
    </row>
    <row r="1015" spans="8:10" x14ac:dyDescent="0.25">
      <c r="H1015">
        <v>122.7</v>
      </c>
      <c r="I1015">
        <v>34.316578</v>
      </c>
      <c r="J1015">
        <v>-106.85406399999999</v>
      </c>
    </row>
    <row r="1016" spans="8:10" x14ac:dyDescent="0.25">
      <c r="H1016">
        <v>122.8</v>
      </c>
      <c r="I1016">
        <v>34.318089000000001</v>
      </c>
      <c r="J1016">
        <v>-106.854141</v>
      </c>
    </row>
    <row r="1017" spans="8:10" x14ac:dyDescent="0.25">
      <c r="H1017">
        <v>122.9</v>
      </c>
      <c r="I1017">
        <v>34.319569000000001</v>
      </c>
      <c r="J1017">
        <v>-106.854507</v>
      </c>
    </row>
    <row r="1018" spans="8:10" x14ac:dyDescent="0.25">
      <c r="H1018">
        <v>123</v>
      </c>
      <c r="I1018">
        <v>34.320945000000002</v>
      </c>
      <c r="J1018">
        <v>-106.854918</v>
      </c>
    </row>
    <row r="1019" spans="8:10" x14ac:dyDescent="0.25">
      <c r="H1019">
        <v>123.1</v>
      </c>
      <c r="I1019">
        <v>34.322586999999999</v>
      </c>
      <c r="J1019">
        <v>-106.855632</v>
      </c>
    </row>
    <row r="1020" spans="8:10" x14ac:dyDescent="0.25">
      <c r="H1020">
        <v>123.2</v>
      </c>
      <c r="I1020">
        <v>34.323765000000002</v>
      </c>
      <c r="J1020">
        <v>-106.85570300000001</v>
      </c>
    </row>
    <row r="1021" spans="8:10" x14ac:dyDescent="0.25">
      <c r="H1021">
        <v>123.3</v>
      </c>
      <c r="I1021">
        <v>34.325347999999998</v>
      </c>
      <c r="J1021">
        <v>-106.85633799999999</v>
      </c>
    </row>
    <row r="1022" spans="8:10" x14ac:dyDescent="0.25">
      <c r="H1022">
        <v>123.4</v>
      </c>
      <c r="I1022">
        <v>34.326771000000001</v>
      </c>
      <c r="J1022">
        <v>-106.856876</v>
      </c>
    </row>
    <row r="1023" spans="8:10" x14ac:dyDescent="0.25">
      <c r="H1023">
        <v>123.5</v>
      </c>
      <c r="I1023">
        <v>34.328155000000002</v>
      </c>
      <c r="J1023">
        <v>-106.857488</v>
      </c>
    </row>
    <row r="1024" spans="8:10" x14ac:dyDescent="0.25">
      <c r="H1024">
        <v>123.6</v>
      </c>
      <c r="I1024">
        <v>34.329154000000003</v>
      </c>
      <c r="J1024">
        <v>-106.858559</v>
      </c>
    </row>
    <row r="1025" spans="8:10" x14ac:dyDescent="0.25">
      <c r="H1025">
        <v>123.7</v>
      </c>
      <c r="I1025">
        <v>34.330531999999998</v>
      </c>
      <c r="J1025">
        <v>-106.859245</v>
      </c>
    </row>
    <row r="1026" spans="8:10" x14ac:dyDescent="0.25">
      <c r="H1026">
        <v>123.8</v>
      </c>
      <c r="I1026">
        <v>34.331795</v>
      </c>
      <c r="J1026">
        <v>-106.85923699999999</v>
      </c>
    </row>
    <row r="1027" spans="8:10" x14ac:dyDescent="0.25">
      <c r="H1027">
        <v>123.9</v>
      </c>
      <c r="I1027">
        <v>34.333438999999998</v>
      </c>
      <c r="J1027">
        <v>-106.859352</v>
      </c>
    </row>
    <row r="1028" spans="8:10" x14ac:dyDescent="0.25">
      <c r="H1028">
        <v>124</v>
      </c>
      <c r="I1028">
        <v>34.334868</v>
      </c>
      <c r="J1028">
        <v>-106.859808</v>
      </c>
    </row>
    <row r="1029" spans="8:10" x14ac:dyDescent="0.25">
      <c r="H1029">
        <v>124.1</v>
      </c>
      <c r="I1029">
        <v>34.336292999999998</v>
      </c>
      <c r="J1029">
        <v>-106.859808</v>
      </c>
    </row>
    <row r="1030" spans="8:10" x14ac:dyDescent="0.25">
      <c r="H1030">
        <v>124.2</v>
      </c>
      <c r="I1030">
        <v>34.337781999999997</v>
      </c>
      <c r="J1030">
        <v>-106.860468</v>
      </c>
    </row>
    <row r="1031" spans="8:10" x14ac:dyDescent="0.25">
      <c r="H1031">
        <v>124.3</v>
      </c>
      <c r="I1031">
        <v>34.339174</v>
      </c>
      <c r="J1031">
        <v>-106.86086400000001</v>
      </c>
    </row>
    <row r="1032" spans="8:10" x14ac:dyDescent="0.25">
      <c r="H1032">
        <v>124.4</v>
      </c>
      <c r="I1032">
        <v>34.340397000000003</v>
      </c>
      <c r="J1032">
        <v>-106.86016499999999</v>
      </c>
    </row>
    <row r="1033" spans="8:10" x14ac:dyDescent="0.25">
      <c r="H1033">
        <v>124.5</v>
      </c>
      <c r="I1033">
        <v>34.341788999999999</v>
      </c>
      <c r="J1033">
        <v>-106.859951</v>
      </c>
    </row>
    <row r="1034" spans="8:10" x14ac:dyDescent="0.25">
      <c r="H1034">
        <v>124.6</v>
      </c>
      <c r="I1034">
        <v>34.343245000000003</v>
      </c>
      <c r="J1034">
        <v>-106.85982300000001</v>
      </c>
    </row>
    <row r="1035" spans="8:10" x14ac:dyDescent="0.25">
      <c r="H1035">
        <v>124.7</v>
      </c>
      <c r="I1035">
        <v>34.344394000000001</v>
      </c>
      <c r="J1035">
        <v>-106.858845</v>
      </c>
    </row>
    <row r="1036" spans="8:10" x14ac:dyDescent="0.25">
      <c r="H1036">
        <v>124.8</v>
      </c>
      <c r="I1036">
        <v>34.345751</v>
      </c>
      <c r="J1036">
        <v>-106.85820200000001</v>
      </c>
    </row>
    <row r="1037" spans="8:10" x14ac:dyDescent="0.25">
      <c r="H1037">
        <v>124.9</v>
      </c>
      <c r="I1037">
        <v>34.346822000000003</v>
      </c>
      <c r="J1037">
        <v>-106.857417</v>
      </c>
    </row>
    <row r="1038" spans="8:10" x14ac:dyDescent="0.25">
      <c r="H1038">
        <v>125</v>
      </c>
      <c r="I1038">
        <v>34.348230000000001</v>
      </c>
      <c r="J1038">
        <v>-106.856634</v>
      </c>
    </row>
    <row r="1039" spans="8:10" x14ac:dyDescent="0.25">
      <c r="H1039">
        <v>125.1</v>
      </c>
      <c r="I1039">
        <v>34.349392000000002</v>
      </c>
      <c r="J1039">
        <v>-106.85598899999999</v>
      </c>
    </row>
    <row r="1040" spans="8:10" x14ac:dyDescent="0.25">
      <c r="H1040">
        <v>125.2</v>
      </c>
      <c r="I1040">
        <v>34.350731000000003</v>
      </c>
      <c r="J1040">
        <v>-106.854969</v>
      </c>
    </row>
    <row r="1041" spans="8:10" x14ac:dyDescent="0.25">
      <c r="H1041">
        <v>125.3</v>
      </c>
      <c r="I1041">
        <v>34.352001000000001</v>
      </c>
      <c r="J1041">
        <v>-106.85414</v>
      </c>
    </row>
    <row r="1042" spans="8:10" x14ac:dyDescent="0.25">
      <c r="H1042">
        <v>125.4</v>
      </c>
      <c r="I1042">
        <v>34.353242000000002</v>
      </c>
      <c r="J1042">
        <v>-106.853252</v>
      </c>
    </row>
    <row r="1043" spans="8:10" x14ac:dyDescent="0.25">
      <c r="H1043">
        <v>125.5</v>
      </c>
      <c r="I1043">
        <v>34.354674000000003</v>
      </c>
      <c r="J1043">
        <v>-106.85242</v>
      </c>
    </row>
    <row r="1044" spans="8:10" x14ac:dyDescent="0.25">
      <c r="H1044">
        <v>125.6</v>
      </c>
      <c r="I1044">
        <v>34.355744999999999</v>
      </c>
      <c r="J1044">
        <v>-106.851777</v>
      </c>
    </row>
    <row r="1045" spans="8:10" x14ac:dyDescent="0.25">
      <c r="H1045">
        <v>125.7</v>
      </c>
      <c r="I1045">
        <v>34.357030000000002</v>
      </c>
      <c r="J1045">
        <v>-106.85045700000001</v>
      </c>
    </row>
    <row r="1046" spans="8:10" x14ac:dyDescent="0.25">
      <c r="H1046">
        <v>125.8</v>
      </c>
      <c r="I1046">
        <v>34.358145999999998</v>
      </c>
      <c r="J1046">
        <v>-106.849671</v>
      </c>
    </row>
    <row r="1047" spans="8:10" x14ac:dyDescent="0.25">
      <c r="H1047">
        <v>125.9</v>
      </c>
      <c r="I1047">
        <v>34.359394999999999</v>
      </c>
      <c r="J1047">
        <v>-106.848792</v>
      </c>
    </row>
    <row r="1048" spans="8:10" x14ac:dyDescent="0.25">
      <c r="H1048">
        <v>126</v>
      </c>
      <c r="I1048">
        <v>34.360723</v>
      </c>
      <c r="J1048">
        <v>-106.848046</v>
      </c>
    </row>
    <row r="1049" spans="8:10" x14ac:dyDescent="0.25">
      <c r="H1049">
        <v>126.1</v>
      </c>
      <c r="I1049">
        <v>34.362090999999999</v>
      </c>
      <c r="J1049">
        <v>-106.847365</v>
      </c>
    </row>
    <row r="1050" spans="8:10" x14ac:dyDescent="0.25">
      <c r="H1050">
        <v>126.2</v>
      </c>
      <c r="I1050">
        <v>34.363453</v>
      </c>
      <c r="J1050">
        <v>-106.846673</v>
      </c>
    </row>
    <row r="1051" spans="8:10" x14ac:dyDescent="0.25">
      <c r="H1051">
        <v>126.3</v>
      </c>
      <c r="I1051">
        <v>34.364815999999998</v>
      </c>
      <c r="J1051">
        <v>-106.84598099999999</v>
      </c>
    </row>
    <row r="1052" spans="8:10" x14ac:dyDescent="0.25">
      <c r="H1052">
        <v>126.4</v>
      </c>
      <c r="I1052">
        <v>34.366218000000003</v>
      </c>
      <c r="J1052">
        <v>-106.845388</v>
      </c>
    </row>
    <row r="1053" spans="8:10" x14ac:dyDescent="0.25">
      <c r="H1053">
        <v>126.5</v>
      </c>
      <c r="I1053">
        <v>34.367702999999999</v>
      </c>
      <c r="J1053">
        <v>-106.845039</v>
      </c>
    </row>
    <row r="1054" spans="8:10" x14ac:dyDescent="0.25">
      <c r="H1054">
        <v>126.6</v>
      </c>
      <c r="I1054">
        <v>34.369092999999999</v>
      </c>
      <c r="J1054">
        <v>-106.844318</v>
      </c>
    </row>
    <row r="1055" spans="8:10" x14ac:dyDescent="0.25">
      <c r="H1055">
        <v>126.7</v>
      </c>
      <c r="I1055">
        <v>34.370378000000002</v>
      </c>
      <c r="J1055">
        <v>-106.843497</v>
      </c>
    </row>
    <row r="1056" spans="8:10" x14ac:dyDescent="0.25">
      <c r="H1056">
        <v>126.8</v>
      </c>
      <c r="I1056">
        <v>34.371662999999998</v>
      </c>
      <c r="J1056">
        <v>-106.842533</v>
      </c>
    </row>
    <row r="1057" spans="8:10" x14ac:dyDescent="0.25">
      <c r="H1057">
        <v>126.9</v>
      </c>
      <c r="I1057">
        <v>34.372405999999998</v>
      </c>
      <c r="J1057">
        <v>-106.841345</v>
      </c>
    </row>
    <row r="1058" spans="8:10" x14ac:dyDescent="0.25">
      <c r="H1058">
        <v>127</v>
      </c>
      <c r="I1058">
        <v>34.373221999999998</v>
      </c>
      <c r="J1058">
        <v>-106.840053</v>
      </c>
    </row>
    <row r="1059" spans="8:10" x14ac:dyDescent="0.25">
      <c r="H1059">
        <v>127.1</v>
      </c>
      <c r="I1059">
        <v>34.374147999999998</v>
      </c>
      <c r="J1059">
        <v>-106.838847</v>
      </c>
    </row>
    <row r="1060" spans="8:10" x14ac:dyDescent="0.25">
      <c r="H1060">
        <v>127.2</v>
      </c>
      <c r="I1060">
        <v>34.375301</v>
      </c>
      <c r="J1060">
        <v>-106.83797199999999</v>
      </c>
    </row>
    <row r="1061" spans="8:10" x14ac:dyDescent="0.25">
      <c r="H1061">
        <v>127.3</v>
      </c>
      <c r="I1061">
        <v>34.375748999999999</v>
      </c>
      <c r="J1061">
        <v>-106.836512</v>
      </c>
    </row>
    <row r="1062" spans="8:10" x14ac:dyDescent="0.25">
      <c r="H1062">
        <v>127.4</v>
      </c>
      <c r="I1062">
        <v>34.376717999999997</v>
      </c>
      <c r="J1062">
        <v>-106.835447</v>
      </c>
    </row>
    <row r="1063" spans="8:10" x14ac:dyDescent="0.25">
      <c r="H1063">
        <v>127.5</v>
      </c>
      <c r="I1063">
        <v>34.378121999999998</v>
      </c>
      <c r="J1063">
        <v>-106.834872</v>
      </c>
    </row>
    <row r="1064" spans="8:10" x14ac:dyDescent="0.25">
      <c r="H1064">
        <v>127.6</v>
      </c>
      <c r="I1064">
        <v>34.37961</v>
      </c>
      <c r="J1064">
        <v>-106.8347</v>
      </c>
    </row>
    <row r="1065" spans="8:10" x14ac:dyDescent="0.25">
      <c r="H1065">
        <v>127.7</v>
      </c>
      <c r="I1065">
        <v>34.381098000000001</v>
      </c>
      <c r="J1065">
        <v>-106.834998</v>
      </c>
    </row>
    <row r="1066" spans="8:10" x14ac:dyDescent="0.25">
      <c r="H1066">
        <v>127.8</v>
      </c>
      <c r="I1066">
        <v>34.382530000000003</v>
      </c>
      <c r="J1066">
        <v>-106.835531</v>
      </c>
    </row>
    <row r="1067" spans="8:10" x14ac:dyDescent="0.25">
      <c r="H1067">
        <v>127.9</v>
      </c>
      <c r="I1067">
        <v>34.383985000000003</v>
      </c>
      <c r="J1067">
        <v>-106.83584</v>
      </c>
    </row>
    <row r="1068" spans="8:10" x14ac:dyDescent="0.25">
      <c r="H1068">
        <v>128</v>
      </c>
      <c r="I1068">
        <v>34.385361000000003</v>
      </c>
      <c r="J1068">
        <v>-106.835311</v>
      </c>
    </row>
    <row r="1069" spans="8:10" x14ac:dyDescent="0.25">
      <c r="H1069">
        <v>128.1</v>
      </c>
      <c r="I1069">
        <v>34.386319</v>
      </c>
      <c r="J1069">
        <v>-106.83417</v>
      </c>
    </row>
    <row r="1070" spans="8:10" x14ac:dyDescent="0.25">
      <c r="H1070">
        <v>128.19999999999999</v>
      </c>
      <c r="I1070">
        <v>34.386797000000001</v>
      </c>
      <c r="J1070">
        <v>-106.832736</v>
      </c>
    </row>
    <row r="1071" spans="8:10" x14ac:dyDescent="0.25">
      <c r="H1071">
        <v>128.30000000000001</v>
      </c>
      <c r="I1071">
        <v>34.386980999999999</v>
      </c>
      <c r="J1071">
        <v>-106.831202</v>
      </c>
    </row>
    <row r="1072" spans="8:10" x14ac:dyDescent="0.25">
      <c r="H1072">
        <v>128.4</v>
      </c>
      <c r="I1072">
        <v>34.387211000000001</v>
      </c>
      <c r="J1072">
        <v>-106.829778</v>
      </c>
    </row>
    <row r="1073" spans="8:10" x14ac:dyDescent="0.25">
      <c r="H1073">
        <v>128.5</v>
      </c>
      <c r="I1073">
        <v>34.387951000000001</v>
      </c>
      <c r="J1073">
        <v>-106.828445</v>
      </c>
    </row>
    <row r="1074" spans="8:10" x14ac:dyDescent="0.25">
      <c r="H1074">
        <v>128.6</v>
      </c>
      <c r="I1074">
        <v>34.388862000000003</v>
      </c>
      <c r="J1074">
        <v>-106.827218</v>
      </c>
    </row>
    <row r="1075" spans="8:10" x14ac:dyDescent="0.25">
      <c r="H1075">
        <v>128.69999999999999</v>
      </c>
      <c r="I1075">
        <v>34.389806999999998</v>
      </c>
      <c r="J1075">
        <v>-106.826018</v>
      </c>
    </row>
    <row r="1076" spans="8:10" x14ac:dyDescent="0.25">
      <c r="H1076">
        <v>128.80000000000001</v>
      </c>
      <c r="I1076">
        <v>34.390832000000003</v>
      </c>
      <c r="J1076">
        <v>-106.82488600000001</v>
      </c>
    </row>
    <row r="1077" spans="8:10" x14ac:dyDescent="0.25">
      <c r="H1077">
        <v>128.9</v>
      </c>
      <c r="I1077">
        <v>34.391742000000001</v>
      </c>
      <c r="J1077">
        <v>-106.823663</v>
      </c>
    </row>
    <row r="1078" spans="8:10" x14ac:dyDescent="0.25">
      <c r="H1078">
        <v>129</v>
      </c>
      <c r="I1078">
        <v>34.392780000000002</v>
      </c>
      <c r="J1078">
        <v>-106.822661</v>
      </c>
    </row>
    <row r="1079" spans="8:10" x14ac:dyDescent="0.25">
      <c r="H1079">
        <v>129.1</v>
      </c>
      <c r="I1079">
        <v>34.394224000000001</v>
      </c>
      <c r="J1079">
        <v>-106.822169</v>
      </c>
    </row>
    <row r="1080" spans="8:10" x14ac:dyDescent="0.25">
      <c r="H1080">
        <v>129.19999999999999</v>
      </c>
      <c r="I1080">
        <v>34.395327000000002</v>
      </c>
      <c r="J1080">
        <v>-106.821386</v>
      </c>
    </row>
    <row r="1081" spans="8:10" x14ac:dyDescent="0.25">
      <c r="H1081">
        <v>129.30000000000001</v>
      </c>
      <c r="I1081">
        <v>34.395434000000002</v>
      </c>
      <c r="J1081">
        <v>-106.819637</v>
      </c>
    </row>
    <row r="1082" spans="8:10" x14ac:dyDescent="0.25">
      <c r="H1082">
        <v>129.4</v>
      </c>
      <c r="I1082">
        <v>34.396040999999997</v>
      </c>
      <c r="J1082">
        <v>-106.818423</v>
      </c>
    </row>
    <row r="1083" spans="8:10" x14ac:dyDescent="0.25">
      <c r="H1083">
        <v>129.5</v>
      </c>
      <c r="I1083">
        <v>34.397098</v>
      </c>
      <c r="J1083">
        <v>-106.817294</v>
      </c>
    </row>
    <row r="1084" spans="8:10" x14ac:dyDescent="0.25">
      <c r="H1084">
        <v>129.6</v>
      </c>
      <c r="I1084">
        <v>34.398259000000003</v>
      </c>
      <c r="J1084">
        <v>-106.816339</v>
      </c>
    </row>
    <row r="1085" spans="8:10" x14ac:dyDescent="0.25">
      <c r="H1085">
        <v>129.69999999999999</v>
      </c>
      <c r="I1085">
        <v>34.399146000000002</v>
      </c>
      <c r="J1085">
        <v>-106.815318</v>
      </c>
    </row>
    <row r="1086" spans="8:10" x14ac:dyDescent="0.25">
      <c r="H1086">
        <v>129.80000000000001</v>
      </c>
      <c r="I1086">
        <v>34.400644999999997</v>
      </c>
      <c r="J1086">
        <v>-106.814604</v>
      </c>
    </row>
    <row r="1087" spans="8:10" x14ac:dyDescent="0.25">
      <c r="H1087">
        <v>129.9</v>
      </c>
      <c r="I1087">
        <v>34.401826</v>
      </c>
      <c r="J1087">
        <v>-106.813812</v>
      </c>
    </row>
    <row r="1088" spans="8:10" x14ac:dyDescent="0.25">
      <c r="H1088">
        <v>130</v>
      </c>
      <c r="I1088">
        <v>34.402304999999998</v>
      </c>
      <c r="J1088">
        <v>-106.812365</v>
      </c>
    </row>
    <row r="1089" spans="8:10" x14ac:dyDescent="0.25">
      <c r="H1089">
        <v>130.1</v>
      </c>
      <c r="I1089">
        <v>34.402786999999996</v>
      </c>
      <c r="J1089">
        <v>-106.81094299999999</v>
      </c>
    </row>
    <row r="1090" spans="8:10" x14ac:dyDescent="0.25">
      <c r="H1090">
        <v>130.19999999999999</v>
      </c>
      <c r="I1090">
        <v>34.403764000000002</v>
      </c>
      <c r="J1090">
        <v>-106.809776</v>
      </c>
    </row>
    <row r="1091" spans="8:10" x14ac:dyDescent="0.25">
      <c r="H1091">
        <v>130.30000000000001</v>
      </c>
      <c r="I1091">
        <v>34.405000000000001</v>
      </c>
      <c r="J1091">
        <v>-106.80912499999999</v>
      </c>
    </row>
    <row r="1092" spans="8:10" x14ac:dyDescent="0.25">
      <c r="H1092">
        <v>130.4</v>
      </c>
      <c r="I1092">
        <v>34.406391999999997</v>
      </c>
      <c r="J1092">
        <v>-106.808233</v>
      </c>
    </row>
    <row r="1093" spans="8:10" x14ac:dyDescent="0.25">
      <c r="H1093">
        <v>130.5</v>
      </c>
      <c r="I1093">
        <v>34.407116000000002</v>
      </c>
      <c r="J1093">
        <v>-106.806904</v>
      </c>
    </row>
    <row r="1094" spans="8:10" x14ac:dyDescent="0.25">
      <c r="H1094">
        <v>130.6</v>
      </c>
      <c r="I1094">
        <v>34.407941999999998</v>
      </c>
      <c r="J1094">
        <v>-106.80561899999999</v>
      </c>
    </row>
    <row r="1095" spans="8:10" x14ac:dyDescent="0.25">
      <c r="H1095">
        <v>130.69999999999999</v>
      </c>
      <c r="I1095">
        <v>34.408853999999998</v>
      </c>
      <c r="J1095">
        <v>-106.80419999999999</v>
      </c>
    </row>
    <row r="1096" spans="8:10" x14ac:dyDescent="0.25">
      <c r="H1096">
        <v>130.80000000000001</v>
      </c>
      <c r="I1096">
        <v>34.409914999999998</v>
      </c>
      <c r="J1096">
        <v>-106.80333400000001</v>
      </c>
    </row>
    <row r="1097" spans="8:10" x14ac:dyDescent="0.25">
      <c r="H1097">
        <v>130.9</v>
      </c>
      <c r="I1097">
        <v>34.411155000000001</v>
      </c>
      <c r="J1097">
        <v>-106.802447</v>
      </c>
    </row>
    <row r="1098" spans="8:10" x14ac:dyDescent="0.25">
      <c r="H1098">
        <v>131</v>
      </c>
      <c r="I1098">
        <v>34.412472000000001</v>
      </c>
      <c r="J1098">
        <v>-106.801672</v>
      </c>
    </row>
    <row r="1099" spans="8:10" x14ac:dyDescent="0.25">
      <c r="H1099">
        <v>131.1</v>
      </c>
      <c r="I1099">
        <v>34.413846999999997</v>
      </c>
      <c r="J1099">
        <v>-106.801025</v>
      </c>
    </row>
    <row r="1100" spans="8:10" x14ac:dyDescent="0.25">
      <c r="H1100">
        <v>131.19999999999999</v>
      </c>
      <c r="I1100">
        <v>34.415297000000002</v>
      </c>
      <c r="J1100">
        <v>-106.80054199999999</v>
      </c>
    </row>
    <row r="1101" spans="8:10" x14ac:dyDescent="0.25">
      <c r="H1101">
        <v>131.30000000000001</v>
      </c>
      <c r="I1101">
        <v>34.416727999999999</v>
      </c>
      <c r="J1101">
        <v>-106.800006</v>
      </c>
    </row>
    <row r="1102" spans="8:10" x14ac:dyDescent="0.25">
      <c r="H1102">
        <v>131.4</v>
      </c>
      <c r="I1102">
        <v>34.418170000000003</v>
      </c>
      <c r="J1102">
        <v>-106.799453</v>
      </c>
    </row>
    <row r="1103" spans="8:10" x14ac:dyDescent="0.25">
      <c r="H1103">
        <v>131.5</v>
      </c>
      <c r="I1103">
        <v>34.419567999999998</v>
      </c>
      <c r="J1103">
        <v>-106.798877</v>
      </c>
    </row>
    <row r="1104" spans="8:10" x14ac:dyDescent="0.25">
      <c r="H1104">
        <v>131.6</v>
      </c>
      <c r="I1104">
        <v>34.420988999999999</v>
      </c>
      <c r="J1104">
        <v>-106.79898900000001</v>
      </c>
    </row>
    <row r="1105" spans="8:10" x14ac:dyDescent="0.25">
      <c r="H1105">
        <v>131.69999999999999</v>
      </c>
      <c r="I1105">
        <v>34.422417000000003</v>
      </c>
      <c r="J1105">
        <v>-106.80002399999999</v>
      </c>
    </row>
    <row r="1106" spans="8:10" x14ac:dyDescent="0.25">
      <c r="H1106">
        <v>131.80000000000001</v>
      </c>
      <c r="I1106">
        <v>34.423845</v>
      </c>
      <c r="J1106">
        <v>-106.799953</v>
      </c>
    </row>
    <row r="1107" spans="8:10" x14ac:dyDescent="0.25">
      <c r="H1107">
        <v>131.9</v>
      </c>
      <c r="I1107">
        <v>34.424951</v>
      </c>
      <c r="J1107">
        <v>-106.80045200000001</v>
      </c>
    </row>
    <row r="1108" spans="8:10" x14ac:dyDescent="0.25">
      <c r="H1108">
        <v>132</v>
      </c>
      <c r="I1108">
        <v>34.426616000000003</v>
      </c>
      <c r="J1108">
        <v>-106.800935</v>
      </c>
    </row>
    <row r="1109" spans="8:10" x14ac:dyDescent="0.25">
      <c r="H1109">
        <v>132.1</v>
      </c>
      <c r="I1109">
        <v>34.428164000000002</v>
      </c>
      <c r="J1109">
        <v>-106.801202</v>
      </c>
    </row>
    <row r="1110" spans="8:10" x14ac:dyDescent="0.25">
      <c r="H1110">
        <v>132.19999999999999</v>
      </c>
      <c r="I1110">
        <v>34.429639999999999</v>
      </c>
      <c r="J1110">
        <v>-106.801371</v>
      </c>
    </row>
    <row r="1111" spans="8:10" x14ac:dyDescent="0.25">
      <c r="H1111">
        <v>132.30000000000001</v>
      </c>
      <c r="I1111">
        <v>34.431158000000003</v>
      </c>
      <c r="J1111">
        <v>-106.801545</v>
      </c>
    </row>
    <row r="1112" spans="8:10" x14ac:dyDescent="0.25">
      <c r="H1112">
        <v>132.4</v>
      </c>
      <c r="I1112">
        <v>34.432676000000001</v>
      </c>
      <c r="J1112">
        <v>-106.801722</v>
      </c>
    </row>
    <row r="1113" spans="8:10" x14ac:dyDescent="0.25">
      <c r="H1113">
        <v>132.5</v>
      </c>
      <c r="I1113">
        <v>34.434016999999997</v>
      </c>
      <c r="J1113">
        <v>-106.80188</v>
      </c>
    </row>
    <row r="1114" spans="8:10" x14ac:dyDescent="0.25">
      <c r="H1114">
        <v>132.6</v>
      </c>
      <c r="I1114">
        <v>34.43573</v>
      </c>
      <c r="J1114">
        <v>-106.802451</v>
      </c>
    </row>
    <row r="1115" spans="8:10" x14ac:dyDescent="0.25">
      <c r="H1115">
        <v>132.69999999999999</v>
      </c>
      <c r="I1115">
        <v>34.437099000000003</v>
      </c>
      <c r="J1115">
        <v>-106.80226</v>
      </c>
    </row>
    <row r="1116" spans="8:10" x14ac:dyDescent="0.25">
      <c r="H1116">
        <v>132.80000000000001</v>
      </c>
      <c r="I1116">
        <v>34.438515000000002</v>
      </c>
      <c r="J1116">
        <v>-106.801743</v>
      </c>
    </row>
    <row r="1117" spans="8:10" x14ac:dyDescent="0.25">
      <c r="H1117">
        <v>132.9</v>
      </c>
      <c r="I1117">
        <v>34.439835000000002</v>
      </c>
      <c r="J1117">
        <v>-106.801773</v>
      </c>
    </row>
    <row r="1118" spans="8:10" x14ac:dyDescent="0.25">
      <c r="H1118">
        <v>133</v>
      </c>
      <c r="I1118">
        <v>34.441388000000003</v>
      </c>
      <c r="J1118">
        <v>-106.802549</v>
      </c>
    </row>
    <row r="1119" spans="8:10" x14ac:dyDescent="0.25">
      <c r="H1119">
        <v>133.1</v>
      </c>
      <c r="I1119">
        <v>34.442799999999998</v>
      </c>
      <c r="J1119">
        <v>-106.80312000000001</v>
      </c>
    </row>
    <row r="1120" spans="8:10" x14ac:dyDescent="0.25">
      <c r="H1120">
        <v>133.19999999999999</v>
      </c>
      <c r="I1120">
        <v>34.444270000000003</v>
      </c>
      <c r="J1120">
        <v>-106.80353100000001</v>
      </c>
    </row>
    <row r="1121" spans="8:10" x14ac:dyDescent="0.25">
      <c r="H1121">
        <v>133.30000000000001</v>
      </c>
      <c r="I1121">
        <v>34.44576</v>
      </c>
      <c r="J1121">
        <v>-106.80380700000001</v>
      </c>
    </row>
    <row r="1122" spans="8:10" x14ac:dyDescent="0.25">
      <c r="H1122">
        <v>133.4</v>
      </c>
      <c r="I1122">
        <v>34.447299999999998</v>
      </c>
      <c r="J1122">
        <v>-106.80383</v>
      </c>
    </row>
    <row r="1123" spans="8:10" x14ac:dyDescent="0.25">
      <c r="H1123">
        <v>133.5</v>
      </c>
      <c r="I1123">
        <v>34.448782000000001</v>
      </c>
      <c r="J1123">
        <v>-106.803597</v>
      </c>
    </row>
    <row r="1124" spans="8:10" x14ac:dyDescent="0.25">
      <c r="H1124">
        <v>133.6</v>
      </c>
      <c r="I1124">
        <v>34.450257000000001</v>
      </c>
      <c r="J1124">
        <v>-106.803022</v>
      </c>
    </row>
    <row r="1125" spans="8:10" x14ac:dyDescent="0.25">
      <c r="H1125">
        <v>133.69999999999999</v>
      </c>
      <c r="I1125">
        <v>34.451408000000001</v>
      </c>
      <c r="J1125">
        <v>-106.802102</v>
      </c>
    </row>
    <row r="1126" spans="8:10" x14ac:dyDescent="0.25">
      <c r="H1126">
        <v>133.80000000000001</v>
      </c>
      <c r="I1126">
        <v>34.452604000000001</v>
      </c>
      <c r="J1126">
        <v>-106.801151</v>
      </c>
    </row>
    <row r="1127" spans="8:10" x14ac:dyDescent="0.25">
      <c r="H1127">
        <v>133.9</v>
      </c>
      <c r="I1127">
        <v>34.453808000000002</v>
      </c>
      <c r="J1127">
        <v>-106.80021000000001</v>
      </c>
    </row>
    <row r="1128" spans="8:10" x14ac:dyDescent="0.25">
      <c r="H1128">
        <v>134</v>
      </c>
      <c r="I1128">
        <v>34.455004000000002</v>
      </c>
      <c r="J1128">
        <v>-106.799274</v>
      </c>
    </row>
    <row r="1129" spans="8:10" x14ac:dyDescent="0.25">
      <c r="H1129">
        <v>134.1</v>
      </c>
      <c r="I1129">
        <v>34.456356</v>
      </c>
      <c r="J1129">
        <v>-106.798542</v>
      </c>
    </row>
    <row r="1130" spans="8:10" x14ac:dyDescent="0.25">
      <c r="H1130">
        <v>134.19999999999999</v>
      </c>
      <c r="I1130">
        <v>34.457811</v>
      </c>
      <c r="J1130">
        <v>-106.798117</v>
      </c>
    </row>
    <row r="1131" spans="8:10" x14ac:dyDescent="0.25">
      <c r="H1131">
        <v>134.30000000000001</v>
      </c>
      <c r="I1131">
        <v>34.459313000000002</v>
      </c>
      <c r="J1131">
        <v>-106.797923</v>
      </c>
    </row>
    <row r="1132" spans="8:10" x14ac:dyDescent="0.25">
      <c r="H1132">
        <v>134.4</v>
      </c>
      <c r="I1132">
        <v>34.460771000000001</v>
      </c>
      <c r="J1132">
        <v>-106.798332</v>
      </c>
    </row>
    <row r="1133" spans="8:10" x14ac:dyDescent="0.25">
      <c r="H1133">
        <v>134.5</v>
      </c>
      <c r="I1133">
        <v>34.462035</v>
      </c>
      <c r="J1133">
        <v>-106.798846</v>
      </c>
    </row>
    <row r="1134" spans="8:10" x14ac:dyDescent="0.25">
      <c r="H1134">
        <v>134.6</v>
      </c>
      <c r="I1134">
        <v>34.463332000000001</v>
      </c>
      <c r="J1134">
        <v>-106.799932</v>
      </c>
    </row>
    <row r="1135" spans="8:10" x14ac:dyDescent="0.25">
      <c r="H1135">
        <v>134.69999999999999</v>
      </c>
      <c r="I1135">
        <v>34.464534999999998</v>
      </c>
      <c r="J1135">
        <v>-106.800873</v>
      </c>
    </row>
    <row r="1136" spans="8:10" x14ac:dyDescent="0.25">
      <c r="H1136">
        <v>134.80000000000001</v>
      </c>
      <c r="I1136">
        <v>34.465775000000001</v>
      </c>
      <c r="J1136">
        <v>-106.801762</v>
      </c>
    </row>
    <row r="1137" spans="8:10" x14ac:dyDescent="0.25">
      <c r="H1137">
        <v>134.9</v>
      </c>
      <c r="I1137">
        <v>34.467139000000003</v>
      </c>
      <c r="J1137">
        <v>-106.802558</v>
      </c>
    </row>
    <row r="1138" spans="8:10" x14ac:dyDescent="0.25">
      <c r="H1138">
        <v>135</v>
      </c>
      <c r="I1138">
        <v>34.468139000000001</v>
      </c>
      <c r="J1138">
        <v>-106.803415</v>
      </c>
    </row>
    <row r="1139" spans="8:10" x14ac:dyDescent="0.25">
      <c r="H1139">
        <v>135.1</v>
      </c>
      <c r="I1139">
        <v>34.469766</v>
      </c>
      <c r="J1139">
        <v>-106.803817</v>
      </c>
    </row>
    <row r="1140" spans="8:10" x14ac:dyDescent="0.25">
      <c r="H1140">
        <v>135.19999999999999</v>
      </c>
      <c r="I1140">
        <v>34.471291000000001</v>
      </c>
      <c r="J1140">
        <v>-106.803921</v>
      </c>
    </row>
    <row r="1141" spans="8:10" x14ac:dyDescent="0.25">
      <c r="H1141">
        <v>135.30000000000001</v>
      </c>
      <c r="I1141">
        <v>34.472817999999997</v>
      </c>
      <c r="J1141">
        <v>-106.803957</v>
      </c>
    </row>
    <row r="1142" spans="8:10" x14ac:dyDescent="0.25">
      <c r="H1142">
        <v>135.4</v>
      </c>
      <c r="I1142">
        <v>34.474341000000003</v>
      </c>
      <c r="J1142">
        <v>-106.803928</v>
      </c>
    </row>
    <row r="1143" spans="8:10" x14ac:dyDescent="0.25">
      <c r="H1143">
        <v>135.5</v>
      </c>
      <c r="I1143">
        <v>34.475848999999997</v>
      </c>
      <c r="J1143">
        <v>-106.803676</v>
      </c>
    </row>
    <row r="1144" spans="8:10" x14ac:dyDescent="0.25">
      <c r="H1144">
        <v>135.6</v>
      </c>
      <c r="I1144">
        <v>34.477356</v>
      </c>
      <c r="J1144">
        <v>-106.803425</v>
      </c>
    </row>
    <row r="1145" spans="8:10" x14ac:dyDescent="0.25">
      <c r="H1145">
        <v>135.69999999999999</v>
      </c>
      <c r="I1145">
        <v>34.478825999999998</v>
      </c>
      <c r="J1145">
        <v>-106.80303000000001</v>
      </c>
    </row>
    <row r="1146" spans="8:10" x14ac:dyDescent="0.25">
      <c r="H1146">
        <v>135.80000000000001</v>
      </c>
      <c r="I1146">
        <v>34.480262000000003</v>
      </c>
      <c r="J1146">
        <v>-106.80251</v>
      </c>
    </row>
    <row r="1147" spans="8:10" x14ac:dyDescent="0.25">
      <c r="H1147">
        <v>135.9</v>
      </c>
      <c r="I1147">
        <v>34.481690999999998</v>
      </c>
      <c r="J1147">
        <v>-106.80196599999999</v>
      </c>
    </row>
    <row r="1148" spans="8:10" x14ac:dyDescent="0.25">
      <c r="H1148">
        <v>136</v>
      </c>
      <c r="I1148">
        <v>34.483074000000002</v>
      </c>
      <c r="J1148">
        <v>-106.80132399999999</v>
      </c>
    </row>
    <row r="1149" spans="8:10" x14ac:dyDescent="0.25">
      <c r="H1149">
        <v>136.1</v>
      </c>
      <c r="I1149">
        <v>34.484413000000004</v>
      </c>
      <c r="J1149">
        <v>-106.800588</v>
      </c>
    </row>
    <row r="1150" spans="8:10" x14ac:dyDescent="0.25">
      <c r="H1150">
        <v>136.19999999999999</v>
      </c>
      <c r="I1150">
        <v>34.485698999999997</v>
      </c>
      <c r="J1150">
        <v>-106.799881</v>
      </c>
    </row>
    <row r="1151" spans="8:10" x14ac:dyDescent="0.25">
      <c r="H1151">
        <v>136.30000000000001</v>
      </c>
      <c r="I1151">
        <v>34.487084000000003</v>
      </c>
      <c r="J1151">
        <v>-106.799102</v>
      </c>
    </row>
    <row r="1152" spans="8:10" x14ac:dyDescent="0.25">
      <c r="H1152">
        <v>136.4</v>
      </c>
      <c r="I1152">
        <v>34.488408999999997</v>
      </c>
      <c r="J1152">
        <v>-106.79834099999999</v>
      </c>
    </row>
    <row r="1153" spans="8:10" x14ac:dyDescent="0.25">
      <c r="H1153">
        <v>136.5</v>
      </c>
      <c r="I1153">
        <v>34.489719000000001</v>
      </c>
      <c r="J1153">
        <v>-106.797555</v>
      </c>
    </row>
    <row r="1154" spans="8:10" x14ac:dyDescent="0.25">
      <c r="H1154">
        <v>136.6</v>
      </c>
      <c r="I1154">
        <v>34.491123999999999</v>
      </c>
      <c r="J1154">
        <v>-106.797133</v>
      </c>
    </row>
    <row r="1155" spans="8:10" x14ac:dyDescent="0.25">
      <c r="H1155">
        <v>136.69999999999999</v>
      </c>
      <c r="I1155">
        <v>34.492659000000003</v>
      </c>
      <c r="J1155">
        <v>-106.797169</v>
      </c>
    </row>
    <row r="1156" spans="8:10" x14ac:dyDescent="0.25">
      <c r="H1156">
        <v>136.80000000000001</v>
      </c>
      <c r="I1156">
        <v>34.494188000000001</v>
      </c>
      <c r="J1156">
        <v>-106.796802</v>
      </c>
    </row>
    <row r="1157" spans="8:10" x14ac:dyDescent="0.25">
      <c r="H1157">
        <v>136.9</v>
      </c>
      <c r="I1157">
        <v>34.495626000000001</v>
      </c>
      <c r="J1157">
        <v>-106.796288</v>
      </c>
    </row>
    <row r="1158" spans="8:10" x14ac:dyDescent="0.25">
      <c r="H1158">
        <v>137</v>
      </c>
      <c r="I1158">
        <v>34.496870999999999</v>
      </c>
      <c r="J1158">
        <v>-106.795812</v>
      </c>
    </row>
    <row r="1159" spans="8:10" x14ac:dyDescent="0.25">
      <c r="H1159">
        <v>137.1</v>
      </c>
      <c r="I1159">
        <v>34.498337999999997</v>
      </c>
      <c r="J1159">
        <v>-106.794909</v>
      </c>
    </row>
    <row r="1160" spans="8:10" x14ac:dyDescent="0.25">
      <c r="H1160">
        <v>137.19999999999999</v>
      </c>
      <c r="I1160">
        <v>34.499567999999996</v>
      </c>
      <c r="J1160">
        <v>-106.794005</v>
      </c>
    </row>
    <row r="1161" spans="8:10" x14ac:dyDescent="0.25">
      <c r="H1161">
        <v>137.30000000000001</v>
      </c>
      <c r="I1161">
        <v>34.500836999999997</v>
      </c>
      <c r="J1161">
        <v>-106.79316900000001</v>
      </c>
    </row>
    <row r="1162" spans="8:10" x14ac:dyDescent="0.25">
      <c r="H1162">
        <v>137.4</v>
      </c>
      <c r="I1162">
        <v>34.502194000000003</v>
      </c>
      <c r="J1162">
        <v>-106.79246500000001</v>
      </c>
    </row>
    <row r="1163" spans="8:10" x14ac:dyDescent="0.25">
      <c r="H1163">
        <v>137.5</v>
      </c>
      <c r="I1163">
        <v>34.503571999999998</v>
      </c>
      <c r="J1163">
        <v>-106.791904</v>
      </c>
    </row>
    <row r="1164" spans="8:10" x14ac:dyDescent="0.25">
      <c r="H1164">
        <v>137.6</v>
      </c>
      <c r="I1164">
        <v>34.505043999999998</v>
      </c>
      <c r="J1164">
        <v>-106.792118</v>
      </c>
    </row>
    <row r="1165" spans="8:10" x14ac:dyDescent="0.25">
      <c r="H1165">
        <v>137.69999999999999</v>
      </c>
      <c r="I1165">
        <v>34.506793000000002</v>
      </c>
      <c r="J1165">
        <v>-106.79208300000001</v>
      </c>
    </row>
    <row r="1166" spans="8:10" x14ac:dyDescent="0.25">
      <c r="H1166">
        <v>137.80000000000001</v>
      </c>
      <c r="I1166">
        <v>34.507935000000003</v>
      </c>
      <c r="J1166">
        <v>-106.792047</v>
      </c>
    </row>
    <row r="1167" spans="8:10" x14ac:dyDescent="0.25">
      <c r="H1167">
        <v>137.9</v>
      </c>
      <c r="I1167">
        <v>34.509664999999998</v>
      </c>
      <c r="J1167">
        <v>-106.792163</v>
      </c>
    </row>
    <row r="1168" spans="8:10" x14ac:dyDescent="0.25">
      <c r="H1168">
        <v>138</v>
      </c>
      <c r="I1168">
        <v>34.511325999999997</v>
      </c>
      <c r="J1168">
        <v>-106.792225</v>
      </c>
    </row>
    <row r="1169" spans="8:10" x14ac:dyDescent="0.25">
      <c r="H1169">
        <v>138.1</v>
      </c>
      <c r="I1169">
        <v>34.512644000000002</v>
      </c>
      <c r="J1169">
        <v>-106.79267900000001</v>
      </c>
    </row>
    <row r="1170" spans="8:10" x14ac:dyDescent="0.25">
      <c r="H1170">
        <v>138.19999999999999</v>
      </c>
      <c r="I1170">
        <v>34.514087000000004</v>
      </c>
      <c r="J1170">
        <v>-106.793181</v>
      </c>
    </row>
    <row r="1171" spans="8:10" x14ac:dyDescent="0.25">
      <c r="H1171">
        <v>138.30000000000001</v>
      </c>
      <c r="I1171">
        <v>34.515528000000003</v>
      </c>
      <c r="J1171">
        <v>-106.79369</v>
      </c>
    </row>
    <row r="1172" spans="8:10" x14ac:dyDescent="0.25">
      <c r="H1172">
        <v>138.4</v>
      </c>
      <c r="I1172">
        <v>34.517006000000002</v>
      </c>
      <c r="J1172">
        <v>-106.79406899999999</v>
      </c>
    </row>
    <row r="1173" spans="8:10" x14ac:dyDescent="0.25">
      <c r="H1173">
        <v>138.5</v>
      </c>
      <c r="I1173">
        <v>34.518509000000002</v>
      </c>
      <c r="J1173">
        <v>-106.794273</v>
      </c>
    </row>
    <row r="1174" spans="8:10" x14ac:dyDescent="0.25">
      <c r="H1174">
        <v>138.6</v>
      </c>
      <c r="I1174">
        <v>34.520032</v>
      </c>
      <c r="J1174">
        <v>-106.794163</v>
      </c>
    </row>
    <row r="1175" spans="8:10" x14ac:dyDescent="0.25">
      <c r="H1175">
        <v>138.69999999999999</v>
      </c>
      <c r="I1175">
        <v>34.521462</v>
      </c>
      <c r="J1175">
        <v>-106.79397400000001</v>
      </c>
    </row>
    <row r="1176" spans="8:10" x14ac:dyDescent="0.25">
      <c r="H1176">
        <v>138.80000000000001</v>
      </c>
      <c r="I1176">
        <v>34.522872999999997</v>
      </c>
      <c r="J1176">
        <v>-106.79319</v>
      </c>
    </row>
    <row r="1177" spans="8:10" x14ac:dyDescent="0.25">
      <c r="H1177">
        <v>138.9</v>
      </c>
      <c r="I1177">
        <v>34.524036000000002</v>
      </c>
      <c r="J1177">
        <v>-106.792224</v>
      </c>
    </row>
    <row r="1178" spans="8:10" x14ac:dyDescent="0.25">
      <c r="H1178">
        <v>139</v>
      </c>
      <c r="I1178">
        <v>34.524836000000001</v>
      </c>
      <c r="J1178">
        <v>-106.790997</v>
      </c>
    </row>
    <row r="1179" spans="8:10" x14ac:dyDescent="0.25">
      <c r="H1179">
        <v>139.1</v>
      </c>
      <c r="I1179">
        <v>34.525030999999998</v>
      </c>
      <c r="J1179">
        <v>-106.789406</v>
      </c>
    </row>
    <row r="1180" spans="8:10" x14ac:dyDescent="0.25">
      <c r="H1180">
        <v>139.19999999999999</v>
      </c>
      <c r="I1180">
        <v>34.525509</v>
      </c>
      <c r="J1180">
        <v>-106.788034</v>
      </c>
    </row>
    <row r="1181" spans="8:10" x14ac:dyDescent="0.25">
      <c r="H1181">
        <v>139.30000000000001</v>
      </c>
      <c r="I1181">
        <v>34.526065000000003</v>
      </c>
      <c r="J1181">
        <v>-106.786614</v>
      </c>
    </row>
    <row r="1182" spans="8:10" x14ac:dyDescent="0.25">
      <c r="H1182">
        <v>139.4</v>
      </c>
      <c r="I1182">
        <v>34.526791000000003</v>
      </c>
      <c r="J1182">
        <v>-106.785269</v>
      </c>
    </row>
    <row r="1183" spans="8:10" x14ac:dyDescent="0.25">
      <c r="H1183">
        <v>139.5</v>
      </c>
      <c r="I1183">
        <v>34.527666000000004</v>
      </c>
      <c r="J1183">
        <v>-106.784026</v>
      </c>
    </row>
    <row r="1184" spans="8:10" x14ac:dyDescent="0.25">
      <c r="H1184">
        <v>139.6</v>
      </c>
      <c r="I1184">
        <v>34.528635999999999</v>
      </c>
      <c r="J1184">
        <v>-106.782588</v>
      </c>
    </row>
    <row r="1185" spans="8:10" x14ac:dyDescent="0.25">
      <c r="H1185">
        <v>139.69999999999999</v>
      </c>
      <c r="I1185">
        <v>34.529136000000001</v>
      </c>
      <c r="J1185">
        <v>-106.78137099999999</v>
      </c>
    </row>
    <row r="1186" spans="8:10" x14ac:dyDescent="0.25">
      <c r="H1186">
        <v>139.80000000000001</v>
      </c>
      <c r="I1186">
        <v>34.529747</v>
      </c>
      <c r="J1186">
        <v>-106.77997000000001</v>
      </c>
    </row>
    <row r="1187" spans="8:10" x14ac:dyDescent="0.25">
      <c r="H1187">
        <v>139.9</v>
      </c>
      <c r="I1187">
        <v>34.530394000000001</v>
      </c>
      <c r="J1187">
        <v>-106.778586</v>
      </c>
    </row>
    <row r="1188" spans="8:10" x14ac:dyDescent="0.25">
      <c r="H1188">
        <v>140</v>
      </c>
      <c r="I1188">
        <v>34.531086000000002</v>
      </c>
      <c r="J1188">
        <v>-106.777225</v>
      </c>
    </row>
    <row r="1189" spans="8:10" x14ac:dyDescent="0.25">
      <c r="H1189">
        <v>140.1</v>
      </c>
      <c r="I1189">
        <v>34.531830999999997</v>
      </c>
      <c r="J1189">
        <v>-106.77589</v>
      </c>
    </row>
    <row r="1190" spans="8:10" x14ac:dyDescent="0.25">
      <c r="H1190">
        <v>140.19999999999999</v>
      </c>
      <c r="I1190">
        <v>34.532586000000002</v>
      </c>
      <c r="J1190">
        <v>-106.774562</v>
      </c>
    </row>
    <row r="1191" spans="8:10" x14ac:dyDescent="0.25">
      <c r="H1191">
        <v>140.30000000000001</v>
      </c>
      <c r="I1191">
        <v>34.533385000000003</v>
      </c>
      <c r="J1191">
        <v>-106.773263</v>
      </c>
    </row>
    <row r="1192" spans="8:10" x14ac:dyDescent="0.25">
      <c r="H1192">
        <v>140.4</v>
      </c>
      <c r="I1192">
        <v>34.534371999999998</v>
      </c>
      <c r="J1192">
        <v>-106.772096</v>
      </c>
    </row>
    <row r="1193" spans="8:10" x14ac:dyDescent="0.25">
      <c r="H1193">
        <v>140.5</v>
      </c>
      <c r="I1193">
        <v>34.535330999999999</v>
      </c>
      <c r="J1193">
        <v>-106.770906</v>
      </c>
    </row>
    <row r="1194" spans="8:10" x14ac:dyDescent="0.25">
      <c r="H1194">
        <v>140.6</v>
      </c>
      <c r="I1194">
        <v>34.536267000000002</v>
      </c>
      <c r="J1194">
        <v>-106.76969800000001</v>
      </c>
    </row>
    <row r="1195" spans="8:10" x14ac:dyDescent="0.25">
      <c r="H1195">
        <v>140.69999999999999</v>
      </c>
      <c r="I1195">
        <v>34.537291000000003</v>
      </c>
      <c r="J1195">
        <v>-106.76857200000001</v>
      </c>
    </row>
    <row r="1196" spans="8:10" x14ac:dyDescent="0.25">
      <c r="H1196">
        <v>140.80000000000001</v>
      </c>
      <c r="I1196">
        <v>34.538379999999997</v>
      </c>
      <c r="J1196">
        <v>-106.76758</v>
      </c>
    </row>
    <row r="1197" spans="8:10" x14ac:dyDescent="0.25">
      <c r="H1197">
        <v>140.9</v>
      </c>
      <c r="I1197">
        <v>34.539059000000002</v>
      </c>
      <c r="J1197">
        <v>-106.766164</v>
      </c>
    </row>
    <row r="1198" spans="8:10" x14ac:dyDescent="0.25">
      <c r="H1198">
        <v>141</v>
      </c>
      <c r="I1198">
        <v>34.539901999999998</v>
      </c>
      <c r="J1198">
        <v>-106.764968</v>
      </c>
    </row>
    <row r="1199" spans="8:10" x14ac:dyDescent="0.25">
      <c r="H1199">
        <v>141.1</v>
      </c>
      <c r="I1199">
        <v>34.541186000000003</v>
      </c>
      <c r="J1199">
        <v>-106.76415299999999</v>
      </c>
    </row>
    <row r="1200" spans="8:10" x14ac:dyDescent="0.25">
      <c r="H1200">
        <v>141.19999999999999</v>
      </c>
      <c r="I1200">
        <v>34.542583</v>
      </c>
      <c r="J1200">
        <v>-106.76356699999999</v>
      </c>
    </row>
    <row r="1201" spans="8:10" x14ac:dyDescent="0.25">
      <c r="H1201">
        <v>141.30000000000001</v>
      </c>
      <c r="I1201">
        <v>34.544046999999999</v>
      </c>
      <c r="J1201">
        <v>-106.76367500000001</v>
      </c>
    </row>
    <row r="1202" spans="8:10" x14ac:dyDescent="0.25">
      <c r="H1202">
        <v>141.4</v>
      </c>
      <c r="I1202">
        <v>34.545544</v>
      </c>
      <c r="J1202">
        <v>-106.763858</v>
      </c>
    </row>
    <row r="1203" spans="8:10" x14ac:dyDescent="0.25">
      <c r="H1203">
        <v>141.5</v>
      </c>
      <c r="I1203">
        <v>34.547072</v>
      </c>
      <c r="J1203">
        <v>-106.763841</v>
      </c>
    </row>
    <row r="1204" spans="8:10" x14ac:dyDescent="0.25">
      <c r="H1204">
        <v>141.6</v>
      </c>
      <c r="I1204">
        <v>34.548544999999997</v>
      </c>
      <c r="J1204">
        <v>-106.763555</v>
      </c>
    </row>
    <row r="1205" spans="8:10" x14ac:dyDescent="0.25">
      <c r="H1205">
        <v>141.69999999999999</v>
      </c>
      <c r="I1205">
        <v>34.550033999999997</v>
      </c>
      <c r="J1205">
        <v>-106.76355</v>
      </c>
    </row>
    <row r="1206" spans="8:10" x14ac:dyDescent="0.25">
      <c r="H1206">
        <v>141.80000000000001</v>
      </c>
      <c r="I1206">
        <v>34.551549000000001</v>
      </c>
      <c r="J1206">
        <v>-106.763746</v>
      </c>
    </row>
    <row r="1207" spans="8:10" x14ac:dyDescent="0.25">
      <c r="H1207">
        <v>141.9</v>
      </c>
      <c r="I1207">
        <v>34.553063000000002</v>
      </c>
      <c r="J1207">
        <v>-106.763954</v>
      </c>
    </row>
    <row r="1208" spans="8:10" x14ac:dyDescent="0.25">
      <c r="H1208">
        <v>142</v>
      </c>
      <c r="I1208">
        <v>34.554569999999998</v>
      </c>
      <c r="J1208">
        <v>-106.764205</v>
      </c>
    </row>
    <row r="1209" spans="8:10" x14ac:dyDescent="0.25">
      <c r="H1209">
        <v>142.1</v>
      </c>
      <c r="I1209">
        <v>34.555945999999999</v>
      </c>
      <c r="J1209">
        <v>-106.76477199999999</v>
      </c>
    </row>
    <row r="1210" spans="8:10" x14ac:dyDescent="0.25">
      <c r="H1210">
        <v>142.19999999999999</v>
      </c>
      <c r="I1210">
        <v>34.557186999999999</v>
      </c>
      <c r="J1210">
        <v>-106.765665</v>
      </c>
    </row>
    <row r="1211" spans="8:10" x14ac:dyDescent="0.25">
      <c r="H1211">
        <v>142.30000000000001</v>
      </c>
      <c r="I1211">
        <v>34.558380999999997</v>
      </c>
      <c r="J1211">
        <v>-106.766617</v>
      </c>
    </row>
    <row r="1212" spans="8:10" x14ac:dyDescent="0.25">
      <c r="H1212">
        <v>142.4</v>
      </c>
      <c r="I1212">
        <v>34.559544000000002</v>
      </c>
      <c r="J1212">
        <v>-106.767607</v>
      </c>
    </row>
    <row r="1213" spans="8:10" x14ac:dyDescent="0.25">
      <c r="H1213">
        <v>142.5</v>
      </c>
      <c r="I1213">
        <v>34.560639999999999</v>
      </c>
      <c r="J1213">
        <v>-106.768672</v>
      </c>
    </row>
    <row r="1214" spans="8:10" x14ac:dyDescent="0.25">
      <c r="H1214">
        <v>142.6</v>
      </c>
      <c r="I1214">
        <v>34.56183</v>
      </c>
      <c r="J1214">
        <v>-106.769829</v>
      </c>
    </row>
    <row r="1215" spans="8:10" x14ac:dyDescent="0.25">
      <c r="H1215">
        <v>142.69999999999999</v>
      </c>
      <c r="I1215">
        <v>34.563329000000003</v>
      </c>
      <c r="J1215">
        <v>-106.770293</v>
      </c>
    </row>
    <row r="1216" spans="8:10" x14ac:dyDescent="0.25">
      <c r="H1216">
        <v>142.80000000000001</v>
      </c>
      <c r="I1216">
        <v>34.564684</v>
      </c>
      <c r="J1216">
        <v>-106.77034</v>
      </c>
    </row>
    <row r="1217" spans="8:10" x14ac:dyDescent="0.25">
      <c r="H1217">
        <v>142.9</v>
      </c>
      <c r="I1217">
        <v>34.566256000000003</v>
      </c>
      <c r="J1217">
        <v>-106.77050699999999</v>
      </c>
    </row>
    <row r="1218" spans="8:10" x14ac:dyDescent="0.25">
      <c r="H1218">
        <v>143</v>
      </c>
      <c r="I1218">
        <v>34.567549999999997</v>
      </c>
      <c r="J1218">
        <v>-106.771034</v>
      </c>
    </row>
    <row r="1219" spans="8:10" x14ac:dyDescent="0.25">
      <c r="H1219">
        <v>143.1</v>
      </c>
      <c r="I1219">
        <v>34.569077999999998</v>
      </c>
      <c r="J1219">
        <v>-106.771012</v>
      </c>
    </row>
    <row r="1220" spans="8:10" x14ac:dyDescent="0.25">
      <c r="H1220">
        <v>143.19999999999999</v>
      </c>
      <c r="I1220">
        <v>34.570605999999998</v>
      </c>
      <c r="J1220">
        <v>-106.77099200000001</v>
      </c>
    </row>
    <row r="1221" spans="8:10" x14ac:dyDescent="0.25">
      <c r="H1221">
        <v>143.30000000000001</v>
      </c>
      <c r="I1221">
        <v>34.572180000000003</v>
      </c>
      <c r="J1221">
        <v>-106.770971</v>
      </c>
    </row>
    <row r="1222" spans="8:10" x14ac:dyDescent="0.25">
      <c r="H1222">
        <v>143.4</v>
      </c>
      <c r="I1222">
        <v>34.573394</v>
      </c>
      <c r="J1222">
        <v>-106.77022100000001</v>
      </c>
    </row>
    <row r="1223" spans="8:10" x14ac:dyDescent="0.25">
      <c r="H1223">
        <v>143.5</v>
      </c>
      <c r="I1223">
        <v>34.574112</v>
      </c>
      <c r="J1223">
        <v>-106.768872</v>
      </c>
    </row>
    <row r="1224" spans="8:10" x14ac:dyDescent="0.25">
      <c r="H1224">
        <v>143.6</v>
      </c>
      <c r="I1224">
        <v>34.575178999999999</v>
      </c>
      <c r="J1224">
        <v>-106.76758</v>
      </c>
    </row>
    <row r="1225" spans="8:10" x14ac:dyDescent="0.25">
      <c r="H1225">
        <v>143.69999999999999</v>
      </c>
      <c r="I1225">
        <v>34.576203</v>
      </c>
      <c r="J1225">
        <v>-106.76666899999999</v>
      </c>
    </row>
    <row r="1226" spans="8:10" x14ac:dyDescent="0.25">
      <c r="H1226">
        <v>143.80000000000001</v>
      </c>
      <c r="I1226">
        <v>34.577606000000003</v>
      </c>
      <c r="J1226">
        <v>-106.76604500000001</v>
      </c>
    </row>
    <row r="1227" spans="8:10" x14ac:dyDescent="0.25">
      <c r="H1227">
        <v>143.9</v>
      </c>
      <c r="I1227">
        <v>34.578741000000001</v>
      </c>
      <c r="J1227">
        <v>-106.765064</v>
      </c>
    </row>
    <row r="1228" spans="8:10" x14ac:dyDescent="0.25">
      <c r="H1228">
        <v>144</v>
      </c>
      <c r="I1228">
        <v>34.579906999999999</v>
      </c>
      <c r="J1228">
        <v>-106.764077</v>
      </c>
    </row>
    <row r="1229" spans="8:10" x14ac:dyDescent="0.25">
      <c r="H1229">
        <v>144.1</v>
      </c>
      <c r="I1229">
        <v>34.581127000000002</v>
      </c>
      <c r="J1229">
        <v>-106.76315700000001</v>
      </c>
    </row>
    <row r="1230" spans="8:10" x14ac:dyDescent="0.25">
      <c r="H1230">
        <v>144.19999999999999</v>
      </c>
      <c r="I1230">
        <v>34.582183999999998</v>
      </c>
      <c r="J1230">
        <v>-106.76209</v>
      </c>
    </row>
    <row r="1231" spans="8:10" x14ac:dyDescent="0.25">
      <c r="H1231">
        <v>144.30000000000001</v>
      </c>
      <c r="I1231">
        <v>34.582819999999998</v>
      </c>
      <c r="J1231">
        <v>-106.76070900000001</v>
      </c>
    </row>
    <row r="1232" spans="8:10" x14ac:dyDescent="0.25">
      <c r="H1232">
        <v>144.4</v>
      </c>
      <c r="I1232">
        <v>34.583775000000003</v>
      </c>
      <c r="J1232">
        <v>-106.759609</v>
      </c>
    </row>
    <row r="1233" spans="8:10" x14ac:dyDescent="0.25">
      <c r="H1233">
        <v>144.5</v>
      </c>
      <c r="I1233">
        <v>34.585199000000003</v>
      </c>
      <c r="J1233">
        <v>-106.759136</v>
      </c>
    </row>
    <row r="1234" spans="8:10" x14ac:dyDescent="0.25">
      <c r="H1234">
        <v>144.6</v>
      </c>
      <c r="I1234">
        <v>34.586297999999999</v>
      </c>
      <c r="J1234">
        <v>-106.75814</v>
      </c>
    </row>
    <row r="1235" spans="8:10" x14ac:dyDescent="0.25">
      <c r="H1235">
        <v>144.69999999999999</v>
      </c>
      <c r="I1235">
        <v>34.587170999999998</v>
      </c>
      <c r="J1235">
        <v>-106.757158</v>
      </c>
    </row>
    <row r="1236" spans="8:10" x14ac:dyDescent="0.25">
      <c r="H1236">
        <v>144.80000000000001</v>
      </c>
      <c r="I1236">
        <v>34.588365000000003</v>
      </c>
      <c r="J1236">
        <v>-106.755889</v>
      </c>
    </row>
    <row r="1237" spans="8:10" x14ac:dyDescent="0.25">
      <c r="H1237">
        <v>144.9</v>
      </c>
      <c r="I1237">
        <v>34.589064</v>
      </c>
      <c r="J1237">
        <v>-106.754549</v>
      </c>
    </row>
    <row r="1238" spans="8:10" x14ac:dyDescent="0.25">
      <c r="H1238">
        <v>145</v>
      </c>
      <c r="I1238">
        <v>34.589776999999998</v>
      </c>
      <c r="J1238">
        <v>-106.753201</v>
      </c>
    </row>
    <row r="1239" spans="8:10" x14ac:dyDescent="0.25">
      <c r="H1239">
        <v>145.1</v>
      </c>
      <c r="I1239">
        <v>34.590570999999997</v>
      </c>
      <c r="J1239">
        <v>-106.751896</v>
      </c>
    </row>
    <row r="1240" spans="8:10" x14ac:dyDescent="0.25">
      <c r="H1240">
        <v>145.19999999999999</v>
      </c>
      <c r="I1240">
        <v>34.591310999999997</v>
      </c>
      <c r="J1240">
        <v>-106.75068</v>
      </c>
    </row>
    <row r="1241" spans="8:10" x14ac:dyDescent="0.25">
      <c r="H1241">
        <v>145.30000000000001</v>
      </c>
      <c r="I1241">
        <v>34.592278999999998</v>
      </c>
      <c r="J1241">
        <v>-106.749365</v>
      </c>
    </row>
    <row r="1242" spans="8:10" x14ac:dyDescent="0.25">
      <c r="H1242">
        <v>145.4</v>
      </c>
      <c r="I1242">
        <v>34.592821000000001</v>
      </c>
      <c r="J1242">
        <v>-106.747984</v>
      </c>
    </row>
    <row r="1243" spans="8:10" x14ac:dyDescent="0.25">
      <c r="H1243">
        <v>145.5</v>
      </c>
      <c r="I1243">
        <v>34.593580000000003</v>
      </c>
      <c r="J1243">
        <v>-106.746707</v>
      </c>
    </row>
    <row r="1244" spans="8:10" x14ac:dyDescent="0.25">
      <c r="H1244">
        <v>145.6</v>
      </c>
      <c r="I1244">
        <v>34.594596000000003</v>
      </c>
      <c r="J1244">
        <v>-106.745571</v>
      </c>
    </row>
    <row r="1245" spans="8:10" x14ac:dyDescent="0.25">
      <c r="H1245">
        <v>145.69999999999999</v>
      </c>
      <c r="I1245">
        <v>34.595793</v>
      </c>
      <c r="J1245">
        <v>-106.744711</v>
      </c>
    </row>
    <row r="1246" spans="8:10" x14ac:dyDescent="0.25">
      <c r="H1246">
        <v>145.80000000000001</v>
      </c>
      <c r="I1246">
        <v>34.597318999999999</v>
      </c>
      <c r="J1246">
        <v>-106.744721</v>
      </c>
    </row>
    <row r="1247" spans="8:10" x14ac:dyDescent="0.25">
      <c r="H1247">
        <v>145.9</v>
      </c>
      <c r="I1247">
        <v>34.598843000000002</v>
      </c>
      <c r="J1247">
        <v>-106.74475200000001</v>
      </c>
    </row>
    <row r="1248" spans="8:10" x14ac:dyDescent="0.25">
      <c r="H1248">
        <v>146</v>
      </c>
      <c r="I1248">
        <v>34.600361999999997</v>
      </c>
      <c r="J1248">
        <v>-106.744585</v>
      </c>
    </row>
    <row r="1249" spans="8:10" x14ac:dyDescent="0.25">
      <c r="H1249">
        <v>146.1</v>
      </c>
      <c r="I1249">
        <v>34.601885000000003</v>
      </c>
      <c r="J1249">
        <v>-106.74445799999999</v>
      </c>
    </row>
    <row r="1250" spans="8:10" x14ac:dyDescent="0.25">
      <c r="H1250">
        <v>146.19999999999999</v>
      </c>
      <c r="I1250">
        <v>34.603408999999999</v>
      </c>
      <c r="J1250">
        <v>-106.744349</v>
      </c>
    </row>
    <row r="1251" spans="8:10" x14ac:dyDescent="0.25">
      <c r="H1251">
        <v>146.30000000000001</v>
      </c>
      <c r="I1251">
        <v>34.604633</v>
      </c>
      <c r="J1251">
        <v>-106.745102</v>
      </c>
    </row>
    <row r="1252" spans="8:10" x14ac:dyDescent="0.25">
      <c r="H1252">
        <v>146.4</v>
      </c>
      <c r="I1252">
        <v>34.605809999999998</v>
      </c>
      <c r="J1252">
        <v>-106.74602299999999</v>
      </c>
    </row>
    <row r="1253" spans="8:10" x14ac:dyDescent="0.25">
      <c r="H1253">
        <v>146.5</v>
      </c>
      <c r="I1253">
        <v>34.607196999999999</v>
      </c>
      <c r="J1253">
        <v>-106.746651</v>
      </c>
    </row>
    <row r="1254" spans="8:10" x14ac:dyDescent="0.25">
      <c r="H1254">
        <v>146.6</v>
      </c>
      <c r="I1254">
        <v>34.608800000000002</v>
      </c>
      <c r="J1254">
        <v>-106.747218</v>
      </c>
    </row>
    <row r="1255" spans="8:10" x14ac:dyDescent="0.25">
      <c r="H1255">
        <v>146.69999999999999</v>
      </c>
      <c r="I1255">
        <v>34.610041000000002</v>
      </c>
      <c r="J1255">
        <v>-106.747764</v>
      </c>
    </row>
    <row r="1256" spans="8:10" x14ac:dyDescent="0.25">
      <c r="H1256">
        <v>146.80000000000001</v>
      </c>
      <c r="I1256">
        <v>34.611440000000002</v>
      </c>
      <c r="J1256">
        <v>-106.74838</v>
      </c>
    </row>
    <row r="1257" spans="8:10" x14ac:dyDescent="0.25">
      <c r="H1257">
        <v>146.9</v>
      </c>
      <c r="I1257">
        <v>34.612839000000001</v>
      </c>
      <c r="J1257">
        <v>-106.74899499999999</v>
      </c>
    </row>
    <row r="1258" spans="8:10" x14ac:dyDescent="0.25">
      <c r="H1258">
        <v>147</v>
      </c>
      <c r="I1258">
        <v>34.614237000000003</v>
      </c>
      <c r="J1258">
        <v>-106.749611</v>
      </c>
    </row>
    <row r="1259" spans="8:10" x14ac:dyDescent="0.25">
      <c r="H1259">
        <v>147.1</v>
      </c>
      <c r="I1259">
        <v>34.615617</v>
      </c>
      <c r="J1259">
        <v>-106.750263</v>
      </c>
    </row>
    <row r="1260" spans="8:10" x14ac:dyDescent="0.25">
      <c r="H1260">
        <v>147.19999999999999</v>
      </c>
      <c r="I1260">
        <v>34.616959999999999</v>
      </c>
      <c r="J1260">
        <v>-106.75097</v>
      </c>
    </row>
    <row r="1261" spans="8:10" x14ac:dyDescent="0.25">
      <c r="H1261">
        <v>147.30000000000001</v>
      </c>
      <c r="I1261">
        <v>34.618400999999999</v>
      </c>
      <c r="J1261">
        <v>-106.751394</v>
      </c>
    </row>
    <row r="1262" spans="8:10" x14ac:dyDescent="0.25">
      <c r="H1262">
        <v>147.4</v>
      </c>
      <c r="I1262">
        <v>34.619902000000003</v>
      </c>
      <c r="J1262">
        <v>-106.75179900000001</v>
      </c>
    </row>
    <row r="1263" spans="8:10" x14ac:dyDescent="0.25">
      <c r="H1263">
        <v>147.5</v>
      </c>
      <c r="I1263">
        <v>34.621403000000001</v>
      </c>
      <c r="J1263">
        <v>-106.75197799999999</v>
      </c>
    </row>
    <row r="1264" spans="8:10" x14ac:dyDescent="0.25">
      <c r="H1264">
        <v>147.6</v>
      </c>
      <c r="I1264">
        <v>34.622802999999998</v>
      </c>
      <c r="J1264">
        <v>-106.751459</v>
      </c>
    </row>
    <row r="1265" spans="8:10" x14ac:dyDescent="0.25">
      <c r="H1265">
        <v>147.69999999999999</v>
      </c>
      <c r="I1265">
        <v>34.624149000000003</v>
      </c>
      <c r="J1265">
        <v>-106.75073399999999</v>
      </c>
    </row>
    <row r="1266" spans="8:10" x14ac:dyDescent="0.25">
      <c r="H1266">
        <v>147.80000000000001</v>
      </c>
      <c r="I1266">
        <v>34.625554000000001</v>
      </c>
      <c r="J1266">
        <v>-106.750145</v>
      </c>
    </row>
    <row r="1267" spans="8:10" x14ac:dyDescent="0.25">
      <c r="H1267">
        <v>147.9</v>
      </c>
      <c r="I1267">
        <v>34.626995000000001</v>
      </c>
      <c r="J1267">
        <v>-106.749636</v>
      </c>
    </row>
    <row r="1268" spans="8:10" x14ac:dyDescent="0.25">
      <c r="H1268">
        <v>148</v>
      </c>
      <c r="I1268">
        <v>34.628486000000002</v>
      </c>
      <c r="J1268">
        <v>-106.74936700000001</v>
      </c>
    </row>
    <row r="1269" spans="8:10" x14ac:dyDescent="0.25">
      <c r="H1269">
        <v>148.1</v>
      </c>
      <c r="I1269">
        <v>34.629928999999997</v>
      </c>
      <c r="J1269">
        <v>-106.74894500000001</v>
      </c>
    </row>
    <row r="1270" spans="8:10" x14ac:dyDescent="0.25">
      <c r="H1270">
        <v>148.19999999999999</v>
      </c>
      <c r="I1270">
        <v>34.63111</v>
      </c>
      <c r="J1270">
        <v>-106.74802</v>
      </c>
    </row>
    <row r="1271" spans="8:10" x14ac:dyDescent="0.25">
      <c r="H1271">
        <v>148.30000000000001</v>
      </c>
      <c r="I1271">
        <v>34.632117000000001</v>
      </c>
      <c r="J1271">
        <v>-106.746872</v>
      </c>
    </row>
    <row r="1272" spans="8:10" x14ac:dyDescent="0.25">
      <c r="H1272">
        <v>148.4</v>
      </c>
      <c r="I1272">
        <v>34.633077999999998</v>
      </c>
      <c r="J1272">
        <v>-106.745684</v>
      </c>
    </row>
    <row r="1273" spans="8:10" x14ac:dyDescent="0.25">
      <c r="H1273">
        <v>148.5</v>
      </c>
      <c r="I1273">
        <v>34.634115000000001</v>
      </c>
      <c r="J1273">
        <v>-106.74457099999999</v>
      </c>
    </row>
    <row r="1274" spans="8:10" x14ac:dyDescent="0.25">
      <c r="H1274">
        <v>148.6</v>
      </c>
      <c r="I1274">
        <v>34.635247999999997</v>
      </c>
      <c r="J1274">
        <v>-106.743649</v>
      </c>
    </row>
    <row r="1275" spans="8:10" x14ac:dyDescent="0.25">
      <c r="H1275">
        <v>148.69999999999999</v>
      </c>
      <c r="I1275">
        <v>34.636470000000003</v>
      </c>
      <c r="J1275">
        <v>-106.742716</v>
      </c>
    </row>
    <row r="1276" spans="8:10" x14ac:dyDescent="0.25">
      <c r="H1276">
        <v>148.80000000000001</v>
      </c>
      <c r="I1276">
        <v>34.637065</v>
      </c>
      <c r="J1276">
        <v>-106.74133500000001</v>
      </c>
    </row>
    <row r="1277" spans="8:10" x14ac:dyDescent="0.25">
      <c r="H1277">
        <v>148.9</v>
      </c>
      <c r="I1277">
        <v>34.638106000000001</v>
      </c>
      <c r="J1277">
        <v>-106.74021999999999</v>
      </c>
    </row>
    <row r="1278" spans="8:10" x14ac:dyDescent="0.25">
      <c r="H1278">
        <v>149</v>
      </c>
      <c r="I1278">
        <v>34.639302000000001</v>
      </c>
      <c r="J1278">
        <v>-106.739268</v>
      </c>
    </row>
    <row r="1279" spans="8:10" x14ac:dyDescent="0.25">
      <c r="H1279">
        <v>149.1</v>
      </c>
      <c r="I1279">
        <v>34.640518</v>
      </c>
      <c r="J1279">
        <v>-106.738344</v>
      </c>
    </row>
    <row r="1280" spans="8:10" x14ac:dyDescent="0.25">
      <c r="H1280">
        <v>149.19999999999999</v>
      </c>
      <c r="I1280">
        <v>34.641767000000002</v>
      </c>
      <c r="J1280">
        <v>-106.737464</v>
      </c>
    </row>
    <row r="1281" spans="8:10" x14ac:dyDescent="0.25">
      <c r="H1281">
        <v>149.30000000000001</v>
      </c>
      <c r="I1281">
        <v>34.643174999999999</v>
      </c>
      <c r="J1281">
        <v>-106.736947</v>
      </c>
    </row>
    <row r="1282" spans="8:10" x14ac:dyDescent="0.25">
      <c r="H1282">
        <v>149.4</v>
      </c>
      <c r="I1282">
        <v>34.644669999999998</v>
      </c>
      <c r="J1282">
        <v>-106.73662899999999</v>
      </c>
    </row>
    <row r="1283" spans="8:10" x14ac:dyDescent="0.25">
      <c r="H1283">
        <v>149.5</v>
      </c>
      <c r="I1283">
        <v>34.646171000000002</v>
      </c>
      <c r="J1283">
        <v>-106.73636</v>
      </c>
    </row>
    <row r="1284" spans="8:10" x14ac:dyDescent="0.25">
      <c r="H1284">
        <v>149.6</v>
      </c>
      <c r="I1284">
        <v>34.647846999999999</v>
      </c>
      <c r="J1284">
        <v>-106.736242</v>
      </c>
    </row>
    <row r="1285" spans="8:10" x14ac:dyDescent="0.25">
      <c r="H1285">
        <v>149.69999999999999</v>
      </c>
      <c r="I1285">
        <v>34.649163999999999</v>
      </c>
      <c r="J1285">
        <v>-106.73664100000001</v>
      </c>
    </row>
    <row r="1286" spans="8:10" x14ac:dyDescent="0.25">
      <c r="H1286">
        <v>149.80000000000001</v>
      </c>
      <c r="I1286">
        <v>34.650559999999999</v>
      </c>
      <c r="J1286">
        <v>-106.73706300000001</v>
      </c>
    </row>
    <row r="1287" spans="8:10" x14ac:dyDescent="0.25">
      <c r="H1287">
        <v>149.9</v>
      </c>
      <c r="I1287">
        <v>34.652028000000001</v>
      </c>
      <c r="J1287">
        <v>-106.737697</v>
      </c>
    </row>
    <row r="1288" spans="8:10" x14ac:dyDescent="0.25">
      <c r="H1288">
        <v>150</v>
      </c>
      <c r="I1288">
        <v>34.653430999999998</v>
      </c>
      <c r="J1288">
        <v>-106.738302</v>
      </c>
    </row>
    <row r="1289" spans="8:10" x14ac:dyDescent="0.25">
      <c r="H1289">
        <v>150.1</v>
      </c>
      <c r="I1289">
        <v>34.654736999999997</v>
      </c>
      <c r="J1289">
        <v>-106.739068</v>
      </c>
    </row>
    <row r="1290" spans="8:10" x14ac:dyDescent="0.25">
      <c r="H1290">
        <v>150.19999999999999</v>
      </c>
      <c r="I1290">
        <v>34.655926000000001</v>
      </c>
      <c r="J1290">
        <v>-106.740028</v>
      </c>
    </row>
    <row r="1291" spans="8:10" x14ac:dyDescent="0.25">
      <c r="H1291">
        <v>150.30000000000001</v>
      </c>
      <c r="I1291">
        <v>34.657125000000001</v>
      </c>
      <c r="J1291">
        <v>-106.74097399999999</v>
      </c>
    </row>
    <row r="1292" spans="8:10" x14ac:dyDescent="0.25">
      <c r="H1292">
        <v>150.4</v>
      </c>
      <c r="I1292">
        <v>34.658346000000002</v>
      </c>
      <c r="J1292">
        <v>-106.741893</v>
      </c>
    </row>
    <row r="1293" spans="8:10" x14ac:dyDescent="0.25">
      <c r="H1293">
        <v>150.5</v>
      </c>
      <c r="I1293">
        <v>34.659334999999999</v>
      </c>
      <c r="J1293">
        <v>-106.742985</v>
      </c>
    </row>
    <row r="1294" spans="8:10" x14ac:dyDescent="0.25">
      <c r="H1294">
        <v>150.6</v>
      </c>
      <c r="I1294">
        <v>34.659894999999999</v>
      </c>
      <c r="J1294">
        <v>-106.74440199999999</v>
      </c>
    </row>
    <row r="1295" spans="8:10" x14ac:dyDescent="0.25">
      <c r="H1295">
        <v>150.69999999999999</v>
      </c>
      <c r="I1295">
        <v>34.661124999999998</v>
      </c>
      <c r="J1295">
        <v>-106.745558</v>
      </c>
    </row>
    <row r="1296" spans="8:10" x14ac:dyDescent="0.25">
      <c r="H1296">
        <v>150.80000000000001</v>
      </c>
      <c r="I1296">
        <v>34.662410000000001</v>
      </c>
      <c r="J1296">
        <v>-106.745451</v>
      </c>
    </row>
    <row r="1297" spans="8:10" x14ac:dyDescent="0.25">
      <c r="H1297">
        <v>150.9</v>
      </c>
      <c r="I1297">
        <v>34.663891999999997</v>
      </c>
      <c r="J1297">
        <v>-106.745324</v>
      </c>
    </row>
    <row r="1298" spans="8:10" x14ac:dyDescent="0.25">
      <c r="H1298">
        <v>151</v>
      </c>
      <c r="I1298">
        <v>34.665514999999999</v>
      </c>
      <c r="J1298">
        <v>-106.74562899999999</v>
      </c>
    </row>
    <row r="1299" spans="8:10" x14ac:dyDescent="0.25">
      <c r="H1299">
        <v>151.1</v>
      </c>
      <c r="I1299">
        <v>34.666907000000002</v>
      </c>
      <c r="J1299">
        <v>-106.745435</v>
      </c>
    </row>
    <row r="1300" spans="8:10" x14ac:dyDescent="0.25">
      <c r="H1300">
        <v>151.19999999999999</v>
      </c>
      <c r="I1300">
        <v>34.668548999999999</v>
      </c>
      <c r="J1300">
        <v>-106.745165</v>
      </c>
    </row>
    <row r="1301" spans="8:10" x14ac:dyDescent="0.25">
      <c r="H1301">
        <v>151.30000000000001</v>
      </c>
      <c r="I1301">
        <v>34.669519000000001</v>
      </c>
      <c r="J1301">
        <v>-106.746149</v>
      </c>
    </row>
    <row r="1302" spans="8:10" x14ac:dyDescent="0.25">
      <c r="H1302">
        <v>151.4</v>
      </c>
      <c r="I1302">
        <v>34.670831</v>
      </c>
      <c r="J1302">
        <v>-106.746534</v>
      </c>
    </row>
    <row r="1303" spans="8:10" x14ac:dyDescent="0.25">
      <c r="H1303">
        <v>151.5</v>
      </c>
      <c r="I1303">
        <v>34.672331999999997</v>
      </c>
      <c r="J1303">
        <v>-106.746165</v>
      </c>
    </row>
    <row r="1304" spans="8:10" x14ac:dyDescent="0.25">
      <c r="H1304">
        <v>151.6</v>
      </c>
      <c r="I1304">
        <v>34.673445000000001</v>
      </c>
      <c r="J1304">
        <v>-106.745172</v>
      </c>
    </row>
    <row r="1305" spans="8:10" x14ac:dyDescent="0.25">
      <c r="H1305">
        <v>151.69999999999999</v>
      </c>
      <c r="I1305">
        <v>34.674613999999998</v>
      </c>
      <c r="J1305">
        <v>-106.74418900000001</v>
      </c>
    </row>
    <row r="1306" spans="8:10" x14ac:dyDescent="0.25">
      <c r="H1306">
        <v>151.80000000000001</v>
      </c>
      <c r="I1306">
        <v>34.675905</v>
      </c>
      <c r="J1306">
        <v>-106.74343</v>
      </c>
    </row>
    <row r="1307" spans="8:10" x14ac:dyDescent="0.25">
      <c r="H1307">
        <v>151.9</v>
      </c>
      <c r="I1307">
        <v>34.677374</v>
      </c>
      <c r="J1307">
        <v>-106.74300700000001</v>
      </c>
    </row>
    <row r="1308" spans="8:10" x14ac:dyDescent="0.25">
      <c r="H1308">
        <v>152</v>
      </c>
      <c r="I1308">
        <v>34.678879000000002</v>
      </c>
      <c r="J1308">
        <v>-106.74282100000001</v>
      </c>
    </row>
    <row r="1309" spans="8:10" x14ac:dyDescent="0.25">
      <c r="H1309">
        <v>152.1</v>
      </c>
      <c r="I1309">
        <v>34.680405999999998</v>
      </c>
      <c r="J1309">
        <v>-106.74278200000001</v>
      </c>
    </row>
    <row r="1310" spans="8:10" x14ac:dyDescent="0.25">
      <c r="H1310">
        <v>152.19999999999999</v>
      </c>
      <c r="I1310">
        <v>34.681933000000001</v>
      </c>
      <c r="J1310">
        <v>-106.742726</v>
      </c>
    </row>
    <row r="1311" spans="8:10" x14ac:dyDescent="0.25">
      <c r="H1311">
        <v>152.30000000000001</v>
      </c>
      <c r="I1311">
        <v>34.683458999999999</v>
      </c>
      <c r="J1311">
        <v>-106.742645</v>
      </c>
    </row>
    <row r="1312" spans="8:10" x14ac:dyDescent="0.25">
      <c r="H1312">
        <v>152.4</v>
      </c>
      <c r="I1312">
        <v>34.68486</v>
      </c>
      <c r="J1312">
        <v>-106.74256</v>
      </c>
    </row>
    <row r="1313" spans="8:10" x14ac:dyDescent="0.25">
      <c r="H1313">
        <v>152.5</v>
      </c>
      <c r="I1313">
        <v>34.686323000000002</v>
      </c>
      <c r="J1313">
        <v>-106.742846</v>
      </c>
    </row>
    <row r="1314" spans="8:10" x14ac:dyDescent="0.25">
      <c r="H1314">
        <v>152.6</v>
      </c>
      <c r="I1314">
        <v>34.687944999999999</v>
      </c>
      <c r="J1314">
        <v>-106.743324</v>
      </c>
    </row>
    <row r="1315" spans="8:10" x14ac:dyDescent="0.25">
      <c r="H1315">
        <v>152.69999999999999</v>
      </c>
      <c r="I1315">
        <v>34.689410000000002</v>
      </c>
      <c r="J1315">
        <v>-106.743757</v>
      </c>
    </row>
    <row r="1316" spans="8:10" x14ac:dyDescent="0.25">
      <c r="H1316">
        <v>152.80000000000001</v>
      </c>
      <c r="I1316">
        <v>34.690894</v>
      </c>
      <c r="J1316">
        <v>-106.744117</v>
      </c>
    </row>
    <row r="1317" spans="8:10" x14ac:dyDescent="0.25">
      <c r="H1317">
        <v>152.9</v>
      </c>
      <c r="I1317">
        <v>34.692391000000001</v>
      </c>
      <c r="J1317">
        <v>-106.744416</v>
      </c>
    </row>
    <row r="1318" spans="8:10" x14ac:dyDescent="0.25">
      <c r="H1318">
        <v>153</v>
      </c>
      <c r="I1318">
        <v>34.693728999999998</v>
      </c>
      <c r="J1318">
        <v>-106.74515700000001</v>
      </c>
    </row>
    <row r="1319" spans="8:10" x14ac:dyDescent="0.25">
      <c r="H1319">
        <v>153.1</v>
      </c>
      <c r="I1319">
        <v>34.695072000000003</v>
      </c>
      <c r="J1319">
        <v>-106.745886</v>
      </c>
    </row>
    <row r="1320" spans="8:10" x14ac:dyDescent="0.25">
      <c r="H1320">
        <v>153.19999999999999</v>
      </c>
      <c r="I1320">
        <v>34.696430999999997</v>
      </c>
      <c r="J1320">
        <v>-106.746585</v>
      </c>
    </row>
    <row r="1321" spans="8:10" x14ac:dyDescent="0.25">
      <c r="H1321">
        <v>153.30000000000001</v>
      </c>
      <c r="I1321">
        <v>34.697561999999998</v>
      </c>
      <c r="J1321">
        <v>-106.74752100000001</v>
      </c>
    </row>
    <row r="1322" spans="8:10" x14ac:dyDescent="0.25">
      <c r="H1322">
        <v>153.4</v>
      </c>
      <c r="I1322">
        <v>34.698619000000001</v>
      </c>
      <c r="J1322">
        <v>-106.74853899999999</v>
      </c>
    </row>
    <row r="1323" spans="8:10" x14ac:dyDescent="0.25">
      <c r="H1323">
        <v>153.5</v>
      </c>
      <c r="I1323">
        <v>34.699964000000001</v>
      </c>
      <c r="J1323">
        <v>-106.74926499999999</v>
      </c>
    </row>
    <row r="1324" spans="8:10" x14ac:dyDescent="0.25">
      <c r="H1324">
        <v>153.6</v>
      </c>
      <c r="I1324">
        <v>34.701338999999997</v>
      </c>
      <c r="J1324">
        <v>-106.74993000000001</v>
      </c>
    </row>
    <row r="1325" spans="8:10" x14ac:dyDescent="0.25">
      <c r="H1325">
        <v>153.69999999999999</v>
      </c>
      <c r="I1325">
        <v>34.702883999999997</v>
      </c>
      <c r="J1325">
        <v>-106.75066200000001</v>
      </c>
    </row>
    <row r="1326" spans="8:10" x14ac:dyDescent="0.25">
      <c r="H1326">
        <v>153.80000000000001</v>
      </c>
      <c r="I1326">
        <v>34.704177999999999</v>
      </c>
      <c r="J1326">
        <v>-106.75103799999999</v>
      </c>
    </row>
    <row r="1327" spans="8:10" x14ac:dyDescent="0.25">
      <c r="H1327">
        <v>153.9</v>
      </c>
      <c r="I1327">
        <v>34.705663999999999</v>
      </c>
      <c r="J1327">
        <v>-106.751238</v>
      </c>
    </row>
    <row r="1328" spans="8:10" x14ac:dyDescent="0.25">
      <c r="H1328">
        <v>154</v>
      </c>
      <c r="I1328">
        <v>34.707182000000003</v>
      </c>
      <c r="J1328">
        <v>-106.75106100000001</v>
      </c>
    </row>
    <row r="1329" spans="8:10" x14ac:dyDescent="0.25">
      <c r="H1329">
        <v>154.1</v>
      </c>
      <c r="I1329">
        <v>34.708651000000003</v>
      </c>
      <c r="J1329">
        <v>-106.750681</v>
      </c>
    </row>
    <row r="1330" spans="8:10" x14ac:dyDescent="0.25">
      <c r="H1330">
        <v>154.19999999999999</v>
      </c>
      <c r="I1330">
        <v>34.710082</v>
      </c>
      <c r="J1330">
        <v>-106.750145</v>
      </c>
    </row>
    <row r="1331" spans="8:10" x14ac:dyDescent="0.25">
      <c r="H1331">
        <v>154.30000000000001</v>
      </c>
      <c r="I1331">
        <v>34.71143</v>
      </c>
      <c r="J1331">
        <v>-106.749444</v>
      </c>
    </row>
    <row r="1332" spans="8:10" x14ac:dyDescent="0.25">
      <c r="H1332">
        <v>154.4</v>
      </c>
      <c r="I1332">
        <v>34.712555000000002</v>
      </c>
      <c r="J1332">
        <v>-106.74845000000001</v>
      </c>
    </row>
    <row r="1333" spans="8:10" x14ac:dyDescent="0.25">
      <c r="H1333">
        <v>154.5</v>
      </c>
      <c r="I1333">
        <v>34.713442000000001</v>
      </c>
      <c r="J1333">
        <v>-106.74720499999999</v>
      </c>
    </row>
    <row r="1334" spans="8:10" x14ac:dyDescent="0.25">
      <c r="H1334">
        <v>154.6</v>
      </c>
      <c r="I1334">
        <v>34.714376999999999</v>
      </c>
      <c r="J1334">
        <v>-106.745998</v>
      </c>
    </row>
    <row r="1335" spans="8:10" x14ac:dyDescent="0.25">
      <c r="H1335">
        <v>154.69999999999999</v>
      </c>
      <c r="I1335">
        <v>34.715598999999997</v>
      </c>
      <c r="J1335">
        <v>-106.74510600000001</v>
      </c>
    </row>
    <row r="1336" spans="8:10" x14ac:dyDescent="0.25">
      <c r="H1336">
        <v>154.80000000000001</v>
      </c>
      <c r="I1336">
        <v>34.716937999999999</v>
      </c>
      <c r="J1336">
        <v>-106.74437399999999</v>
      </c>
    </row>
    <row r="1337" spans="8:10" x14ac:dyDescent="0.25">
      <c r="H1337">
        <v>154.9</v>
      </c>
      <c r="I1337">
        <v>34.718285000000002</v>
      </c>
      <c r="J1337">
        <v>-106.743669</v>
      </c>
    </row>
    <row r="1338" spans="8:10" x14ac:dyDescent="0.25">
      <c r="H1338">
        <v>155</v>
      </c>
      <c r="I1338">
        <v>34.719482999999997</v>
      </c>
      <c r="J1338">
        <v>-106.74272000000001</v>
      </c>
    </row>
    <row r="1339" spans="8:10" x14ac:dyDescent="0.25">
      <c r="H1339">
        <v>155.1</v>
      </c>
      <c r="I1339">
        <v>34.720671000000003</v>
      </c>
      <c r="J1339">
        <v>-106.741758</v>
      </c>
    </row>
    <row r="1340" spans="8:10" x14ac:dyDescent="0.25">
      <c r="H1340">
        <v>155.19999999999999</v>
      </c>
      <c r="I1340">
        <v>34.721893999999999</v>
      </c>
      <c r="J1340">
        <v>-106.740858</v>
      </c>
    </row>
    <row r="1341" spans="8:10" x14ac:dyDescent="0.25">
      <c r="H1341">
        <v>155.30000000000001</v>
      </c>
      <c r="I1341">
        <v>34.723157</v>
      </c>
      <c r="J1341">
        <v>-106.740347</v>
      </c>
    </row>
    <row r="1342" spans="8:10" x14ac:dyDescent="0.25">
      <c r="H1342">
        <v>155.4</v>
      </c>
      <c r="I1342">
        <v>34.724941999999999</v>
      </c>
      <c r="J1342">
        <v>-106.739812</v>
      </c>
    </row>
    <row r="1343" spans="8:10" x14ac:dyDescent="0.25">
      <c r="H1343">
        <v>155.5</v>
      </c>
      <c r="I1343">
        <v>34.726191</v>
      </c>
      <c r="J1343">
        <v>-106.739098</v>
      </c>
    </row>
    <row r="1344" spans="8:10" x14ac:dyDescent="0.25">
      <c r="H1344">
        <v>155.6</v>
      </c>
      <c r="I1344">
        <v>34.727403000000002</v>
      </c>
      <c r="J1344">
        <v>-106.73839599999999</v>
      </c>
    </row>
    <row r="1345" spans="8:10" x14ac:dyDescent="0.25">
      <c r="H1345">
        <v>155.69999999999999</v>
      </c>
      <c r="I1345">
        <v>34.728901999999998</v>
      </c>
      <c r="J1345">
        <v>-106.738591</v>
      </c>
    </row>
    <row r="1346" spans="8:10" x14ac:dyDescent="0.25">
      <c r="H1346">
        <v>155.80000000000001</v>
      </c>
      <c r="I1346">
        <v>34.730308000000001</v>
      </c>
      <c r="J1346">
        <v>-106.739189</v>
      </c>
    </row>
    <row r="1347" spans="8:10" x14ac:dyDescent="0.25">
      <c r="H1347">
        <v>155.9</v>
      </c>
      <c r="I1347">
        <v>34.73169</v>
      </c>
      <c r="J1347">
        <v>-106.739834</v>
      </c>
    </row>
    <row r="1348" spans="8:10" x14ac:dyDescent="0.25">
      <c r="H1348">
        <v>156</v>
      </c>
      <c r="I1348">
        <v>34.732968999999997</v>
      </c>
      <c r="J1348">
        <v>-106.740669</v>
      </c>
    </row>
    <row r="1349" spans="8:10" x14ac:dyDescent="0.25">
      <c r="H1349">
        <v>156.1</v>
      </c>
      <c r="I1349">
        <v>34.734344</v>
      </c>
      <c r="J1349">
        <v>-106.741331</v>
      </c>
    </row>
    <row r="1350" spans="8:10" x14ac:dyDescent="0.25">
      <c r="H1350">
        <v>156.19999999999999</v>
      </c>
      <c r="I1350">
        <v>34.735672999999998</v>
      </c>
      <c r="J1350">
        <v>-106.742076</v>
      </c>
    </row>
    <row r="1351" spans="8:10" x14ac:dyDescent="0.25">
      <c r="H1351">
        <v>156.30000000000001</v>
      </c>
      <c r="I1351">
        <v>34.736953</v>
      </c>
      <c r="J1351">
        <v>-106.74291100000001</v>
      </c>
    </row>
    <row r="1352" spans="8:10" x14ac:dyDescent="0.25">
      <c r="H1352">
        <v>156.4</v>
      </c>
      <c r="I1352">
        <v>34.738112000000001</v>
      </c>
      <c r="J1352">
        <v>-106.743666</v>
      </c>
    </row>
    <row r="1353" spans="8:10" x14ac:dyDescent="0.25">
      <c r="H1353">
        <v>156.5</v>
      </c>
      <c r="I1353">
        <v>34.739610999999996</v>
      </c>
      <c r="J1353">
        <v>-106.74459400000001</v>
      </c>
    </row>
    <row r="1354" spans="8:10" x14ac:dyDescent="0.25">
      <c r="H1354">
        <v>156.6</v>
      </c>
      <c r="I1354">
        <v>34.741047000000002</v>
      </c>
      <c r="J1354">
        <v>-106.744671</v>
      </c>
    </row>
    <row r="1355" spans="8:10" x14ac:dyDescent="0.25">
      <c r="H1355">
        <v>156.69999999999999</v>
      </c>
      <c r="I1355">
        <v>34.742409000000002</v>
      </c>
      <c r="J1355">
        <v>-106.74416100000001</v>
      </c>
    </row>
    <row r="1356" spans="8:10" x14ac:dyDescent="0.25">
      <c r="H1356">
        <v>156.80000000000001</v>
      </c>
      <c r="I1356">
        <v>34.743834999999997</v>
      </c>
      <c r="J1356">
        <v>-106.7437</v>
      </c>
    </row>
    <row r="1357" spans="8:10" x14ac:dyDescent="0.25">
      <c r="H1357">
        <v>156.9</v>
      </c>
      <c r="I1357">
        <v>34.745339000000001</v>
      </c>
      <c r="J1357">
        <v>-106.74343</v>
      </c>
    </row>
    <row r="1358" spans="8:10" x14ac:dyDescent="0.25">
      <c r="H1358">
        <v>157</v>
      </c>
      <c r="I1358">
        <v>34.746836999999999</v>
      </c>
      <c r="J1358">
        <v>-106.743132</v>
      </c>
    </row>
    <row r="1359" spans="8:10" x14ac:dyDescent="0.25">
      <c r="H1359">
        <v>157.1</v>
      </c>
      <c r="I1359">
        <v>34.748327000000003</v>
      </c>
      <c r="J1359">
        <v>-106.74279199999999</v>
      </c>
    </row>
    <row r="1360" spans="8:10" x14ac:dyDescent="0.25">
      <c r="H1360">
        <v>157.19999999999999</v>
      </c>
      <c r="I1360">
        <v>34.749817</v>
      </c>
      <c r="J1360">
        <v>-106.742453</v>
      </c>
    </row>
    <row r="1361" spans="8:10" x14ac:dyDescent="0.25">
      <c r="H1361">
        <v>157.30000000000001</v>
      </c>
      <c r="I1361">
        <v>34.751288000000002</v>
      </c>
      <c r="J1361">
        <v>-106.742058</v>
      </c>
    </row>
    <row r="1362" spans="8:10" x14ac:dyDescent="0.25">
      <c r="H1362">
        <v>157.4</v>
      </c>
      <c r="I1362">
        <v>34.752654</v>
      </c>
      <c r="J1362">
        <v>-106.74137399999999</v>
      </c>
    </row>
    <row r="1363" spans="8:10" x14ac:dyDescent="0.25">
      <c r="H1363">
        <v>157.5</v>
      </c>
      <c r="I1363">
        <v>34.754209000000003</v>
      </c>
      <c r="J1363">
        <v>-106.74059699999999</v>
      </c>
    </row>
    <row r="1364" spans="8:10" x14ac:dyDescent="0.25">
      <c r="H1364">
        <v>157.6</v>
      </c>
      <c r="I1364">
        <v>34.755324000000002</v>
      </c>
      <c r="J1364">
        <v>-106.739893</v>
      </c>
    </row>
    <row r="1365" spans="8:10" x14ac:dyDescent="0.25">
      <c r="H1365">
        <v>157.69999999999999</v>
      </c>
      <c r="I1365">
        <v>34.756616000000001</v>
      </c>
      <c r="J1365">
        <v>-106.73907699999999</v>
      </c>
    </row>
    <row r="1366" spans="8:10" x14ac:dyDescent="0.25">
      <c r="H1366">
        <v>157.80000000000001</v>
      </c>
      <c r="I1366">
        <v>34.757818</v>
      </c>
      <c r="J1366">
        <v>-106.73813699999999</v>
      </c>
    </row>
    <row r="1367" spans="8:10" x14ac:dyDescent="0.25">
      <c r="H1367">
        <v>157.9</v>
      </c>
      <c r="I1367">
        <v>34.758991999999999</v>
      </c>
      <c r="J1367">
        <v>-106.73715900000001</v>
      </c>
    </row>
    <row r="1368" spans="8:10" x14ac:dyDescent="0.25">
      <c r="H1368">
        <v>158</v>
      </c>
      <c r="I1368">
        <v>34.760165999999998</v>
      </c>
      <c r="J1368">
        <v>-106.736181</v>
      </c>
    </row>
    <row r="1369" spans="8:10" x14ac:dyDescent="0.25">
      <c r="H1369">
        <v>158.1</v>
      </c>
      <c r="I1369">
        <v>34.761209999999998</v>
      </c>
      <c r="J1369">
        <v>-106.735073</v>
      </c>
    </row>
    <row r="1370" spans="8:10" x14ac:dyDescent="0.25">
      <c r="H1370">
        <v>158.19999999999999</v>
      </c>
      <c r="I1370">
        <v>34.762289000000003</v>
      </c>
      <c r="J1370">
        <v>-106.734054</v>
      </c>
    </row>
    <row r="1371" spans="8:10" x14ac:dyDescent="0.25">
      <c r="H1371">
        <v>158.30000000000001</v>
      </c>
      <c r="I1371">
        <v>34.763761000000002</v>
      </c>
      <c r="J1371">
        <v>-106.73364599999999</v>
      </c>
    </row>
    <row r="1372" spans="8:10" x14ac:dyDescent="0.25">
      <c r="H1372">
        <v>158.4</v>
      </c>
      <c r="I1372">
        <v>34.765242000000001</v>
      </c>
      <c r="J1372">
        <v>-106.733279</v>
      </c>
    </row>
    <row r="1373" spans="8:10" x14ac:dyDescent="0.25">
      <c r="H1373">
        <v>158.5</v>
      </c>
      <c r="I1373">
        <v>34.766758000000003</v>
      </c>
      <c r="J1373">
        <v>-106.733088</v>
      </c>
    </row>
    <row r="1374" spans="8:10" x14ac:dyDescent="0.25">
      <c r="H1374">
        <v>158.6</v>
      </c>
      <c r="I1374">
        <v>34.768273999999998</v>
      </c>
      <c r="J1374">
        <v>-106.732896</v>
      </c>
    </row>
    <row r="1375" spans="8:10" x14ac:dyDescent="0.25">
      <c r="H1375">
        <v>158.69999999999999</v>
      </c>
      <c r="I1375">
        <v>34.769793</v>
      </c>
      <c r="J1375">
        <v>-106.73272799999999</v>
      </c>
    </row>
    <row r="1376" spans="8:10" x14ac:dyDescent="0.25">
      <c r="H1376">
        <v>158.80000000000001</v>
      </c>
      <c r="I1376">
        <v>34.771312000000002</v>
      </c>
      <c r="J1376">
        <v>-106.732561</v>
      </c>
    </row>
    <row r="1377" spans="8:10" x14ac:dyDescent="0.25">
      <c r="H1377">
        <v>158.9</v>
      </c>
      <c r="I1377">
        <v>34.772829000000002</v>
      </c>
      <c r="J1377">
        <v>-106.732373</v>
      </c>
    </row>
    <row r="1378" spans="8:10" x14ac:dyDescent="0.25">
      <c r="H1378">
        <v>159</v>
      </c>
      <c r="I1378">
        <v>34.774344999999997</v>
      </c>
      <c r="J1378">
        <v>-106.732185</v>
      </c>
    </row>
    <row r="1379" spans="8:10" x14ac:dyDescent="0.25">
      <c r="H1379">
        <v>159.1</v>
      </c>
      <c r="I1379">
        <v>34.775830999999997</v>
      </c>
      <c r="J1379">
        <v>-106.73187</v>
      </c>
    </row>
    <row r="1380" spans="8:10" x14ac:dyDescent="0.25">
      <c r="H1380">
        <v>159.19999999999999</v>
      </c>
      <c r="I1380">
        <v>34.777262999999998</v>
      </c>
      <c r="J1380">
        <v>-106.731337</v>
      </c>
    </row>
    <row r="1381" spans="8:10" x14ac:dyDescent="0.25">
      <c r="H1381">
        <v>159.30000000000001</v>
      </c>
      <c r="I1381">
        <v>34.778640000000003</v>
      </c>
      <c r="J1381">
        <v>-106.73070800000001</v>
      </c>
    </row>
    <row r="1382" spans="8:10" x14ac:dyDescent="0.25">
      <c r="H1382">
        <v>159.4</v>
      </c>
      <c r="I1382">
        <v>34.779828000000002</v>
      </c>
      <c r="J1382">
        <v>-106.72974600000001</v>
      </c>
    </row>
    <row r="1383" spans="8:10" x14ac:dyDescent="0.25">
      <c r="H1383">
        <v>159.5</v>
      </c>
      <c r="I1383">
        <v>34.781063000000003</v>
      </c>
      <c r="J1383">
        <v>-106.728855</v>
      </c>
    </row>
    <row r="1384" spans="8:10" x14ac:dyDescent="0.25">
      <c r="H1384">
        <v>159.6</v>
      </c>
      <c r="I1384">
        <v>34.782393999999996</v>
      </c>
      <c r="J1384">
        <v>-106.728104</v>
      </c>
    </row>
    <row r="1385" spans="8:10" x14ac:dyDescent="0.25">
      <c r="H1385">
        <v>159.69999999999999</v>
      </c>
      <c r="I1385">
        <v>34.783724999999997</v>
      </c>
      <c r="J1385">
        <v>-106.727352</v>
      </c>
    </row>
    <row r="1386" spans="8:10" x14ac:dyDescent="0.25">
      <c r="H1386">
        <v>159.80000000000001</v>
      </c>
      <c r="I1386">
        <v>34.785083</v>
      </c>
      <c r="J1386">
        <v>-106.726653</v>
      </c>
    </row>
    <row r="1387" spans="8:10" x14ac:dyDescent="0.25">
      <c r="H1387">
        <v>159.9</v>
      </c>
      <c r="I1387">
        <v>34.786456999999999</v>
      </c>
      <c r="J1387">
        <v>-106.725984</v>
      </c>
    </row>
    <row r="1388" spans="8:10" x14ac:dyDescent="0.25">
      <c r="H1388">
        <v>160</v>
      </c>
      <c r="I1388">
        <v>34.787939000000001</v>
      </c>
      <c r="J1388">
        <v>-106.72582199999999</v>
      </c>
    </row>
    <row r="1389" spans="8:10" x14ac:dyDescent="0.25">
      <c r="H1389">
        <v>160.1</v>
      </c>
      <c r="I1389">
        <v>34.789465999999997</v>
      </c>
      <c r="J1389">
        <v>-106.725875</v>
      </c>
    </row>
    <row r="1390" spans="8:10" x14ac:dyDescent="0.25">
      <c r="H1390">
        <v>160.19999999999999</v>
      </c>
      <c r="I1390">
        <v>34.790993</v>
      </c>
      <c r="J1390">
        <v>-106.72593000000001</v>
      </c>
    </row>
    <row r="1391" spans="8:10" x14ac:dyDescent="0.25">
      <c r="H1391">
        <v>160.30000000000001</v>
      </c>
      <c r="I1391">
        <v>34.792482</v>
      </c>
      <c r="J1391">
        <v>-106.725748</v>
      </c>
    </row>
    <row r="1392" spans="8:10" x14ac:dyDescent="0.25">
      <c r="H1392">
        <v>160.4</v>
      </c>
      <c r="I1392">
        <v>34.793914999999998</v>
      </c>
      <c r="J1392">
        <v>-106.725218</v>
      </c>
    </row>
    <row r="1393" spans="8:10" x14ac:dyDescent="0.25">
      <c r="H1393">
        <v>160.5</v>
      </c>
      <c r="I1393">
        <v>34.795261000000004</v>
      </c>
      <c r="J1393">
        <v>-106.724512</v>
      </c>
    </row>
    <row r="1394" spans="8:10" x14ac:dyDescent="0.25">
      <c r="H1394">
        <v>160.6</v>
      </c>
      <c r="I1394">
        <v>34.796543999999997</v>
      </c>
      <c r="J1394">
        <v>-106.723682</v>
      </c>
    </row>
    <row r="1395" spans="8:10" x14ac:dyDescent="0.25">
      <c r="H1395">
        <v>160.69999999999999</v>
      </c>
      <c r="I1395">
        <v>34.797741000000002</v>
      </c>
      <c r="J1395">
        <v>-106.722735</v>
      </c>
    </row>
    <row r="1396" spans="8:10" x14ac:dyDescent="0.25">
      <c r="H1396">
        <v>160.80000000000001</v>
      </c>
      <c r="I1396">
        <v>34.798914000000003</v>
      </c>
      <c r="J1396">
        <v>-106.721755</v>
      </c>
    </row>
    <row r="1397" spans="8:10" x14ac:dyDescent="0.25">
      <c r="H1397">
        <v>160.9</v>
      </c>
      <c r="I1397">
        <v>34.800116000000003</v>
      </c>
      <c r="J1397">
        <v>-106.72081300000001</v>
      </c>
    </row>
    <row r="1398" spans="8:10" x14ac:dyDescent="0.25">
      <c r="H1398">
        <v>161</v>
      </c>
      <c r="I1398">
        <v>34.801341000000001</v>
      </c>
      <c r="J1398">
        <v>-106.7199</v>
      </c>
    </row>
    <row r="1399" spans="8:10" x14ac:dyDescent="0.25">
      <c r="H1399">
        <v>161.1</v>
      </c>
      <c r="I1399">
        <v>34.802567000000003</v>
      </c>
      <c r="J1399">
        <v>-106.718987</v>
      </c>
    </row>
    <row r="1400" spans="8:10" x14ac:dyDescent="0.25">
      <c r="H1400">
        <v>161.19999999999999</v>
      </c>
      <c r="I1400">
        <v>34.803843999999998</v>
      </c>
      <c r="J1400">
        <v>-106.71814999999999</v>
      </c>
    </row>
    <row r="1401" spans="8:10" x14ac:dyDescent="0.25">
      <c r="H1401">
        <v>161.30000000000001</v>
      </c>
      <c r="I1401">
        <v>34.805143000000001</v>
      </c>
      <c r="J1401">
        <v>-106.71734499999999</v>
      </c>
    </row>
    <row r="1402" spans="8:10" x14ac:dyDescent="0.25">
      <c r="H1402">
        <v>161.4</v>
      </c>
      <c r="I1402">
        <v>34.806432000000001</v>
      </c>
      <c r="J1402">
        <v>-106.71652400000001</v>
      </c>
    </row>
    <row r="1403" spans="8:10" x14ac:dyDescent="0.25">
      <c r="H1403">
        <v>161.5</v>
      </c>
      <c r="I1403">
        <v>34.807713999999997</v>
      </c>
      <c r="J1403">
        <v>-106.715694</v>
      </c>
    </row>
    <row r="1404" spans="8:10" x14ac:dyDescent="0.25">
      <c r="H1404">
        <v>161.6</v>
      </c>
      <c r="I1404">
        <v>34.808970000000002</v>
      </c>
      <c r="J1404">
        <v>-106.714823</v>
      </c>
    </row>
    <row r="1405" spans="8:10" x14ac:dyDescent="0.25">
      <c r="H1405">
        <v>161.69999999999999</v>
      </c>
      <c r="I1405">
        <v>34.810225000000003</v>
      </c>
      <c r="J1405">
        <v>-106.71395200000001</v>
      </c>
    </row>
    <row r="1406" spans="8:10" x14ac:dyDescent="0.25">
      <c r="H1406">
        <v>161.80000000000001</v>
      </c>
      <c r="I1406">
        <v>34.811481000000001</v>
      </c>
      <c r="J1406">
        <v>-106.71308000000001</v>
      </c>
    </row>
    <row r="1407" spans="8:10" x14ac:dyDescent="0.25">
      <c r="H1407">
        <v>161.9</v>
      </c>
      <c r="I1407">
        <v>34.812744000000002</v>
      </c>
      <c r="J1407">
        <v>-106.712204</v>
      </c>
    </row>
    <row r="1408" spans="8:10" x14ac:dyDescent="0.25">
      <c r="H1408">
        <v>162</v>
      </c>
      <c r="I1408">
        <v>34.814219000000001</v>
      </c>
      <c r="J1408">
        <v>-106.71184100000001</v>
      </c>
    </row>
    <row r="1409" spans="8:10" x14ac:dyDescent="0.25">
      <c r="H1409">
        <v>162.1</v>
      </c>
      <c r="I1409">
        <v>34.815722999999998</v>
      </c>
      <c r="J1409">
        <v>-106.71174499999999</v>
      </c>
    </row>
    <row r="1410" spans="8:10" x14ac:dyDescent="0.25">
      <c r="H1410">
        <v>162.19999999999999</v>
      </c>
      <c r="I1410">
        <v>34.817244000000002</v>
      </c>
      <c r="J1410">
        <v>-106.71189099999999</v>
      </c>
    </row>
    <row r="1411" spans="8:10" x14ac:dyDescent="0.25">
      <c r="H1411">
        <v>162.30000000000001</v>
      </c>
      <c r="I1411">
        <v>34.818671999999999</v>
      </c>
      <c r="J1411">
        <v>-106.712405</v>
      </c>
    </row>
    <row r="1412" spans="8:10" x14ac:dyDescent="0.25">
      <c r="H1412">
        <v>162.4</v>
      </c>
      <c r="I1412">
        <v>34.820078000000002</v>
      </c>
      <c r="J1412">
        <v>-106.713003</v>
      </c>
    </row>
    <row r="1413" spans="8:10" x14ac:dyDescent="0.25">
      <c r="H1413">
        <v>162.5</v>
      </c>
      <c r="I1413">
        <v>34.821485000000003</v>
      </c>
      <c r="J1413">
        <v>-106.713601</v>
      </c>
    </row>
    <row r="1414" spans="8:10" x14ac:dyDescent="0.25">
      <c r="H1414">
        <v>162.6</v>
      </c>
      <c r="I1414">
        <v>34.822915999999999</v>
      </c>
      <c r="J1414">
        <v>-106.714133</v>
      </c>
    </row>
    <row r="1415" spans="8:10" x14ac:dyDescent="0.25">
      <c r="H1415">
        <v>162.69999999999999</v>
      </c>
      <c r="I1415">
        <v>34.824356000000002</v>
      </c>
      <c r="J1415">
        <v>-106.714646</v>
      </c>
    </row>
    <row r="1416" spans="8:10" x14ac:dyDescent="0.25">
      <c r="H1416">
        <v>162.80000000000001</v>
      </c>
      <c r="I1416">
        <v>34.825913999999997</v>
      </c>
      <c r="J1416">
        <v>-106.71520200000001</v>
      </c>
    </row>
    <row r="1417" spans="8:10" x14ac:dyDescent="0.25">
      <c r="H1417">
        <v>162.9</v>
      </c>
      <c r="I1417">
        <v>34.827232000000002</v>
      </c>
      <c r="J1417">
        <v>-106.715681</v>
      </c>
    </row>
    <row r="1418" spans="8:10" x14ac:dyDescent="0.25">
      <c r="H1418">
        <v>163</v>
      </c>
      <c r="I1418">
        <v>34.828733999999997</v>
      </c>
      <c r="J1418">
        <v>-106.715929</v>
      </c>
    </row>
    <row r="1419" spans="8:10" x14ac:dyDescent="0.25">
      <c r="H1419">
        <v>163.1</v>
      </c>
      <c r="I1419">
        <v>34.83034</v>
      </c>
      <c r="J1419">
        <v>-106.71613000000001</v>
      </c>
    </row>
    <row r="1420" spans="8:10" x14ac:dyDescent="0.25">
      <c r="H1420">
        <v>163.19999999999999</v>
      </c>
      <c r="I1420">
        <v>34.831764999999997</v>
      </c>
      <c r="J1420">
        <v>-106.715937</v>
      </c>
    </row>
    <row r="1421" spans="8:10" x14ac:dyDescent="0.25">
      <c r="H1421">
        <v>163.30000000000001</v>
      </c>
      <c r="I1421">
        <v>34.833278999999997</v>
      </c>
      <c r="J1421">
        <v>-106.715732</v>
      </c>
    </row>
    <row r="1422" spans="8:10" x14ac:dyDescent="0.25">
      <c r="H1422">
        <v>163.4</v>
      </c>
      <c r="I1422">
        <v>34.834792999999998</v>
      </c>
      <c r="J1422">
        <v>-106.71552699999999</v>
      </c>
    </row>
    <row r="1423" spans="8:10" x14ac:dyDescent="0.25">
      <c r="H1423">
        <v>163.5</v>
      </c>
      <c r="I1423">
        <v>34.836308000000002</v>
      </c>
      <c r="J1423">
        <v>-106.71532500000001</v>
      </c>
    </row>
    <row r="1424" spans="8:10" x14ac:dyDescent="0.25">
      <c r="H1424">
        <v>163.6</v>
      </c>
      <c r="I1424">
        <v>34.837823</v>
      </c>
      <c r="J1424">
        <v>-106.71512300000001</v>
      </c>
    </row>
    <row r="1425" spans="8:10" x14ac:dyDescent="0.25">
      <c r="H1425">
        <v>163.69999999999999</v>
      </c>
      <c r="I1425">
        <v>34.839342000000002</v>
      </c>
      <c r="J1425">
        <v>-106.715001</v>
      </c>
    </row>
    <row r="1426" spans="8:10" x14ac:dyDescent="0.25">
      <c r="H1426">
        <v>163.80000000000001</v>
      </c>
      <c r="I1426">
        <v>34.840870000000002</v>
      </c>
      <c r="J1426">
        <v>-106.715042</v>
      </c>
    </row>
    <row r="1427" spans="8:10" x14ac:dyDescent="0.25">
      <c r="H1427">
        <v>163.9</v>
      </c>
      <c r="I1427">
        <v>34.842376000000002</v>
      </c>
      <c r="J1427">
        <v>-106.715248</v>
      </c>
    </row>
    <row r="1428" spans="8:10" x14ac:dyDescent="0.25">
      <c r="H1428">
        <v>164</v>
      </c>
      <c r="I1428">
        <v>34.843867000000003</v>
      </c>
      <c r="J1428">
        <v>-106.715586</v>
      </c>
    </row>
    <row r="1429" spans="8:10" x14ac:dyDescent="0.25">
      <c r="H1429">
        <v>164.1</v>
      </c>
      <c r="I1429">
        <v>34.845357</v>
      </c>
      <c r="J1429">
        <v>-106.715925</v>
      </c>
    </row>
    <row r="1430" spans="8:10" x14ac:dyDescent="0.25">
      <c r="H1430">
        <v>164.2</v>
      </c>
      <c r="I1430">
        <v>34.847043999999997</v>
      </c>
      <c r="J1430">
        <v>-106.716309</v>
      </c>
    </row>
    <row r="1431" spans="8:10" x14ac:dyDescent="0.25">
      <c r="H1431">
        <v>164.3</v>
      </c>
      <c r="I1431">
        <v>34.848334999999999</v>
      </c>
      <c r="J1431">
        <v>-106.716613</v>
      </c>
    </row>
    <row r="1432" spans="8:10" x14ac:dyDescent="0.25">
      <c r="H1432">
        <v>164.4</v>
      </c>
      <c r="I1432">
        <v>34.849822000000003</v>
      </c>
      <c r="J1432">
        <v>-106.716964</v>
      </c>
    </row>
    <row r="1433" spans="8:10" x14ac:dyDescent="0.25">
      <c r="H1433">
        <v>164.5</v>
      </c>
      <c r="I1433">
        <v>34.851309999999998</v>
      </c>
      <c r="J1433">
        <v>-106.717311</v>
      </c>
    </row>
    <row r="1434" spans="8:10" x14ac:dyDescent="0.25">
      <c r="H1434">
        <v>164.6</v>
      </c>
      <c r="I1434">
        <v>34.852800000000002</v>
      </c>
      <c r="J1434">
        <v>-106.717652</v>
      </c>
    </row>
    <row r="1435" spans="8:10" x14ac:dyDescent="0.25">
      <c r="H1435">
        <v>164.7</v>
      </c>
      <c r="I1435">
        <v>34.854140000000001</v>
      </c>
      <c r="J1435">
        <v>-106.718333</v>
      </c>
    </row>
    <row r="1436" spans="8:10" x14ac:dyDescent="0.25">
      <c r="H1436">
        <v>164.8</v>
      </c>
      <c r="I1436">
        <v>34.855443999999999</v>
      </c>
      <c r="J1436">
        <v>-106.71912</v>
      </c>
    </row>
    <row r="1437" spans="8:10" x14ac:dyDescent="0.25">
      <c r="H1437">
        <v>164.9</v>
      </c>
      <c r="I1437">
        <v>34.856825999999998</v>
      </c>
      <c r="J1437">
        <v>-106.719773</v>
      </c>
    </row>
    <row r="1438" spans="8:10" x14ac:dyDescent="0.25">
      <c r="H1438">
        <v>165</v>
      </c>
      <c r="I1438">
        <v>34.858269</v>
      </c>
      <c r="J1438">
        <v>-106.72023799999999</v>
      </c>
    </row>
    <row r="1439" spans="8:10" x14ac:dyDescent="0.25">
      <c r="H1439">
        <v>165.1</v>
      </c>
      <c r="I1439">
        <v>34.859769999999997</v>
      </c>
      <c r="J1439">
        <v>-106.720523</v>
      </c>
    </row>
    <row r="1440" spans="8:10" x14ac:dyDescent="0.25">
      <c r="H1440">
        <v>165.2</v>
      </c>
      <c r="I1440">
        <v>34.861272</v>
      </c>
      <c r="J1440">
        <v>-106.720805</v>
      </c>
    </row>
    <row r="1441" spans="8:10" x14ac:dyDescent="0.25">
      <c r="H1441">
        <v>165.3</v>
      </c>
      <c r="I1441">
        <v>34.862774000000002</v>
      </c>
      <c r="J1441">
        <v>-106.721086</v>
      </c>
    </row>
    <row r="1442" spans="8:10" x14ac:dyDescent="0.25">
      <c r="H1442">
        <v>165.4</v>
      </c>
      <c r="I1442">
        <v>34.864288000000002</v>
      </c>
      <c r="J1442">
        <v>-106.72126400000001</v>
      </c>
    </row>
    <row r="1443" spans="8:10" x14ac:dyDescent="0.25">
      <c r="H1443">
        <v>165.5</v>
      </c>
      <c r="I1443">
        <v>34.865814999999998</v>
      </c>
      <c r="J1443">
        <v>-106.721329</v>
      </c>
    </row>
    <row r="1444" spans="8:10" x14ac:dyDescent="0.25">
      <c r="H1444">
        <v>165.6</v>
      </c>
      <c r="I1444">
        <v>34.867336000000002</v>
      </c>
      <c r="J1444">
        <v>-106.721206</v>
      </c>
    </row>
    <row r="1445" spans="8:10" x14ac:dyDescent="0.25">
      <c r="H1445">
        <v>165.7</v>
      </c>
      <c r="I1445">
        <v>34.868855000000003</v>
      </c>
      <c r="J1445">
        <v>-106.721039</v>
      </c>
    </row>
    <row r="1446" spans="8:10" x14ac:dyDescent="0.25">
      <c r="H1446">
        <v>165.8</v>
      </c>
      <c r="I1446">
        <v>34.870322000000002</v>
      </c>
      <c r="J1446">
        <v>-106.720645</v>
      </c>
    </row>
    <row r="1447" spans="8:10" x14ac:dyDescent="0.25">
      <c r="H1447">
        <v>165.9</v>
      </c>
      <c r="I1447">
        <v>34.871765000000003</v>
      </c>
      <c r="J1447">
        <v>-106.720141</v>
      </c>
    </row>
    <row r="1448" spans="8:10" x14ac:dyDescent="0.25">
      <c r="H1448">
        <v>166</v>
      </c>
      <c r="I1448">
        <v>34.873207000000001</v>
      </c>
      <c r="J1448">
        <v>-106.71963599999999</v>
      </c>
    </row>
    <row r="1449" spans="8:10" x14ac:dyDescent="0.25">
      <c r="H1449">
        <v>166.1</v>
      </c>
      <c r="I1449">
        <v>34.874487000000002</v>
      </c>
      <c r="J1449">
        <v>-106.718841</v>
      </c>
    </row>
    <row r="1450" spans="8:10" x14ac:dyDescent="0.25">
      <c r="H1450">
        <v>166.2</v>
      </c>
      <c r="I1450">
        <v>34.875672000000002</v>
      </c>
      <c r="J1450">
        <v>-106.717876</v>
      </c>
    </row>
    <row r="1451" spans="8:10" x14ac:dyDescent="0.25">
      <c r="H1451">
        <v>166.3</v>
      </c>
      <c r="I1451">
        <v>34.876828000000003</v>
      </c>
      <c r="J1451">
        <v>-106.716877</v>
      </c>
    </row>
    <row r="1452" spans="8:10" x14ac:dyDescent="0.25">
      <c r="H1452">
        <v>166.4</v>
      </c>
      <c r="I1452">
        <v>34.877971000000002</v>
      </c>
      <c r="J1452">
        <v>-106.715863</v>
      </c>
    </row>
    <row r="1453" spans="8:10" x14ac:dyDescent="0.25">
      <c r="H1453">
        <v>166.5</v>
      </c>
      <c r="I1453">
        <v>34.878917000000001</v>
      </c>
      <c r="J1453">
        <v>-106.71469399999999</v>
      </c>
    </row>
    <row r="1454" spans="8:10" x14ac:dyDescent="0.25">
      <c r="H1454">
        <v>166.6</v>
      </c>
      <c r="I1454">
        <v>34.879624999999997</v>
      </c>
      <c r="J1454">
        <v>-106.71334</v>
      </c>
    </row>
    <row r="1455" spans="8:10" x14ac:dyDescent="0.25">
      <c r="H1455">
        <v>166.7</v>
      </c>
      <c r="I1455">
        <v>34.880333</v>
      </c>
      <c r="J1455">
        <v>-106.711986</v>
      </c>
    </row>
    <row r="1456" spans="8:10" x14ac:dyDescent="0.25">
      <c r="H1456">
        <v>166.8</v>
      </c>
      <c r="I1456">
        <v>34.881189999999997</v>
      </c>
      <c r="J1456">
        <v>-106.71073</v>
      </c>
    </row>
    <row r="1457" spans="8:10" x14ac:dyDescent="0.25">
      <c r="H1457">
        <v>166.9</v>
      </c>
      <c r="I1457">
        <v>34.882154</v>
      </c>
      <c r="J1457">
        <v>-106.70954399999999</v>
      </c>
    </row>
    <row r="1458" spans="8:10" x14ac:dyDescent="0.25">
      <c r="H1458">
        <v>167</v>
      </c>
      <c r="I1458">
        <v>34.883116999999999</v>
      </c>
      <c r="J1458">
        <v>-106.708358</v>
      </c>
    </row>
    <row r="1459" spans="8:10" x14ac:dyDescent="0.25">
      <c r="H1459">
        <v>167.1</v>
      </c>
      <c r="I1459">
        <v>34.883924999999998</v>
      </c>
      <c r="J1459">
        <v>-106.707067</v>
      </c>
    </row>
    <row r="1460" spans="8:10" x14ac:dyDescent="0.25">
      <c r="H1460">
        <v>167.2</v>
      </c>
      <c r="I1460">
        <v>34.884664000000001</v>
      </c>
      <c r="J1460">
        <v>-106.70572900000001</v>
      </c>
    </row>
    <row r="1461" spans="8:10" x14ac:dyDescent="0.25">
      <c r="H1461">
        <v>167.3</v>
      </c>
      <c r="I1461">
        <v>34.885404000000001</v>
      </c>
      <c r="J1461">
        <v>-106.704391</v>
      </c>
    </row>
    <row r="1462" spans="8:10" x14ac:dyDescent="0.25">
      <c r="H1462">
        <v>167.4</v>
      </c>
      <c r="I1462">
        <v>34.886248999999999</v>
      </c>
      <c r="J1462">
        <v>-106.70313899999999</v>
      </c>
    </row>
    <row r="1463" spans="8:10" x14ac:dyDescent="0.25">
      <c r="H1463">
        <v>167.5</v>
      </c>
      <c r="I1463">
        <v>34.887394</v>
      </c>
      <c r="J1463">
        <v>-106.702127</v>
      </c>
    </row>
    <row r="1464" spans="8:10" x14ac:dyDescent="0.25">
      <c r="H1464">
        <v>167.6</v>
      </c>
      <c r="I1464">
        <v>34.888497000000001</v>
      </c>
      <c r="J1464">
        <v>-106.701071</v>
      </c>
    </row>
    <row r="1465" spans="8:10" x14ac:dyDescent="0.25">
      <c r="H1465">
        <v>167.7</v>
      </c>
      <c r="I1465">
        <v>34.889578</v>
      </c>
      <c r="J1465">
        <v>-106.69999</v>
      </c>
    </row>
    <row r="1466" spans="8:10" x14ac:dyDescent="0.25">
      <c r="H1466">
        <v>167.8</v>
      </c>
      <c r="I1466">
        <v>34.890636999999998</v>
      </c>
      <c r="J1466">
        <v>-106.698888</v>
      </c>
    </row>
    <row r="1467" spans="8:10" x14ac:dyDescent="0.25">
      <c r="H1467">
        <v>167.9</v>
      </c>
      <c r="I1467">
        <v>34.891689999999997</v>
      </c>
      <c r="J1467">
        <v>-106.69778100000001</v>
      </c>
    </row>
    <row r="1468" spans="8:10" x14ac:dyDescent="0.25">
      <c r="H1468">
        <v>168</v>
      </c>
      <c r="I1468">
        <v>34.892684000000003</v>
      </c>
      <c r="J1468">
        <v>-106.69662099999999</v>
      </c>
    </row>
    <row r="1469" spans="8:10" x14ac:dyDescent="0.25">
      <c r="H1469">
        <v>168.1</v>
      </c>
      <c r="I1469">
        <v>34.893729</v>
      </c>
      <c r="J1469">
        <v>-106.695375</v>
      </c>
    </row>
    <row r="1470" spans="8:10" x14ac:dyDescent="0.25">
      <c r="H1470">
        <v>168.2</v>
      </c>
      <c r="I1470">
        <v>34.895026000000001</v>
      </c>
      <c r="J1470">
        <v>-106.694772</v>
      </c>
    </row>
    <row r="1471" spans="8:10" x14ac:dyDescent="0.25">
      <c r="H1471">
        <v>168.3</v>
      </c>
      <c r="I1471">
        <v>34.896411999999998</v>
      </c>
      <c r="J1471">
        <v>-106.69412699999999</v>
      </c>
    </row>
    <row r="1472" spans="8:10" x14ac:dyDescent="0.25">
      <c r="H1472">
        <v>168.4</v>
      </c>
      <c r="I1472">
        <v>34.897821</v>
      </c>
      <c r="J1472">
        <v>-106.693538</v>
      </c>
    </row>
    <row r="1473" spans="8:10" x14ac:dyDescent="0.25">
      <c r="H1473">
        <v>168.5</v>
      </c>
      <c r="I1473">
        <v>34.899022000000002</v>
      </c>
      <c r="J1473">
        <v>-106.692629</v>
      </c>
    </row>
    <row r="1474" spans="8:10" x14ac:dyDescent="0.25">
      <c r="H1474">
        <v>168.6</v>
      </c>
      <c r="I1474">
        <v>34.899825999999997</v>
      </c>
      <c r="J1474">
        <v>-106.69135900000001</v>
      </c>
    </row>
    <row r="1475" spans="8:10" x14ac:dyDescent="0.25">
      <c r="H1475">
        <v>168.7</v>
      </c>
      <c r="I1475">
        <v>34.900523999999997</v>
      </c>
      <c r="J1475">
        <v>-106.69</v>
      </c>
    </row>
    <row r="1476" spans="8:10" x14ac:dyDescent="0.25">
      <c r="H1476">
        <v>168.8</v>
      </c>
      <c r="I1476">
        <v>34.901397000000003</v>
      </c>
      <c r="J1476">
        <v>-106.688759</v>
      </c>
    </row>
    <row r="1477" spans="8:10" x14ac:dyDescent="0.25">
      <c r="H1477">
        <v>168.9</v>
      </c>
      <c r="I1477">
        <v>34.902690999999997</v>
      </c>
      <c r="J1477">
        <v>-106.688185</v>
      </c>
    </row>
    <row r="1478" spans="8:10" x14ac:dyDescent="0.25">
      <c r="H1478">
        <v>169</v>
      </c>
      <c r="I1478">
        <v>34.90408</v>
      </c>
      <c r="J1478">
        <v>-106.687273</v>
      </c>
    </row>
    <row r="1479" spans="8:10" x14ac:dyDescent="0.25">
      <c r="H1479">
        <v>169.1</v>
      </c>
      <c r="I1479">
        <v>34.904882999999998</v>
      </c>
      <c r="J1479">
        <v>-106.686195</v>
      </c>
    </row>
    <row r="1480" spans="8:10" x14ac:dyDescent="0.25">
      <c r="H1480">
        <v>169.2</v>
      </c>
      <c r="I1480">
        <v>34.905853999999998</v>
      </c>
      <c r="J1480">
        <v>-106.685017</v>
      </c>
    </row>
    <row r="1481" spans="8:10" x14ac:dyDescent="0.25">
      <c r="H1481">
        <v>169.3</v>
      </c>
      <c r="I1481">
        <v>34.906824999999998</v>
      </c>
      <c r="J1481">
        <v>-106.68383900000001</v>
      </c>
    </row>
    <row r="1482" spans="8:10" x14ac:dyDescent="0.25">
      <c r="H1482">
        <v>169.4</v>
      </c>
      <c r="I1482">
        <v>34.907297999999997</v>
      </c>
      <c r="J1482">
        <v>-106.684434</v>
      </c>
    </row>
    <row r="1483" spans="8:10" x14ac:dyDescent="0.25">
      <c r="H1483">
        <v>169.5</v>
      </c>
      <c r="I1483">
        <v>34.908763999999998</v>
      </c>
      <c r="J1483">
        <v>-106.68393399999999</v>
      </c>
    </row>
    <row r="1484" spans="8:10" x14ac:dyDescent="0.25">
      <c r="H1484">
        <v>169.6</v>
      </c>
      <c r="I1484">
        <v>34.910234000000003</v>
      </c>
      <c r="J1484">
        <v>-106.683446</v>
      </c>
    </row>
    <row r="1485" spans="8:10" x14ac:dyDescent="0.25">
      <c r="H1485">
        <v>169.7</v>
      </c>
      <c r="I1485">
        <v>34.911712000000001</v>
      </c>
      <c r="J1485">
        <v>-106.682979</v>
      </c>
    </row>
    <row r="1486" spans="8:10" x14ac:dyDescent="0.25">
      <c r="H1486">
        <v>169.8</v>
      </c>
      <c r="I1486">
        <v>34.913263999999998</v>
      </c>
      <c r="J1486">
        <v>-106.682552</v>
      </c>
    </row>
    <row r="1487" spans="8:10" x14ac:dyDescent="0.25">
      <c r="H1487">
        <v>169.9</v>
      </c>
      <c r="I1487">
        <v>34.914696999999997</v>
      </c>
      <c r="J1487">
        <v>-106.682147</v>
      </c>
    </row>
    <row r="1488" spans="8:10" x14ac:dyDescent="0.25">
      <c r="H1488">
        <v>170</v>
      </c>
      <c r="I1488">
        <v>34.916120999999997</v>
      </c>
      <c r="J1488">
        <v>-106.68156</v>
      </c>
    </row>
    <row r="1489" spans="8:10" x14ac:dyDescent="0.25">
      <c r="H1489">
        <v>170.1</v>
      </c>
      <c r="I1489">
        <v>34.917478000000003</v>
      </c>
      <c r="J1489">
        <v>-106.680813</v>
      </c>
    </row>
    <row r="1490" spans="8:10" x14ac:dyDescent="0.25">
      <c r="H1490">
        <v>170.2</v>
      </c>
      <c r="I1490">
        <v>34.918812000000003</v>
      </c>
      <c r="J1490">
        <v>-106.680025</v>
      </c>
    </row>
    <row r="1491" spans="8:10" x14ac:dyDescent="0.25">
      <c r="H1491">
        <v>170.3</v>
      </c>
      <c r="I1491">
        <v>34.920122999999997</v>
      </c>
      <c r="J1491">
        <v>-106.679199</v>
      </c>
    </row>
    <row r="1492" spans="8:10" x14ac:dyDescent="0.25">
      <c r="H1492">
        <v>170.4</v>
      </c>
      <c r="I1492">
        <v>34.921466000000002</v>
      </c>
      <c r="J1492">
        <v>-106.67843000000001</v>
      </c>
    </row>
    <row r="1493" spans="8:10" x14ac:dyDescent="0.25">
      <c r="H1493">
        <v>170.5</v>
      </c>
      <c r="I1493">
        <v>34.922944999999999</v>
      </c>
      <c r="J1493">
        <v>-106.67815299999999</v>
      </c>
    </row>
    <row r="1494" spans="8:10" x14ac:dyDescent="0.25">
      <c r="H1494">
        <v>170.6</v>
      </c>
      <c r="I1494">
        <v>34.924484</v>
      </c>
      <c r="J1494">
        <v>-106.678331</v>
      </c>
    </row>
    <row r="1495" spans="8:10" x14ac:dyDescent="0.25">
      <c r="H1495">
        <v>170.7</v>
      </c>
      <c r="I1495">
        <v>34.926169999999999</v>
      </c>
      <c r="J1495">
        <v>-106.67863</v>
      </c>
    </row>
    <row r="1496" spans="8:10" x14ac:dyDescent="0.25">
      <c r="H1496">
        <v>170.8</v>
      </c>
      <c r="I1496">
        <v>34.927373000000003</v>
      </c>
      <c r="J1496">
        <v>-106.679261</v>
      </c>
    </row>
    <row r="1497" spans="8:10" x14ac:dyDescent="0.25">
      <c r="H1497">
        <v>170.9</v>
      </c>
      <c r="I1497">
        <v>34.928423000000002</v>
      </c>
      <c r="J1497">
        <v>-106.680395</v>
      </c>
    </row>
    <row r="1498" spans="8:10" x14ac:dyDescent="0.25">
      <c r="H1498">
        <v>171</v>
      </c>
      <c r="I1498">
        <v>34.929473000000002</v>
      </c>
      <c r="J1498">
        <v>-106.681524</v>
      </c>
    </row>
    <row r="1499" spans="8:10" x14ac:dyDescent="0.25">
      <c r="H1499">
        <v>171.1</v>
      </c>
      <c r="I1499">
        <v>34.930768999999998</v>
      </c>
      <c r="J1499">
        <v>-106.682361</v>
      </c>
    </row>
    <row r="1500" spans="8:10" x14ac:dyDescent="0.25">
      <c r="H1500">
        <v>171.2</v>
      </c>
      <c r="I1500">
        <v>34.932195</v>
      </c>
      <c r="J1500">
        <v>-106.68295500000001</v>
      </c>
    </row>
    <row r="1501" spans="8:10" x14ac:dyDescent="0.25">
      <c r="H1501">
        <v>171.3</v>
      </c>
      <c r="I1501">
        <v>34.933681</v>
      </c>
      <c r="J1501">
        <v>-106.683391</v>
      </c>
    </row>
    <row r="1502" spans="8:10" x14ac:dyDescent="0.25">
      <c r="H1502">
        <v>171.4</v>
      </c>
      <c r="I1502">
        <v>34.935198999999997</v>
      </c>
      <c r="J1502">
        <v>-106.683689</v>
      </c>
    </row>
    <row r="1503" spans="8:10" x14ac:dyDescent="0.25">
      <c r="H1503">
        <v>171.5</v>
      </c>
      <c r="I1503">
        <v>34.936615000000003</v>
      </c>
      <c r="J1503">
        <v>-106.68362399999999</v>
      </c>
    </row>
    <row r="1504" spans="8:10" x14ac:dyDescent="0.25">
      <c r="H1504">
        <v>171.6</v>
      </c>
      <c r="I1504">
        <v>34.938203000000001</v>
      </c>
      <c r="J1504">
        <v>-106.68313999999999</v>
      </c>
    </row>
    <row r="1505" spans="8:10" x14ac:dyDescent="0.25">
      <c r="H1505">
        <v>171.7</v>
      </c>
      <c r="I1505">
        <v>34.939684999999997</v>
      </c>
      <c r="J1505">
        <v>-106.682688</v>
      </c>
    </row>
    <row r="1506" spans="8:10" x14ac:dyDescent="0.25">
      <c r="H1506">
        <v>171.8</v>
      </c>
      <c r="I1506">
        <v>34.941167</v>
      </c>
      <c r="J1506">
        <v>-106.682236</v>
      </c>
    </row>
    <row r="1507" spans="8:10" x14ac:dyDescent="0.25">
      <c r="H1507">
        <v>171.9</v>
      </c>
      <c r="I1507">
        <v>34.942594999999997</v>
      </c>
      <c r="J1507">
        <v>-106.68164400000001</v>
      </c>
    </row>
    <row r="1508" spans="8:10" x14ac:dyDescent="0.25">
      <c r="H1508">
        <v>172</v>
      </c>
      <c r="I1508">
        <v>34.944077999999998</v>
      </c>
      <c r="J1508">
        <v>-106.681234</v>
      </c>
    </row>
    <row r="1509" spans="8:10" x14ac:dyDescent="0.25">
      <c r="H1509">
        <v>172.1</v>
      </c>
      <c r="I1509">
        <v>34.945601000000003</v>
      </c>
      <c r="J1509">
        <v>-106.680948</v>
      </c>
    </row>
    <row r="1510" spans="8:10" x14ac:dyDescent="0.25">
      <c r="H1510">
        <v>172.2</v>
      </c>
      <c r="I1510">
        <v>34.947141999999999</v>
      </c>
      <c r="J1510">
        <v>-106.680959</v>
      </c>
    </row>
    <row r="1511" spans="8:10" x14ac:dyDescent="0.25">
      <c r="H1511">
        <v>172.3</v>
      </c>
      <c r="I1511">
        <v>34.948664000000001</v>
      </c>
      <c r="J1511">
        <v>-106.681219</v>
      </c>
    </row>
    <row r="1512" spans="8:10" x14ac:dyDescent="0.25">
      <c r="H1512">
        <v>172.4</v>
      </c>
      <c r="I1512">
        <v>34.950167999999998</v>
      </c>
      <c r="J1512">
        <v>-106.681594</v>
      </c>
    </row>
    <row r="1513" spans="8:10" x14ac:dyDescent="0.25">
      <c r="H1513">
        <v>172.5</v>
      </c>
      <c r="I1513">
        <v>34.951667</v>
      </c>
      <c r="J1513">
        <v>-106.68198599999999</v>
      </c>
    </row>
    <row r="1514" spans="8:10" x14ac:dyDescent="0.25">
      <c r="H1514">
        <v>172.6</v>
      </c>
      <c r="I1514">
        <v>34.953088000000001</v>
      </c>
      <c r="J1514">
        <v>-106.68259399999999</v>
      </c>
    </row>
    <row r="1515" spans="8:10" x14ac:dyDescent="0.25">
      <c r="H1515">
        <v>172.7</v>
      </c>
      <c r="I1515">
        <v>34.954492999999999</v>
      </c>
      <c r="J1515">
        <v>-106.68324699999999</v>
      </c>
    </row>
    <row r="1516" spans="8:10" x14ac:dyDescent="0.25">
      <c r="H1516">
        <v>172.8</v>
      </c>
      <c r="I1516">
        <v>34.955979999999997</v>
      </c>
      <c r="J1516">
        <v>-106.683938</v>
      </c>
    </row>
    <row r="1517" spans="8:10" x14ac:dyDescent="0.25">
      <c r="H1517">
        <v>172.9</v>
      </c>
      <c r="I1517">
        <v>34.957273000000001</v>
      </c>
      <c r="J1517">
        <v>-106.68461600000001</v>
      </c>
    </row>
    <row r="1518" spans="8:10" x14ac:dyDescent="0.25">
      <c r="H1518">
        <v>173</v>
      </c>
      <c r="I1518">
        <v>34.958706999999997</v>
      </c>
      <c r="J1518">
        <v>-106.685191</v>
      </c>
    </row>
    <row r="1519" spans="8:10" x14ac:dyDescent="0.25">
      <c r="H1519">
        <v>173.1</v>
      </c>
      <c r="I1519">
        <v>34.960178999999997</v>
      </c>
      <c r="J1519">
        <v>-106.685675</v>
      </c>
    </row>
    <row r="1520" spans="8:10" x14ac:dyDescent="0.25">
      <c r="H1520">
        <v>173.2</v>
      </c>
      <c r="I1520">
        <v>34.961635999999999</v>
      </c>
      <c r="J1520">
        <v>-106.68620199999999</v>
      </c>
    </row>
    <row r="1521" spans="8:10" x14ac:dyDescent="0.25">
      <c r="H1521">
        <v>173.3</v>
      </c>
      <c r="I1521">
        <v>34.963070000000002</v>
      </c>
      <c r="J1521">
        <v>-106.686787</v>
      </c>
    </row>
    <row r="1522" spans="8:10" x14ac:dyDescent="0.25">
      <c r="H1522">
        <v>173.4</v>
      </c>
      <c r="I1522">
        <v>34.96434</v>
      </c>
      <c r="J1522">
        <v>-106.687316</v>
      </c>
    </row>
    <row r="1523" spans="8:10" x14ac:dyDescent="0.25">
      <c r="H1523">
        <v>173.5</v>
      </c>
      <c r="I1523">
        <v>34.965980000000002</v>
      </c>
      <c r="J1523">
        <v>-106.68784599999999</v>
      </c>
    </row>
    <row r="1524" spans="8:10" x14ac:dyDescent="0.25">
      <c r="H1524">
        <v>173.6</v>
      </c>
      <c r="I1524">
        <v>34.967360999999997</v>
      </c>
      <c r="J1524">
        <v>-106.688273</v>
      </c>
    </row>
    <row r="1525" spans="8:10" x14ac:dyDescent="0.25">
      <c r="H1525">
        <v>173.7</v>
      </c>
      <c r="I1525">
        <v>34.968946000000003</v>
      </c>
      <c r="J1525">
        <v>-106.688745</v>
      </c>
    </row>
    <row r="1526" spans="8:10" x14ac:dyDescent="0.25">
      <c r="H1526">
        <v>173.8</v>
      </c>
      <c r="I1526">
        <v>34.970427000000001</v>
      </c>
      <c r="J1526">
        <v>-106.68920199999999</v>
      </c>
    </row>
    <row r="1527" spans="8:10" x14ac:dyDescent="0.25">
      <c r="H1527">
        <v>173.9</v>
      </c>
      <c r="I1527">
        <v>34.971800999999999</v>
      </c>
      <c r="J1527">
        <v>-106.689629</v>
      </c>
    </row>
    <row r="1528" spans="8:10" x14ac:dyDescent="0.25">
      <c r="H1528">
        <v>174</v>
      </c>
      <c r="I1528">
        <v>34.973421000000002</v>
      </c>
      <c r="J1528">
        <v>-106.68996</v>
      </c>
    </row>
    <row r="1529" spans="8:10" x14ac:dyDescent="0.25">
      <c r="H1529">
        <v>174.1</v>
      </c>
      <c r="I1529">
        <v>34.974957000000003</v>
      </c>
      <c r="J1529">
        <v>-106.68999100000001</v>
      </c>
    </row>
    <row r="1530" spans="8:10" x14ac:dyDescent="0.25">
      <c r="H1530">
        <v>174.2</v>
      </c>
      <c r="I1530">
        <v>34.976480000000002</v>
      </c>
      <c r="J1530">
        <v>-106.689702</v>
      </c>
    </row>
    <row r="1531" spans="8:10" x14ac:dyDescent="0.25">
      <c r="H1531">
        <v>174.3</v>
      </c>
      <c r="I1531">
        <v>34.977995999999997</v>
      </c>
      <c r="J1531">
        <v>-106.689386</v>
      </c>
    </row>
    <row r="1532" spans="8:10" x14ac:dyDescent="0.25">
      <c r="H1532">
        <v>174.4</v>
      </c>
      <c r="I1532">
        <v>34.979483999999999</v>
      </c>
      <c r="J1532">
        <v>-106.68895500000001</v>
      </c>
    </row>
    <row r="1533" spans="8:10" x14ac:dyDescent="0.25">
      <c r="H1533">
        <v>174.5</v>
      </c>
      <c r="I1533">
        <v>34.980949000000003</v>
      </c>
      <c r="J1533">
        <v>-106.68846000000001</v>
      </c>
    </row>
    <row r="1534" spans="8:10" x14ac:dyDescent="0.25">
      <c r="H1534">
        <v>174.6</v>
      </c>
      <c r="I1534">
        <v>34.982362000000002</v>
      </c>
      <c r="J1534">
        <v>-106.68782299999999</v>
      </c>
    </row>
    <row r="1535" spans="8:10" x14ac:dyDescent="0.25">
      <c r="H1535">
        <v>174.7</v>
      </c>
      <c r="I1535">
        <v>34.983775000000001</v>
      </c>
      <c r="J1535">
        <v>-106.68718699999999</v>
      </c>
    </row>
    <row r="1536" spans="8:10" x14ac:dyDescent="0.25">
      <c r="H1536">
        <v>174.8</v>
      </c>
      <c r="I1536">
        <v>34.985211999999997</v>
      </c>
      <c r="J1536">
        <v>-106.686615</v>
      </c>
    </row>
    <row r="1537" spans="8:10" x14ac:dyDescent="0.25">
      <c r="H1537">
        <v>174.9</v>
      </c>
      <c r="I1537">
        <v>34.986716000000001</v>
      </c>
      <c r="J1537">
        <v>-106.68625299999999</v>
      </c>
    </row>
    <row r="1538" spans="8:10" x14ac:dyDescent="0.25">
      <c r="H1538">
        <v>175</v>
      </c>
      <c r="I1538">
        <v>34.988142000000003</v>
      </c>
      <c r="J1538">
        <v>-106.686117</v>
      </c>
    </row>
    <row r="1539" spans="8:10" x14ac:dyDescent="0.25">
      <c r="H1539">
        <v>175.1</v>
      </c>
      <c r="I1539">
        <v>34.989806999999999</v>
      </c>
      <c r="J1539">
        <v>-106.68617500000001</v>
      </c>
    </row>
    <row r="1540" spans="8:10" x14ac:dyDescent="0.25">
      <c r="H1540">
        <v>175.2</v>
      </c>
      <c r="I1540">
        <v>34.991356000000003</v>
      </c>
      <c r="J1540">
        <v>-106.686228</v>
      </c>
    </row>
    <row r="1541" spans="8:10" x14ac:dyDescent="0.25">
      <c r="H1541">
        <v>175.3</v>
      </c>
      <c r="I1541">
        <v>34.992904000000003</v>
      </c>
      <c r="J1541">
        <v>-106.68628200000001</v>
      </c>
    </row>
    <row r="1542" spans="8:10" x14ac:dyDescent="0.25">
      <c r="H1542">
        <v>175.4</v>
      </c>
      <c r="I1542">
        <v>34.994366999999997</v>
      </c>
      <c r="J1542">
        <v>-106.686695</v>
      </c>
    </row>
    <row r="1543" spans="8:10" x14ac:dyDescent="0.25">
      <c r="H1543">
        <v>175.5</v>
      </c>
      <c r="I1543">
        <v>34.995783000000003</v>
      </c>
      <c r="J1543">
        <v>-106.687325</v>
      </c>
    </row>
    <row r="1544" spans="8:10" x14ac:dyDescent="0.25">
      <c r="H1544">
        <v>175.6</v>
      </c>
      <c r="I1544">
        <v>34.997230000000002</v>
      </c>
      <c r="J1544">
        <v>-106.687797</v>
      </c>
    </row>
    <row r="1545" spans="8:10" x14ac:dyDescent="0.25">
      <c r="H1545">
        <v>175.7</v>
      </c>
      <c r="I1545">
        <v>34.998776999999997</v>
      </c>
      <c r="J1545">
        <v>-106.687703</v>
      </c>
    </row>
    <row r="1546" spans="8:10" x14ac:dyDescent="0.25">
      <c r="H1546">
        <v>175.8</v>
      </c>
      <c r="I1546">
        <v>35.000269000000003</v>
      </c>
      <c r="J1546">
        <v>-106.687459</v>
      </c>
    </row>
    <row r="1547" spans="8:10" x14ac:dyDescent="0.25">
      <c r="H1547">
        <v>175.9</v>
      </c>
      <c r="I1547">
        <v>35.001586000000003</v>
      </c>
      <c r="J1547">
        <v>-106.686576</v>
      </c>
    </row>
    <row r="1548" spans="8:10" x14ac:dyDescent="0.25">
      <c r="H1548">
        <v>176</v>
      </c>
      <c r="I1548">
        <v>35.002873000000001</v>
      </c>
      <c r="J1548">
        <v>-106.68571300000001</v>
      </c>
    </row>
    <row r="1549" spans="8:10" x14ac:dyDescent="0.25">
      <c r="H1549">
        <v>176.1</v>
      </c>
      <c r="I1549">
        <v>35.004075</v>
      </c>
      <c r="J1549">
        <v>-106.684765</v>
      </c>
    </row>
    <row r="1550" spans="8:10" x14ac:dyDescent="0.25">
      <c r="H1550">
        <v>176.2</v>
      </c>
      <c r="I1550">
        <v>35.004925999999998</v>
      </c>
      <c r="J1550">
        <v>-106.68347</v>
      </c>
    </row>
    <row r="1551" spans="8:10" x14ac:dyDescent="0.25">
      <c r="H1551">
        <v>176.3</v>
      </c>
      <c r="I1551">
        <v>35.005881000000002</v>
      </c>
      <c r="J1551">
        <v>-106.682264</v>
      </c>
    </row>
    <row r="1552" spans="8:10" x14ac:dyDescent="0.25">
      <c r="H1552">
        <v>176.4</v>
      </c>
      <c r="I1552">
        <v>35.007019</v>
      </c>
      <c r="J1552">
        <v>-106.681211</v>
      </c>
    </row>
    <row r="1553" spans="8:10" x14ac:dyDescent="0.25">
      <c r="H1553">
        <v>176.5</v>
      </c>
      <c r="I1553">
        <v>35.008156</v>
      </c>
      <c r="J1553">
        <v>-106.680159</v>
      </c>
    </row>
    <row r="1554" spans="8:10" x14ac:dyDescent="0.25">
      <c r="H1554">
        <v>176.6</v>
      </c>
      <c r="I1554">
        <v>35.009293999999997</v>
      </c>
      <c r="J1554">
        <v>-106.679106</v>
      </c>
    </row>
    <row r="1555" spans="8:10" x14ac:dyDescent="0.25">
      <c r="H1555">
        <v>176.7</v>
      </c>
      <c r="I1555">
        <v>35.010423000000003</v>
      </c>
      <c r="J1555">
        <v>-106.67804599999999</v>
      </c>
    </row>
    <row r="1556" spans="8:10" x14ac:dyDescent="0.25">
      <c r="H1556">
        <v>176.8</v>
      </c>
      <c r="I1556">
        <v>35.011653000000003</v>
      </c>
      <c r="J1556">
        <v>-106.676874</v>
      </c>
    </row>
    <row r="1557" spans="8:10" x14ac:dyDescent="0.25">
      <c r="H1557">
        <v>176.9</v>
      </c>
      <c r="I1557">
        <v>35.012552999999997</v>
      </c>
      <c r="J1557">
        <v>-106.6758</v>
      </c>
    </row>
    <row r="1558" spans="8:10" x14ac:dyDescent="0.25">
      <c r="H1558">
        <v>177</v>
      </c>
      <c r="I1558">
        <v>35.013488000000002</v>
      </c>
      <c r="J1558">
        <v>-106.67456799999999</v>
      </c>
    </row>
    <row r="1559" spans="8:10" x14ac:dyDescent="0.25">
      <c r="H1559">
        <v>177.1</v>
      </c>
      <c r="I1559">
        <v>35.014411000000003</v>
      </c>
      <c r="J1559">
        <v>-106.673344</v>
      </c>
    </row>
    <row r="1560" spans="8:10" x14ac:dyDescent="0.25">
      <c r="H1560">
        <v>177.2</v>
      </c>
      <c r="I1560">
        <v>35.015706000000002</v>
      </c>
      <c r="J1560">
        <v>-106.672493</v>
      </c>
    </row>
    <row r="1561" spans="8:10" x14ac:dyDescent="0.25">
      <c r="H1561">
        <v>177.3</v>
      </c>
      <c r="I1561">
        <v>35.017012999999999</v>
      </c>
      <c r="J1561">
        <v>-106.672034</v>
      </c>
    </row>
    <row r="1562" spans="8:10" x14ac:dyDescent="0.25">
      <c r="H1562">
        <v>177.4</v>
      </c>
      <c r="I1562">
        <v>35.018796999999999</v>
      </c>
      <c r="J1562">
        <v>-106.67233400000001</v>
      </c>
    </row>
    <row r="1563" spans="8:10" x14ac:dyDescent="0.25">
      <c r="H1563">
        <v>177.5</v>
      </c>
      <c r="I1563">
        <v>35.020212999999998</v>
      </c>
      <c r="J1563">
        <v>-106.672578</v>
      </c>
    </row>
    <row r="1564" spans="8:10" x14ac:dyDescent="0.25">
      <c r="H1564">
        <v>177.6</v>
      </c>
      <c r="I1564">
        <v>35.021740000000001</v>
      </c>
      <c r="J1564">
        <v>-106.67284100000001</v>
      </c>
    </row>
    <row r="1565" spans="8:10" x14ac:dyDescent="0.25">
      <c r="H1565">
        <v>177.7</v>
      </c>
      <c r="I1565">
        <v>35.023437000000001</v>
      </c>
      <c r="J1565">
        <v>-106.673134</v>
      </c>
    </row>
    <row r="1566" spans="8:10" x14ac:dyDescent="0.25">
      <c r="H1566">
        <v>177.8</v>
      </c>
      <c r="I1566">
        <v>35.024813000000002</v>
      </c>
      <c r="J1566">
        <v>-106.673057</v>
      </c>
    </row>
    <row r="1567" spans="8:10" x14ac:dyDescent="0.25">
      <c r="H1567">
        <v>177.9</v>
      </c>
      <c r="I1567">
        <v>35.026359999999997</v>
      </c>
      <c r="J1567">
        <v>-106.67297000000001</v>
      </c>
    </row>
    <row r="1568" spans="8:10" x14ac:dyDescent="0.25">
      <c r="H1568">
        <v>178</v>
      </c>
      <c r="I1568">
        <v>35.027903000000002</v>
      </c>
      <c r="J1568">
        <v>-106.67283500000001</v>
      </c>
    </row>
    <row r="1569" spans="8:10" x14ac:dyDescent="0.25">
      <c r="H1569">
        <v>178.1</v>
      </c>
      <c r="I1569">
        <v>35.029446</v>
      </c>
      <c r="J1569">
        <v>-106.672684</v>
      </c>
    </row>
    <row r="1570" spans="8:10" x14ac:dyDescent="0.25">
      <c r="H1570">
        <v>178.2</v>
      </c>
      <c r="I1570">
        <v>35.030827000000002</v>
      </c>
      <c r="J1570">
        <v>-106.67254800000001</v>
      </c>
    </row>
    <row r="1571" spans="8:10" x14ac:dyDescent="0.25">
      <c r="H1571">
        <v>178.3</v>
      </c>
      <c r="I1571">
        <v>35.032513000000002</v>
      </c>
      <c r="J1571">
        <v>-106.672258</v>
      </c>
    </row>
    <row r="1572" spans="8:10" x14ac:dyDescent="0.25">
      <c r="H1572">
        <v>178.4</v>
      </c>
      <c r="I1572">
        <v>35.034039999999997</v>
      </c>
      <c r="J1572">
        <v>-106.671995</v>
      </c>
    </row>
    <row r="1573" spans="8:10" x14ac:dyDescent="0.25">
      <c r="H1573">
        <v>178.5</v>
      </c>
      <c r="I1573">
        <v>35.035553999999998</v>
      </c>
      <c r="J1573">
        <v>-106.671734</v>
      </c>
    </row>
    <row r="1574" spans="8:10" x14ac:dyDescent="0.25">
      <c r="H1574">
        <v>178.6</v>
      </c>
      <c r="I1574">
        <v>35.037019000000001</v>
      </c>
      <c r="J1574">
        <v>-106.671188</v>
      </c>
    </row>
    <row r="1575" spans="8:10" x14ac:dyDescent="0.25">
      <c r="H1575">
        <v>178.7</v>
      </c>
      <c r="I1575">
        <v>35.038471000000001</v>
      </c>
      <c r="J1575">
        <v>-106.670647</v>
      </c>
    </row>
    <row r="1576" spans="8:10" x14ac:dyDescent="0.25">
      <c r="H1576">
        <v>178.8</v>
      </c>
      <c r="I1576">
        <v>35.039755</v>
      </c>
      <c r="J1576">
        <v>-106.66981699999999</v>
      </c>
    </row>
    <row r="1577" spans="8:10" x14ac:dyDescent="0.25">
      <c r="H1577">
        <v>178.9</v>
      </c>
      <c r="I1577">
        <v>35.040939999999999</v>
      </c>
      <c r="J1577">
        <v>-106.668819</v>
      </c>
    </row>
    <row r="1578" spans="8:10" x14ac:dyDescent="0.25">
      <c r="H1578">
        <v>179</v>
      </c>
      <c r="I1578">
        <v>35.042126000000003</v>
      </c>
      <c r="J1578">
        <v>-106.667822</v>
      </c>
    </row>
    <row r="1579" spans="8:10" x14ac:dyDescent="0.25">
      <c r="H1579">
        <v>179.1</v>
      </c>
      <c r="I1579">
        <v>35.043284</v>
      </c>
      <c r="J1579">
        <v>-106.666793</v>
      </c>
    </row>
    <row r="1580" spans="8:10" x14ac:dyDescent="0.25">
      <c r="H1580">
        <v>179.2</v>
      </c>
      <c r="I1580">
        <v>35.044387</v>
      </c>
      <c r="J1580">
        <v>-106.665705</v>
      </c>
    </row>
    <row r="1581" spans="8:10" x14ac:dyDescent="0.25">
      <c r="H1581">
        <v>179.3</v>
      </c>
      <c r="I1581">
        <v>35.045507000000001</v>
      </c>
      <c r="J1581">
        <v>-106.66463400000001</v>
      </c>
    </row>
    <row r="1582" spans="8:10" x14ac:dyDescent="0.25">
      <c r="H1582">
        <v>179.4</v>
      </c>
      <c r="I1582">
        <v>35.046632000000002</v>
      </c>
      <c r="J1582">
        <v>-106.663568</v>
      </c>
    </row>
    <row r="1583" spans="8:10" x14ac:dyDescent="0.25">
      <c r="H1583">
        <v>179.5</v>
      </c>
      <c r="I1583">
        <v>35.047808000000003</v>
      </c>
      <c r="J1583">
        <v>-106.662454</v>
      </c>
    </row>
    <row r="1584" spans="8:10" x14ac:dyDescent="0.25">
      <c r="H1584">
        <v>179.6</v>
      </c>
      <c r="I1584">
        <v>35.049087</v>
      </c>
      <c r="J1584">
        <v>-106.661711</v>
      </c>
    </row>
    <row r="1585" spans="8:10" x14ac:dyDescent="0.25">
      <c r="H1585">
        <v>179.7</v>
      </c>
      <c r="I1585">
        <v>35.050491000000001</v>
      </c>
      <c r="J1585">
        <v>-106.661063</v>
      </c>
    </row>
    <row r="1586" spans="8:10" x14ac:dyDescent="0.25">
      <c r="H1586">
        <v>179.8</v>
      </c>
      <c r="I1586">
        <v>35.051929999999999</v>
      </c>
      <c r="J1586">
        <v>-106.660489</v>
      </c>
    </row>
    <row r="1587" spans="8:10" x14ac:dyDescent="0.25">
      <c r="H1587">
        <v>179.9</v>
      </c>
      <c r="I1587">
        <v>35.053384000000001</v>
      </c>
      <c r="J1587">
        <v>-106.659955</v>
      </c>
    </row>
    <row r="1588" spans="8:10" x14ac:dyDescent="0.25">
      <c r="H1588">
        <v>180</v>
      </c>
      <c r="I1588">
        <v>35.054862</v>
      </c>
      <c r="J1588">
        <v>-106.659491</v>
      </c>
    </row>
    <row r="1589" spans="8:10" x14ac:dyDescent="0.25">
      <c r="H1589">
        <v>180.1</v>
      </c>
      <c r="I1589">
        <v>35.056493000000003</v>
      </c>
      <c r="J1589">
        <v>-106.65898</v>
      </c>
    </row>
    <row r="1590" spans="8:10" x14ac:dyDescent="0.25">
      <c r="H1590">
        <v>180.2</v>
      </c>
      <c r="I1590">
        <v>35.057875000000003</v>
      </c>
      <c r="J1590">
        <v>-106.658826</v>
      </c>
    </row>
    <row r="1591" spans="8:10" x14ac:dyDescent="0.25">
      <c r="H1591">
        <v>180.3</v>
      </c>
      <c r="I1591">
        <v>35.059415000000001</v>
      </c>
      <c r="J1591">
        <v>-106.658655</v>
      </c>
    </row>
    <row r="1592" spans="8:10" x14ac:dyDescent="0.25">
      <c r="H1592">
        <v>180.4</v>
      </c>
      <c r="I1592">
        <v>35.060957999999999</v>
      </c>
      <c r="J1592">
        <v>-106.658686</v>
      </c>
    </row>
    <row r="1593" spans="8:10" x14ac:dyDescent="0.25">
      <c r="H1593">
        <v>180.5</v>
      </c>
      <c r="I1593">
        <v>35.062502000000002</v>
      </c>
      <c r="J1593">
        <v>-106.658816</v>
      </c>
    </row>
    <row r="1594" spans="8:10" x14ac:dyDescent="0.25">
      <c r="H1594">
        <v>180.6</v>
      </c>
      <c r="I1594">
        <v>35.064045999999998</v>
      </c>
      <c r="J1594">
        <v>-106.658946</v>
      </c>
    </row>
    <row r="1595" spans="8:10" x14ac:dyDescent="0.25">
      <c r="H1595">
        <v>180.7</v>
      </c>
      <c r="I1595">
        <v>35.06559</v>
      </c>
      <c r="J1595">
        <v>-106.659075</v>
      </c>
    </row>
    <row r="1596" spans="8:10" x14ac:dyDescent="0.25">
      <c r="H1596">
        <v>180.8</v>
      </c>
      <c r="I1596">
        <v>35.067101999999998</v>
      </c>
      <c r="J1596">
        <v>-106.659386</v>
      </c>
    </row>
    <row r="1597" spans="8:10" x14ac:dyDescent="0.25">
      <c r="H1597">
        <v>180.9</v>
      </c>
      <c r="I1597">
        <v>35.068595000000002</v>
      </c>
      <c r="J1597">
        <v>-106.659802</v>
      </c>
    </row>
    <row r="1598" spans="8:10" x14ac:dyDescent="0.25">
      <c r="H1598">
        <v>181</v>
      </c>
      <c r="I1598">
        <v>35.069991999999999</v>
      </c>
      <c r="J1598">
        <v>-106.660377</v>
      </c>
    </row>
    <row r="1599" spans="8:10" x14ac:dyDescent="0.25">
      <c r="H1599">
        <v>181.1</v>
      </c>
      <c r="I1599">
        <v>35.071067999999997</v>
      </c>
      <c r="J1599">
        <v>-106.66149299999999</v>
      </c>
    </row>
    <row r="1600" spans="8:10" x14ac:dyDescent="0.25">
      <c r="H1600">
        <v>181.2</v>
      </c>
      <c r="I1600">
        <v>35.072142999999997</v>
      </c>
      <c r="J1600">
        <v>-106.662609</v>
      </c>
    </row>
    <row r="1601" spans="8:10" x14ac:dyDescent="0.25">
      <c r="H1601">
        <v>181.3</v>
      </c>
      <c r="I1601">
        <v>35.073160000000001</v>
      </c>
      <c r="J1601">
        <v>-106.66377199999999</v>
      </c>
    </row>
    <row r="1602" spans="8:10" x14ac:dyDescent="0.25">
      <c r="H1602">
        <v>181.4</v>
      </c>
      <c r="I1602">
        <v>35.074030999999998</v>
      </c>
      <c r="J1602">
        <v>-106.665054</v>
      </c>
    </row>
    <row r="1603" spans="8:10" x14ac:dyDescent="0.25">
      <c r="H1603">
        <v>181.5</v>
      </c>
      <c r="I1603">
        <v>35.074902000000002</v>
      </c>
      <c r="J1603">
        <v>-106.666335</v>
      </c>
    </row>
    <row r="1604" spans="8:10" x14ac:dyDescent="0.25">
      <c r="H1604">
        <v>181.6</v>
      </c>
      <c r="I1604">
        <v>35.075772000000001</v>
      </c>
      <c r="J1604">
        <v>-106.66761700000001</v>
      </c>
    </row>
    <row r="1605" spans="8:10" x14ac:dyDescent="0.25">
      <c r="H1605">
        <v>181.7</v>
      </c>
      <c r="I1605">
        <v>35.076642999999997</v>
      </c>
      <c r="J1605">
        <v>-106.668899</v>
      </c>
    </row>
    <row r="1606" spans="8:10" x14ac:dyDescent="0.25">
      <c r="H1606">
        <v>181.8</v>
      </c>
      <c r="I1606">
        <v>35.077514000000001</v>
      </c>
      <c r="J1606">
        <v>-106.670181</v>
      </c>
    </row>
    <row r="1607" spans="8:10" x14ac:dyDescent="0.25">
      <c r="H1607">
        <v>181.9</v>
      </c>
      <c r="I1607">
        <v>35.078384999999997</v>
      </c>
      <c r="J1607">
        <v>-106.671463</v>
      </c>
    </row>
    <row r="1608" spans="8:10" x14ac:dyDescent="0.25">
      <c r="H1608">
        <v>182</v>
      </c>
      <c r="I1608">
        <v>35.079341999999997</v>
      </c>
      <c r="J1608">
        <v>-106.672675</v>
      </c>
    </row>
    <row r="1609" spans="8:10" x14ac:dyDescent="0.25">
      <c r="H1609">
        <v>182.1</v>
      </c>
      <c r="I1609">
        <v>35.080359000000001</v>
      </c>
      <c r="J1609">
        <v>-106.673756</v>
      </c>
    </row>
    <row r="1610" spans="8:10" x14ac:dyDescent="0.25">
      <c r="H1610">
        <v>182.2</v>
      </c>
      <c r="I1610">
        <v>35.081620000000001</v>
      </c>
      <c r="J1610">
        <v>-106.67476499999999</v>
      </c>
    </row>
    <row r="1611" spans="8:10" x14ac:dyDescent="0.25">
      <c r="H1611">
        <v>182.3</v>
      </c>
      <c r="I1611">
        <v>35.082830999999999</v>
      </c>
      <c r="J1611">
        <v>-106.67573299999999</v>
      </c>
    </row>
    <row r="1612" spans="8:10" x14ac:dyDescent="0.25">
      <c r="H1612">
        <v>182.4</v>
      </c>
      <c r="I1612">
        <v>35.084072999999997</v>
      </c>
      <c r="J1612">
        <v>-106.67665100000001</v>
      </c>
    </row>
    <row r="1613" spans="8:10" x14ac:dyDescent="0.25">
      <c r="H1613">
        <v>182.5</v>
      </c>
      <c r="I1613">
        <v>35.085448999999997</v>
      </c>
      <c r="J1613">
        <v>-106.67736499999999</v>
      </c>
    </row>
    <row r="1614" spans="8:10" x14ac:dyDescent="0.25">
      <c r="H1614">
        <v>182.6</v>
      </c>
      <c r="I1614">
        <v>35.086969000000003</v>
      </c>
      <c r="J1614">
        <v>-106.67815299999999</v>
      </c>
    </row>
    <row r="1615" spans="8:10" x14ac:dyDescent="0.25">
      <c r="H1615">
        <v>182.7</v>
      </c>
      <c r="I1615">
        <v>35.087893999999999</v>
      </c>
      <c r="J1615">
        <v>-106.679187</v>
      </c>
    </row>
    <row r="1616" spans="8:10" x14ac:dyDescent="0.25">
      <c r="H1616">
        <v>182.8</v>
      </c>
      <c r="I1616">
        <v>35.088991999999998</v>
      </c>
      <c r="J1616">
        <v>-106.680414</v>
      </c>
    </row>
    <row r="1617" spans="8:10" x14ac:dyDescent="0.25">
      <c r="H1617">
        <v>182.9</v>
      </c>
      <c r="I1617">
        <v>35.089466999999999</v>
      </c>
      <c r="J1617">
        <v>-106.68158</v>
      </c>
    </row>
    <row r="1618" spans="8:10" x14ac:dyDescent="0.25">
      <c r="H1618">
        <v>183</v>
      </c>
      <c r="I1618">
        <v>35.090018999999998</v>
      </c>
      <c r="J1618">
        <v>-106.683233</v>
      </c>
    </row>
    <row r="1619" spans="8:10" x14ac:dyDescent="0.25">
      <c r="H1619">
        <v>183.1</v>
      </c>
      <c r="I1619">
        <v>35.090584</v>
      </c>
      <c r="J1619">
        <v>-106.684673</v>
      </c>
    </row>
    <row r="1620" spans="8:10" x14ac:dyDescent="0.25">
      <c r="H1620">
        <v>183.2</v>
      </c>
      <c r="I1620">
        <v>35.091385000000002</v>
      </c>
      <c r="J1620">
        <v>-106.68597800000001</v>
      </c>
    </row>
    <row r="1621" spans="8:10" x14ac:dyDescent="0.25">
      <c r="H1621">
        <v>183.3</v>
      </c>
      <c r="I1621">
        <v>35.092542999999999</v>
      </c>
      <c r="J1621">
        <v>-106.686982</v>
      </c>
    </row>
    <row r="1622" spans="8:10" x14ac:dyDescent="0.25">
      <c r="H1622">
        <v>183.4</v>
      </c>
      <c r="I1622">
        <v>35.093919999999997</v>
      </c>
      <c r="J1622">
        <v>-106.687687</v>
      </c>
    </row>
    <row r="1623" spans="8:10" x14ac:dyDescent="0.25">
      <c r="H1623">
        <v>183.5</v>
      </c>
      <c r="I1623">
        <v>35.095058000000002</v>
      </c>
      <c r="J1623">
        <v>-106.688689</v>
      </c>
    </row>
    <row r="1624" spans="8:10" x14ac:dyDescent="0.25">
      <c r="H1624">
        <v>183.6</v>
      </c>
      <c r="I1624">
        <v>35.095813999999997</v>
      </c>
      <c r="J1624">
        <v>-106.690031</v>
      </c>
    </row>
    <row r="1625" spans="8:10" x14ac:dyDescent="0.25">
      <c r="H1625">
        <v>183.7</v>
      </c>
      <c r="I1625">
        <v>35.096409999999999</v>
      </c>
      <c r="J1625">
        <v>-106.69145899999999</v>
      </c>
    </row>
    <row r="1626" spans="8:10" x14ac:dyDescent="0.25">
      <c r="H1626">
        <v>183.8</v>
      </c>
      <c r="I1626">
        <v>35.097237</v>
      </c>
      <c r="J1626">
        <v>-106.692734</v>
      </c>
    </row>
    <row r="1627" spans="8:10" x14ac:dyDescent="0.25">
      <c r="H1627">
        <v>183.9</v>
      </c>
      <c r="I1627">
        <v>35.098664999999997</v>
      </c>
      <c r="J1627">
        <v>-106.69330100000001</v>
      </c>
    </row>
    <row r="1628" spans="8:10" x14ac:dyDescent="0.25">
      <c r="H1628">
        <v>184</v>
      </c>
      <c r="I1628">
        <v>35.100164999999997</v>
      </c>
      <c r="J1628">
        <v>-106.69368900000001</v>
      </c>
    </row>
    <row r="1629" spans="8:10" x14ac:dyDescent="0.25">
      <c r="H1629">
        <v>184.1</v>
      </c>
      <c r="I1629">
        <v>35.101464999999997</v>
      </c>
      <c r="J1629">
        <v>-106.694024</v>
      </c>
    </row>
    <row r="1630" spans="8:10" x14ac:dyDescent="0.25">
      <c r="H1630">
        <v>184.2</v>
      </c>
      <c r="I1630">
        <v>35.103059000000002</v>
      </c>
      <c r="J1630">
        <v>-106.694334</v>
      </c>
    </row>
    <row r="1631" spans="8:10" x14ac:dyDescent="0.25">
      <c r="H1631">
        <v>184.3</v>
      </c>
      <c r="I1631">
        <v>35.104627999999998</v>
      </c>
      <c r="J1631">
        <v>-106.69384599999999</v>
      </c>
    </row>
    <row r="1632" spans="8:10" x14ac:dyDescent="0.25">
      <c r="H1632">
        <v>184.4</v>
      </c>
      <c r="I1632">
        <v>35.105921000000002</v>
      </c>
      <c r="J1632">
        <v>-106.692992</v>
      </c>
    </row>
    <row r="1633" spans="8:10" x14ac:dyDescent="0.25">
      <c r="H1633">
        <v>184.5</v>
      </c>
      <c r="I1633">
        <v>35.107356000000003</v>
      </c>
      <c r="J1633">
        <v>-106.69246800000001</v>
      </c>
    </row>
    <row r="1634" spans="8:10" x14ac:dyDescent="0.25">
      <c r="H1634">
        <v>184.6</v>
      </c>
      <c r="I1634">
        <v>35.108863999999997</v>
      </c>
      <c r="J1634">
        <v>-106.692114</v>
      </c>
    </row>
    <row r="1635" spans="8:10" x14ac:dyDescent="0.25">
      <c r="H1635">
        <v>184.7</v>
      </c>
      <c r="I1635">
        <v>35.110363</v>
      </c>
      <c r="J1635">
        <v>-106.691722</v>
      </c>
    </row>
    <row r="1636" spans="8:10" x14ac:dyDescent="0.25">
      <c r="H1636">
        <v>184.8</v>
      </c>
      <c r="I1636">
        <v>35.111880999999997</v>
      </c>
      <c r="J1636">
        <v>-106.691423</v>
      </c>
    </row>
    <row r="1637" spans="8:10" x14ac:dyDescent="0.25">
      <c r="H1637">
        <v>184.9</v>
      </c>
      <c r="I1637">
        <v>35.113416999999998</v>
      </c>
      <c r="J1637">
        <v>-106.69121699999999</v>
      </c>
    </row>
    <row r="1638" spans="8:10" x14ac:dyDescent="0.25">
      <c r="H1638">
        <v>185</v>
      </c>
      <c r="I1638">
        <v>35.114961999999998</v>
      </c>
      <c r="J1638">
        <v>-106.691112</v>
      </c>
    </row>
    <row r="1639" spans="8:10" x14ac:dyDescent="0.25">
      <c r="H1639">
        <v>185.1</v>
      </c>
      <c r="I1639">
        <v>35.116509999999998</v>
      </c>
      <c r="J1639">
        <v>-106.69103800000001</v>
      </c>
    </row>
    <row r="1640" spans="8:10" x14ac:dyDescent="0.25">
      <c r="H1640">
        <v>185.2</v>
      </c>
      <c r="I1640">
        <v>35.118059000000002</v>
      </c>
      <c r="J1640">
        <v>-106.691013</v>
      </c>
    </row>
    <row r="1641" spans="8:10" x14ac:dyDescent="0.25">
      <c r="H1641">
        <v>185.3</v>
      </c>
      <c r="I1641">
        <v>35.119608999999997</v>
      </c>
      <c r="J1641">
        <v>-106.690994</v>
      </c>
    </row>
    <row r="1642" spans="8:10" x14ac:dyDescent="0.25">
      <c r="H1642">
        <v>185.4</v>
      </c>
      <c r="I1642">
        <v>35.121158000000001</v>
      </c>
      <c r="J1642">
        <v>-106.69096999999999</v>
      </c>
    </row>
    <row r="1643" spans="8:10" x14ac:dyDescent="0.25">
      <c r="H1643">
        <v>185.5</v>
      </c>
      <c r="I1643">
        <v>35.122706999999998</v>
      </c>
      <c r="J1643">
        <v>-106.690968</v>
      </c>
    </row>
    <row r="1644" spans="8:10" x14ac:dyDescent="0.25">
      <c r="H1644">
        <v>185.6</v>
      </c>
      <c r="I1644">
        <v>35.124257</v>
      </c>
      <c r="J1644">
        <v>-106.69100299999999</v>
      </c>
    </row>
    <row r="1645" spans="8:10" x14ac:dyDescent="0.25">
      <c r="H1645">
        <v>185.7</v>
      </c>
      <c r="I1645">
        <v>35.125805999999997</v>
      </c>
      <c r="J1645">
        <v>-106.69103699999999</v>
      </c>
    </row>
    <row r="1646" spans="8:10" x14ac:dyDescent="0.25">
      <c r="H1646">
        <v>185.8</v>
      </c>
      <c r="I1646">
        <v>35.127324999999999</v>
      </c>
      <c r="J1646">
        <v>-106.69081300000001</v>
      </c>
    </row>
    <row r="1647" spans="8:10" x14ac:dyDescent="0.25">
      <c r="H1647">
        <v>185.9</v>
      </c>
      <c r="I1647">
        <v>35.128824999999999</v>
      </c>
      <c r="J1647">
        <v>-106.69042399999999</v>
      </c>
    </row>
    <row r="1648" spans="8:10" x14ac:dyDescent="0.25">
      <c r="H1648">
        <v>186</v>
      </c>
      <c r="I1648">
        <v>35.130265999999999</v>
      </c>
      <c r="J1648">
        <v>-106.689881</v>
      </c>
    </row>
    <row r="1649" spans="8:10" x14ac:dyDescent="0.25">
      <c r="H1649">
        <v>186.1</v>
      </c>
      <c r="I1649">
        <v>35.131639</v>
      </c>
      <c r="J1649">
        <v>-106.68916400000001</v>
      </c>
    </row>
    <row r="1650" spans="8:10" x14ac:dyDescent="0.25">
      <c r="H1650">
        <v>186.2</v>
      </c>
      <c r="I1650">
        <v>35.132978000000001</v>
      </c>
      <c r="J1650">
        <v>-106.688394</v>
      </c>
    </row>
    <row r="1651" spans="8:10" x14ac:dyDescent="0.25">
      <c r="H1651">
        <v>186.3</v>
      </c>
      <c r="I1651">
        <v>35.134157000000002</v>
      </c>
      <c r="J1651">
        <v>-106.687389</v>
      </c>
    </row>
    <row r="1652" spans="8:10" x14ac:dyDescent="0.25">
      <c r="H1652">
        <v>186.4</v>
      </c>
      <c r="I1652">
        <v>35.135337</v>
      </c>
      <c r="J1652">
        <v>-106.686384</v>
      </c>
    </row>
    <row r="1653" spans="8:10" x14ac:dyDescent="0.25">
      <c r="H1653">
        <v>186.5</v>
      </c>
      <c r="I1653">
        <v>35.136516</v>
      </c>
      <c r="J1653">
        <v>-106.685379</v>
      </c>
    </row>
    <row r="1654" spans="8:10" x14ac:dyDescent="0.25">
      <c r="H1654">
        <v>186.6</v>
      </c>
      <c r="I1654">
        <v>35.137695999999998</v>
      </c>
      <c r="J1654">
        <v>-106.68437400000001</v>
      </c>
    </row>
    <row r="1655" spans="8:10" x14ac:dyDescent="0.25">
      <c r="H1655">
        <v>186.7</v>
      </c>
      <c r="I1655">
        <v>35.138852999999997</v>
      </c>
      <c r="J1655">
        <v>-106.68334299999999</v>
      </c>
    </row>
    <row r="1656" spans="8:10" x14ac:dyDescent="0.25">
      <c r="H1656">
        <v>186.8</v>
      </c>
      <c r="I1656">
        <v>35.139997000000001</v>
      </c>
      <c r="J1656">
        <v>-106.682298</v>
      </c>
    </row>
    <row r="1657" spans="8:10" x14ac:dyDescent="0.25">
      <c r="H1657">
        <v>186.9</v>
      </c>
      <c r="I1657">
        <v>35.141142000000002</v>
      </c>
      <c r="J1657">
        <v>-106.681253</v>
      </c>
    </row>
    <row r="1658" spans="8:10" x14ac:dyDescent="0.25">
      <c r="H1658">
        <v>187</v>
      </c>
      <c r="I1658">
        <v>35.142285999999999</v>
      </c>
      <c r="J1658">
        <v>-106.680209</v>
      </c>
    </row>
    <row r="1659" spans="8:10" x14ac:dyDescent="0.25">
      <c r="H1659">
        <v>187.1</v>
      </c>
      <c r="I1659">
        <v>35.143430000000002</v>
      </c>
      <c r="J1659">
        <v>-106.679164</v>
      </c>
    </row>
    <row r="1660" spans="8:10" x14ac:dyDescent="0.25">
      <c r="H1660">
        <v>187.2</v>
      </c>
      <c r="I1660">
        <v>35.144575000000003</v>
      </c>
      <c r="J1660">
        <v>-106.678119</v>
      </c>
    </row>
    <row r="1661" spans="8:10" x14ac:dyDescent="0.25">
      <c r="H1661">
        <v>187.3</v>
      </c>
      <c r="I1661">
        <v>35.145744999999998</v>
      </c>
      <c r="J1661">
        <v>-106.677104</v>
      </c>
    </row>
    <row r="1662" spans="8:10" x14ac:dyDescent="0.25">
      <c r="H1662">
        <v>187.4</v>
      </c>
      <c r="I1662">
        <v>35.146949999999997</v>
      </c>
      <c r="J1662">
        <v>-106.67613</v>
      </c>
    </row>
    <row r="1663" spans="8:10" x14ac:dyDescent="0.25">
      <c r="H1663">
        <v>187.5</v>
      </c>
      <c r="I1663">
        <v>35.148155000000003</v>
      </c>
      <c r="J1663">
        <v>-106.675155</v>
      </c>
    </row>
    <row r="1664" spans="8:10" x14ac:dyDescent="0.25">
      <c r="H1664">
        <v>187.6</v>
      </c>
      <c r="I1664">
        <v>35.149360000000001</v>
      </c>
      <c r="J1664">
        <v>-106.674181</v>
      </c>
    </row>
    <row r="1665" spans="8:10" x14ac:dyDescent="0.25">
      <c r="H1665">
        <v>187.7</v>
      </c>
      <c r="I1665">
        <v>35.150565</v>
      </c>
      <c r="J1665">
        <v>-106.673207</v>
      </c>
    </row>
    <row r="1666" spans="8:10" x14ac:dyDescent="0.25">
      <c r="H1666">
        <v>187.8</v>
      </c>
      <c r="I1666">
        <v>35.151828000000002</v>
      </c>
      <c r="J1666">
        <v>-106.672315</v>
      </c>
    </row>
    <row r="1667" spans="8:10" x14ac:dyDescent="0.25">
      <c r="H1667">
        <v>187.9</v>
      </c>
      <c r="I1667">
        <v>35.153151000000001</v>
      </c>
      <c r="J1667">
        <v>-106.67150700000001</v>
      </c>
    </row>
    <row r="1668" spans="8:10" x14ac:dyDescent="0.25">
      <c r="H1668">
        <v>188</v>
      </c>
      <c r="I1668">
        <v>35.154473000000003</v>
      </c>
      <c r="J1668">
        <v>-106.670699</v>
      </c>
    </row>
    <row r="1669" spans="8:10" x14ac:dyDescent="0.25">
      <c r="H1669">
        <v>188.1</v>
      </c>
      <c r="I1669">
        <v>35.155833999999999</v>
      </c>
      <c r="J1669">
        <v>-106.669962</v>
      </c>
    </row>
    <row r="1670" spans="8:10" x14ac:dyDescent="0.25">
      <c r="H1670">
        <v>188.2</v>
      </c>
      <c r="I1670">
        <v>35.157223999999999</v>
      </c>
      <c r="J1670">
        <v>-106.669276</v>
      </c>
    </row>
    <row r="1671" spans="8:10" x14ac:dyDescent="0.25">
      <c r="H1671">
        <v>188.3</v>
      </c>
      <c r="I1671">
        <v>35.158613000000003</v>
      </c>
      <c r="J1671">
        <v>-106.668589</v>
      </c>
    </row>
    <row r="1672" spans="8:10" x14ac:dyDescent="0.25">
      <c r="H1672">
        <v>188.4</v>
      </c>
      <c r="I1672">
        <v>35.159941000000003</v>
      </c>
      <c r="J1672">
        <v>-106.667794</v>
      </c>
    </row>
    <row r="1673" spans="8:10" x14ac:dyDescent="0.25">
      <c r="H1673">
        <v>188.5</v>
      </c>
      <c r="I1673">
        <v>35.161161</v>
      </c>
      <c r="J1673">
        <v>-106.66685699999999</v>
      </c>
    </row>
    <row r="1674" spans="8:10" x14ac:dyDescent="0.25">
      <c r="H1674">
        <v>188.6</v>
      </c>
      <c r="I1674">
        <v>35.162221000000002</v>
      </c>
      <c r="J1674">
        <v>-106.665727</v>
      </c>
    </row>
    <row r="1675" spans="8:10" x14ac:dyDescent="0.25">
      <c r="H1675">
        <v>188.7</v>
      </c>
      <c r="I1675">
        <v>35.163181000000002</v>
      </c>
      <c r="J1675">
        <v>-106.664525</v>
      </c>
    </row>
    <row r="1676" spans="8:10" x14ac:dyDescent="0.25">
      <c r="H1676">
        <v>188.8</v>
      </c>
      <c r="I1676">
        <v>35.163905999999997</v>
      </c>
      <c r="J1676">
        <v>-106.663155</v>
      </c>
    </row>
    <row r="1677" spans="8:10" x14ac:dyDescent="0.25">
      <c r="H1677">
        <v>188.9</v>
      </c>
      <c r="I1677">
        <v>35.164861999999999</v>
      </c>
      <c r="J1677">
        <v>-106.66194400000001</v>
      </c>
    </row>
    <row r="1678" spans="8:10" x14ac:dyDescent="0.25">
      <c r="H1678">
        <v>189</v>
      </c>
      <c r="I1678">
        <v>35.165880000000001</v>
      </c>
      <c r="J1678">
        <v>-106.660776</v>
      </c>
    </row>
    <row r="1679" spans="8:10" x14ac:dyDescent="0.25">
      <c r="H1679">
        <v>189.1</v>
      </c>
      <c r="I1679">
        <v>35.166898000000003</v>
      </c>
      <c r="J1679">
        <v>-106.65960800000001</v>
      </c>
    </row>
    <row r="1680" spans="8:10" x14ac:dyDescent="0.25">
      <c r="H1680">
        <v>189.2</v>
      </c>
      <c r="I1680">
        <v>35.167997999999997</v>
      </c>
      <c r="J1680">
        <v>-106.65852</v>
      </c>
    </row>
    <row r="1681" spans="8:10" x14ac:dyDescent="0.25">
      <c r="H1681">
        <v>189.3</v>
      </c>
      <c r="I1681">
        <v>35.169150000000002</v>
      </c>
      <c r="J1681">
        <v>-106.657484</v>
      </c>
    </row>
    <row r="1682" spans="8:10" x14ac:dyDescent="0.25">
      <c r="H1682">
        <v>189.4</v>
      </c>
      <c r="I1682">
        <v>35.170349999999999</v>
      </c>
      <c r="J1682">
        <v>-106.65651</v>
      </c>
    </row>
    <row r="1683" spans="8:10" x14ac:dyDescent="0.25">
      <c r="H1683">
        <v>189.5</v>
      </c>
      <c r="I1683">
        <v>35.171644999999998</v>
      </c>
      <c r="J1683">
        <v>-106.655659</v>
      </c>
    </row>
    <row r="1684" spans="8:10" x14ac:dyDescent="0.25">
      <c r="H1684">
        <v>189.6</v>
      </c>
      <c r="I1684">
        <v>35.172939999999997</v>
      </c>
      <c r="J1684">
        <v>-106.654808</v>
      </c>
    </row>
    <row r="1685" spans="8:10" x14ac:dyDescent="0.25">
      <c r="H1685">
        <v>189.7</v>
      </c>
      <c r="I1685">
        <v>35.174261000000001</v>
      </c>
      <c r="J1685">
        <v>-106.654004</v>
      </c>
    </row>
    <row r="1686" spans="8:10" x14ac:dyDescent="0.25">
      <c r="H1686">
        <v>189.8</v>
      </c>
      <c r="I1686">
        <v>35.175685999999999</v>
      </c>
      <c r="J1686">
        <v>-106.653395</v>
      </c>
    </row>
    <row r="1687" spans="8:10" x14ac:dyDescent="0.25">
      <c r="H1687">
        <v>189.9</v>
      </c>
      <c r="I1687">
        <v>35.177135</v>
      </c>
      <c r="J1687">
        <v>-106.652866</v>
      </c>
    </row>
    <row r="1688" spans="8:10" x14ac:dyDescent="0.25">
      <c r="H1688">
        <v>190</v>
      </c>
      <c r="I1688">
        <v>35.178659000000003</v>
      </c>
      <c r="J1688">
        <v>-106.652587</v>
      </c>
    </row>
    <row r="1689" spans="8:10" x14ac:dyDescent="0.25">
      <c r="H1689">
        <v>190.1</v>
      </c>
      <c r="I1689">
        <v>35.180183</v>
      </c>
      <c r="J1689">
        <v>-106.652308</v>
      </c>
    </row>
    <row r="1690" spans="8:10" x14ac:dyDescent="0.25">
      <c r="H1690">
        <v>190.2</v>
      </c>
      <c r="I1690">
        <v>35.181832999999997</v>
      </c>
      <c r="J1690">
        <v>-106.652006</v>
      </c>
    </row>
    <row r="1691" spans="8:10" x14ac:dyDescent="0.25">
      <c r="H1691">
        <v>190.3</v>
      </c>
      <c r="I1691">
        <v>35.183115000000001</v>
      </c>
      <c r="J1691">
        <v>-106.65139000000001</v>
      </c>
    </row>
    <row r="1692" spans="8:10" x14ac:dyDescent="0.25">
      <c r="H1692">
        <v>190.4</v>
      </c>
      <c r="I1692">
        <v>35.184511999999998</v>
      </c>
      <c r="J1692">
        <v>-106.650719</v>
      </c>
    </row>
    <row r="1693" spans="8:10" x14ac:dyDescent="0.25">
      <c r="H1693">
        <v>190.5</v>
      </c>
      <c r="I1693">
        <v>35.185797999999998</v>
      </c>
      <c r="J1693">
        <v>-106.649863</v>
      </c>
    </row>
    <row r="1694" spans="8:10" x14ac:dyDescent="0.25">
      <c r="H1694">
        <v>190.6</v>
      </c>
      <c r="I1694">
        <v>35.187047999999997</v>
      </c>
      <c r="J1694">
        <v>-106.648948</v>
      </c>
    </row>
    <row r="1695" spans="8:10" x14ac:dyDescent="0.25">
      <c r="H1695">
        <v>190.7</v>
      </c>
      <c r="I1695">
        <v>35.188298000000003</v>
      </c>
      <c r="J1695">
        <v>-106.648032</v>
      </c>
    </row>
    <row r="1696" spans="8:10" x14ac:dyDescent="0.25">
      <c r="H1696">
        <v>190.8</v>
      </c>
      <c r="I1696">
        <v>35.189548000000002</v>
      </c>
      <c r="J1696">
        <v>-106.647116</v>
      </c>
    </row>
    <row r="1697" spans="8:10" x14ac:dyDescent="0.25">
      <c r="H1697">
        <v>190.9</v>
      </c>
      <c r="I1697">
        <v>35.190871999999999</v>
      </c>
      <c r="J1697">
        <v>-106.64631799999999</v>
      </c>
    </row>
    <row r="1698" spans="8:10" x14ac:dyDescent="0.25">
      <c r="H1698">
        <v>191</v>
      </c>
      <c r="I1698">
        <v>35.192244000000002</v>
      </c>
      <c r="J1698">
        <v>-106.645599</v>
      </c>
    </row>
    <row r="1699" spans="8:10" x14ac:dyDescent="0.25">
      <c r="H1699">
        <v>191.1</v>
      </c>
      <c r="I1699">
        <v>35.193578000000002</v>
      </c>
      <c r="J1699">
        <v>-106.64481499999999</v>
      </c>
    </row>
    <row r="1700" spans="8:10" x14ac:dyDescent="0.25">
      <c r="H1700">
        <v>191.2</v>
      </c>
      <c r="I1700">
        <v>35.194856999999999</v>
      </c>
      <c r="J1700">
        <v>-106.64394</v>
      </c>
    </row>
    <row r="1701" spans="8:10" x14ac:dyDescent="0.25">
      <c r="H1701">
        <v>191.3</v>
      </c>
      <c r="I1701">
        <v>35.196136000000003</v>
      </c>
      <c r="J1701">
        <v>-106.643064</v>
      </c>
    </row>
    <row r="1702" spans="8:10" x14ac:dyDescent="0.25">
      <c r="H1702">
        <v>191.4</v>
      </c>
      <c r="I1702">
        <v>35.197432999999997</v>
      </c>
      <c r="J1702">
        <v>-106.642219</v>
      </c>
    </row>
    <row r="1703" spans="8:10" x14ac:dyDescent="0.25">
      <c r="H1703">
        <v>191.5</v>
      </c>
      <c r="I1703">
        <v>35.198777</v>
      </c>
      <c r="J1703">
        <v>-106.641448</v>
      </c>
    </row>
    <row r="1704" spans="8:10" x14ac:dyDescent="0.25">
      <c r="H1704">
        <v>191.6</v>
      </c>
      <c r="I1704">
        <v>35.200085000000001</v>
      </c>
      <c r="J1704">
        <v>-106.640624</v>
      </c>
    </row>
    <row r="1705" spans="8:10" x14ac:dyDescent="0.25">
      <c r="H1705">
        <v>191.7</v>
      </c>
      <c r="I1705">
        <v>35.201286000000003</v>
      </c>
      <c r="J1705">
        <v>-106.639644</v>
      </c>
    </row>
    <row r="1706" spans="8:10" x14ac:dyDescent="0.25">
      <c r="H1706">
        <v>191.8</v>
      </c>
      <c r="I1706">
        <v>35.202449000000001</v>
      </c>
      <c r="J1706">
        <v>-106.638695</v>
      </c>
    </row>
    <row r="1707" spans="8:10" x14ac:dyDescent="0.25">
      <c r="H1707">
        <v>191.9</v>
      </c>
      <c r="I1707">
        <v>35.203187</v>
      </c>
      <c r="J1707">
        <v>-106.63727799999999</v>
      </c>
    </row>
    <row r="1708" spans="8:10" x14ac:dyDescent="0.25">
      <c r="H1708">
        <v>192</v>
      </c>
      <c r="I1708">
        <v>35.203901999999999</v>
      </c>
      <c r="J1708">
        <v>-106.635903</v>
      </c>
    </row>
    <row r="1709" spans="8:10" x14ac:dyDescent="0.25">
      <c r="H1709">
        <v>192.1</v>
      </c>
      <c r="I1709">
        <v>35.204618000000004</v>
      </c>
      <c r="J1709">
        <v>-106.634529</v>
      </c>
    </row>
    <row r="1710" spans="8:10" x14ac:dyDescent="0.25">
      <c r="H1710">
        <v>192.2</v>
      </c>
      <c r="I1710">
        <v>35.205173000000002</v>
      </c>
      <c r="J1710">
        <v>-106.633112</v>
      </c>
    </row>
    <row r="1711" spans="8:10" x14ac:dyDescent="0.25">
      <c r="H1711">
        <v>192.3</v>
      </c>
      <c r="I1711">
        <v>35.205221000000002</v>
      </c>
      <c r="J1711">
        <v>-106.631563</v>
      </c>
    </row>
    <row r="1712" spans="8:10" x14ac:dyDescent="0.25">
      <c r="H1712">
        <v>192.4</v>
      </c>
      <c r="I1712">
        <v>35.205269000000001</v>
      </c>
      <c r="J1712">
        <v>-106.630014</v>
      </c>
    </row>
    <row r="1713" spans="8:10" x14ac:dyDescent="0.25">
      <c r="H1713">
        <v>192.5</v>
      </c>
      <c r="I1713">
        <v>35.205435000000001</v>
      </c>
      <c r="J1713">
        <v>-106.62847499999999</v>
      </c>
    </row>
    <row r="1714" spans="8:10" x14ac:dyDescent="0.25">
      <c r="H1714">
        <v>192.6</v>
      </c>
      <c r="I1714">
        <v>35.205638</v>
      </c>
      <c r="J1714">
        <v>-106.626964</v>
      </c>
    </row>
    <row r="1715" spans="8:10" x14ac:dyDescent="0.25">
      <c r="H1715">
        <v>192.7</v>
      </c>
      <c r="I1715">
        <v>35.206459000000002</v>
      </c>
      <c r="J1715">
        <v>-106.62562</v>
      </c>
    </row>
    <row r="1716" spans="8:10" x14ac:dyDescent="0.25">
      <c r="H1716">
        <v>192.8</v>
      </c>
      <c r="I1716">
        <v>35.207208000000001</v>
      </c>
      <c r="J1716">
        <v>-106.624394</v>
      </c>
    </row>
    <row r="1717" spans="8:10" x14ac:dyDescent="0.25">
      <c r="H1717">
        <v>192.9</v>
      </c>
      <c r="I1717">
        <v>35.207841000000002</v>
      </c>
      <c r="J1717">
        <v>-106.622857</v>
      </c>
    </row>
    <row r="1718" spans="8:10" x14ac:dyDescent="0.25">
      <c r="H1718">
        <v>193</v>
      </c>
      <c r="I1718">
        <v>35.208432000000002</v>
      </c>
      <c r="J1718">
        <v>-106.621425</v>
      </c>
    </row>
    <row r="1719" spans="8:10" x14ac:dyDescent="0.25">
      <c r="H1719">
        <v>193.1</v>
      </c>
      <c r="I1719">
        <v>35.208967999999999</v>
      </c>
      <c r="J1719">
        <v>-106.619972</v>
      </c>
    </row>
    <row r="1720" spans="8:10" x14ac:dyDescent="0.25">
      <c r="H1720">
        <v>193.2</v>
      </c>
      <c r="I1720">
        <v>35.209437999999999</v>
      </c>
      <c r="J1720">
        <v>-106.618495</v>
      </c>
    </row>
    <row r="1721" spans="8:10" x14ac:dyDescent="0.25">
      <c r="H1721">
        <v>193.3</v>
      </c>
      <c r="I1721">
        <v>35.209935000000002</v>
      </c>
      <c r="J1721">
        <v>-106.617028</v>
      </c>
    </row>
    <row r="1722" spans="8:10" x14ac:dyDescent="0.25">
      <c r="H1722">
        <v>193.4</v>
      </c>
      <c r="I1722">
        <v>35.210515000000001</v>
      </c>
      <c r="J1722">
        <v>-106.61536</v>
      </c>
    </row>
    <row r="1723" spans="8:10" x14ac:dyDescent="0.25">
      <c r="H1723">
        <v>193.5</v>
      </c>
      <c r="I1723">
        <v>35.211143</v>
      </c>
      <c r="J1723">
        <v>-106.61418399999999</v>
      </c>
    </row>
    <row r="1724" spans="8:10" x14ac:dyDescent="0.25">
      <c r="H1724">
        <v>193.6</v>
      </c>
      <c r="I1724">
        <v>35.211824</v>
      </c>
      <c r="J1724">
        <v>-106.612909</v>
      </c>
    </row>
    <row r="1725" spans="8:10" x14ac:dyDescent="0.25">
      <c r="H1725">
        <v>193.7</v>
      </c>
      <c r="I1725">
        <v>35.212859000000002</v>
      </c>
      <c r="J1725">
        <v>-106.611619</v>
      </c>
    </row>
    <row r="1726" spans="8:10" x14ac:dyDescent="0.25">
      <c r="H1726">
        <v>193.8</v>
      </c>
      <c r="I1726">
        <v>35.213827000000002</v>
      </c>
      <c r="J1726">
        <v>-106.61040800000001</v>
      </c>
    </row>
    <row r="1727" spans="8:10" x14ac:dyDescent="0.25">
      <c r="H1727">
        <v>193.9</v>
      </c>
      <c r="I1727">
        <v>35.214790999999998</v>
      </c>
      <c r="J1727">
        <v>-106.609195</v>
      </c>
    </row>
    <row r="1728" spans="8:10" x14ac:dyDescent="0.25">
      <c r="H1728">
        <v>194</v>
      </c>
      <c r="I1728">
        <v>35.215755999999999</v>
      </c>
      <c r="J1728">
        <v>-106.607983</v>
      </c>
    </row>
    <row r="1729" spans="8:10" x14ac:dyDescent="0.25">
      <c r="H1729">
        <v>194.1</v>
      </c>
      <c r="I1729">
        <v>35.216720000000002</v>
      </c>
      <c r="J1729">
        <v>-106.60677</v>
      </c>
    </row>
    <row r="1730" spans="8:10" x14ac:dyDescent="0.25">
      <c r="H1730">
        <v>194.2</v>
      </c>
      <c r="I1730">
        <v>35.217683999999998</v>
      </c>
      <c r="J1730">
        <v>-106.605557</v>
      </c>
    </row>
    <row r="1731" spans="8:10" x14ac:dyDescent="0.25">
      <c r="H1731">
        <v>194.3</v>
      </c>
      <c r="I1731">
        <v>35.218648999999999</v>
      </c>
      <c r="J1731">
        <v>-106.604344</v>
      </c>
    </row>
    <row r="1732" spans="8:10" x14ac:dyDescent="0.25">
      <c r="H1732">
        <v>194.4</v>
      </c>
      <c r="I1732">
        <v>35.219628999999998</v>
      </c>
      <c r="J1732">
        <v>-106.603144</v>
      </c>
    </row>
    <row r="1733" spans="8:10" x14ac:dyDescent="0.25">
      <c r="H1733">
        <v>194.5</v>
      </c>
      <c r="I1733">
        <v>35.220680999999999</v>
      </c>
      <c r="J1733">
        <v>-106.602006</v>
      </c>
    </row>
    <row r="1734" spans="8:10" x14ac:dyDescent="0.25">
      <c r="H1734">
        <v>194.6</v>
      </c>
      <c r="I1734">
        <v>35.221742999999996</v>
      </c>
      <c r="J1734">
        <v>-106.60087799999999</v>
      </c>
    </row>
    <row r="1735" spans="8:10" x14ac:dyDescent="0.25">
      <c r="H1735">
        <v>194.7</v>
      </c>
      <c r="I1735">
        <v>35.222836000000001</v>
      </c>
      <c r="J1735">
        <v>-106.599779</v>
      </c>
    </row>
    <row r="1736" spans="8:10" x14ac:dyDescent="0.25">
      <c r="H1736">
        <v>194.8</v>
      </c>
      <c r="I1736">
        <v>35.223928000000001</v>
      </c>
      <c r="J1736">
        <v>-106.598681</v>
      </c>
    </row>
    <row r="1737" spans="8:10" x14ac:dyDescent="0.25">
      <c r="H1737">
        <v>194.9</v>
      </c>
      <c r="I1737">
        <v>35.225020999999998</v>
      </c>
      <c r="J1737">
        <v>-106.597582</v>
      </c>
    </row>
    <row r="1738" spans="8:10" x14ac:dyDescent="0.25">
      <c r="H1738">
        <v>195</v>
      </c>
      <c r="I1738">
        <v>35.226103999999999</v>
      </c>
      <c r="J1738">
        <v>-106.596474</v>
      </c>
    </row>
    <row r="1739" spans="8:10" x14ac:dyDescent="0.25">
      <c r="H1739">
        <v>195.1</v>
      </c>
      <c r="I1739">
        <v>35.227136999999999</v>
      </c>
      <c r="J1739">
        <v>-106.59531800000001</v>
      </c>
    </row>
    <row r="1740" spans="8:10" x14ac:dyDescent="0.25">
      <c r="H1740">
        <v>195.2</v>
      </c>
      <c r="I1740">
        <v>35.228169000000001</v>
      </c>
      <c r="J1740">
        <v>-106.59416299999999</v>
      </c>
    </row>
    <row r="1741" spans="8:10" x14ac:dyDescent="0.25">
      <c r="H1741">
        <v>195.3</v>
      </c>
      <c r="I1741">
        <v>35.229208</v>
      </c>
      <c r="J1741">
        <v>-106.593</v>
      </c>
    </row>
    <row r="1742" spans="8:10" x14ac:dyDescent="0.25">
      <c r="H1742">
        <v>195.4</v>
      </c>
      <c r="I1742">
        <v>35.230288999999999</v>
      </c>
      <c r="J1742">
        <v>-106.591903</v>
      </c>
    </row>
    <row r="1743" spans="8:10" x14ac:dyDescent="0.25">
      <c r="H1743">
        <v>195.5</v>
      </c>
      <c r="I1743">
        <v>35.231375999999997</v>
      </c>
      <c r="J1743">
        <v>-106.590799</v>
      </c>
    </row>
    <row r="1744" spans="8:10" x14ac:dyDescent="0.25">
      <c r="H1744">
        <v>195.6</v>
      </c>
      <c r="I1744">
        <v>35.232348999999999</v>
      </c>
      <c r="J1744">
        <v>-106.589811</v>
      </c>
    </row>
    <row r="1745" spans="8:10" x14ac:dyDescent="0.25">
      <c r="H1745">
        <v>195.7</v>
      </c>
      <c r="I1745">
        <v>35.233511</v>
      </c>
      <c r="J1745">
        <v>-106.588553</v>
      </c>
    </row>
    <row r="1746" spans="8:10" x14ac:dyDescent="0.25">
      <c r="H1746">
        <v>195.8</v>
      </c>
      <c r="I1746">
        <v>35.234755999999997</v>
      </c>
      <c r="J1746">
        <v>-106.587693</v>
      </c>
    </row>
    <row r="1747" spans="8:10" x14ac:dyDescent="0.25">
      <c r="H1747">
        <v>195.9</v>
      </c>
      <c r="I1747">
        <v>35.236289999999997</v>
      </c>
      <c r="J1747">
        <v>-106.587063</v>
      </c>
    </row>
    <row r="1748" spans="8:10" x14ac:dyDescent="0.25">
      <c r="H1748">
        <v>196</v>
      </c>
      <c r="I1748">
        <v>35.237679999999997</v>
      </c>
      <c r="J1748">
        <v>-106.58668400000001</v>
      </c>
    </row>
    <row r="1749" spans="8:10" x14ac:dyDescent="0.25">
      <c r="H1749">
        <v>196.1</v>
      </c>
      <c r="I1749">
        <v>35.239164000000002</v>
      </c>
      <c r="J1749">
        <v>-106.58674600000001</v>
      </c>
    </row>
    <row r="1750" spans="8:10" x14ac:dyDescent="0.25">
      <c r="H1750">
        <v>196.2</v>
      </c>
      <c r="I1750">
        <v>35.240628999999998</v>
      </c>
      <c r="J1750">
        <v>-106.587247</v>
      </c>
    </row>
    <row r="1751" spans="8:10" x14ac:dyDescent="0.25">
      <c r="H1751">
        <v>196.3</v>
      </c>
      <c r="I1751">
        <v>35.242060000000002</v>
      </c>
      <c r="J1751">
        <v>-106.58784300000001</v>
      </c>
    </row>
    <row r="1752" spans="8:10" x14ac:dyDescent="0.25">
      <c r="H1752">
        <v>196.4</v>
      </c>
      <c r="I1752">
        <v>35.243456999999999</v>
      </c>
      <c r="J1752">
        <v>-106.588511</v>
      </c>
    </row>
    <row r="1753" spans="8:10" x14ac:dyDescent="0.25">
      <c r="H1753">
        <v>196.5</v>
      </c>
      <c r="I1753">
        <v>35.244832000000002</v>
      </c>
      <c r="J1753">
        <v>-106.58922800000001</v>
      </c>
    </row>
    <row r="1754" spans="8:10" x14ac:dyDescent="0.25">
      <c r="H1754">
        <v>196.6</v>
      </c>
      <c r="I1754">
        <v>35.246290000000002</v>
      </c>
      <c r="J1754">
        <v>-106.589749</v>
      </c>
    </row>
    <row r="1755" spans="8:10" x14ac:dyDescent="0.25">
      <c r="H1755">
        <v>196.7</v>
      </c>
      <c r="I1755">
        <v>35.247748999999999</v>
      </c>
      <c r="J1755">
        <v>-106.590271</v>
      </c>
    </row>
    <row r="1756" spans="8:10" x14ac:dyDescent="0.25">
      <c r="H1756">
        <v>196.8</v>
      </c>
      <c r="I1756">
        <v>35.249208000000003</v>
      </c>
      <c r="J1756">
        <v>-106.59079300000001</v>
      </c>
    </row>
    <row r="1757" spans="8:10" x14ac:dyDescent="0.25">
      <c r="H1757">
        <v>196.9</v>
      </c>
      <c r="I1757">
        <v>35.250742000000002</v>
      </c>
      <c r="J1757">
        <v>-106.590948</v>
      </c>
    </row>
    <row r="1758" spans="8:10" x14ac:dyDescent="0.25">
      <c r="H1758">
        <v>197</v>
      </c>
      <c r="I1758">
        <v>35.252267000000003</v>
      </c>
      <c r="J1758">
        <v>-106.591151</v>
      </c>
    </row>
    <row r="1759" spans="8:10" x14ac:dyDescent="0.25">
      <c r="H1759">
        <v>197.1</v>
      </c>
      <c r="I1759">
        <v>35.253613000000001</v>
      </c>
      <c r="J1759">
        <v>-106.591824</v>
      </c>
    </row>
    <row r="1760" spans="8:10" x14ac:dyDescent="0.25">
      <c r="H1760">
        <v>197.2</v>
      </c>
      <c r="I1760">
        <v>35.254635</v>
      </c>
      <c r="J1760">
        <v>-106.593035</v>
      </c>
    </row>
    <row r="1761" spans="8:10" x14ac:dyDescent="0.25">
      <c r="H1761">
        <v>197.3</v>
      </c>
      <c r="I1761">
        <v>35.255887000000001</v>
      </c>
      <c r="J1761">
        <v>-106.593889</v>
      </c>
    </row>
    <row r="1762" spans="8:10" x14ac:dyDescent="0.25">
      <c r="H1762">
        <v>197.4</v>
      </c>
      <c r="I1762">
        <v>35.257204999999999</v>
      </c>
      <c r="J1762">
        <v>-106.594697</v>
      </c>
    </row>
    <row r="1763" spans="8:10" x14ac:dyDescent="0.25">
      <c r="H1763">
        <v>197.5</v>
      </c>
      <c r="I1763">
        <v>35.258637</v>
      </c>
      <c r="J1763">
        <v>-106.595212</v>
      </c>
    </row>
    <row r="1764" spans="8:10" x14ac:dyDescent="0.25">
      <c r="H1764">
        <v>197.6</v>
      </c>
      <c r="I1764">
        <v>35.260185999999997</v>
      </c>
      <c r="J1764">
        <v>-106.595254</v>
      </c>
    </row>
    <row r="1765" spans="8:10" x14ac:dyDescent="0.25">
      <c r="H1765">
        <v>197.7</v>
      </c>
      <c r="I1765">
        <v>35.261735000000002</v>
      </c>
      <c r="J1765">
        <v>-106.595258</v>
      </c>
    </row>
    <row r="1766" spans="8:10" x14ac:dyDescent="0.25">
      <c r="H1766">
        <v>197.8</v>
      </c>
      <c r="I1766">
        <v>35.263283999999999</v>
      </c>
      <c r="J1766">
        <v>-106.59520500000001</v>
      </c>
    </row>
    <row r="1767" spans="8:10" x14ac:dyDescent="0.25">
      <c r="H1767">
        <v>197.9</v>
      </c>
      <c r="I1767">
        <v>35.264750999999997</v>
      </c>
      <c r="J1767">
        <v>-106.59557100000001</v>
      </c>
    </row>
    <row r="1768" spans="8:10" x14ac:dyDescent="0.25">
      <c r="H1768">
        <v>198</v>
      </c>
      <c r="I1768">
        <v>35.266151999999998</v>
      </c>
      <c r="J1768">
        <v>-106.59623000000001</v>
      </c>
    </row>
    <row r="1769" spans="8:10" x14ac:dyDescent="0.25">
      <c r="H1769">
        <v>198.1</v>
      </c>
      <c r="I1769">
        <v>35.267502</v>
      </c>
      <c r="J1769">
        <v>-106.59699000000001</v>
      </c>
    </row>
    <row r="1770" spans="8:10" x14ac:dyDescent="0.25">
      <c r="H1770">
        <v>198.2</v>
      </c>
      <c r="I1770">
        <v>35.268971000000001</v>
      </c>
      <c r="J1770">
        <v>-106.597461</v>
      </c>
    </row>
    <row r="1771" spans="8:10" x14ac:dyDescent="0.25">
      <c r="H1771">
        <v>198.3</v>
      </c>
      <c r="I1771">
        <v>35.270496999999999</v>
      </c>
      <c r="J1771">
        <v>-106.59787300000001</v>
      </c>
    </row>
    <row r="1772" spans="8:10" x14ac:dyDescent="0.25">
      <c r="H1772">
        <v>198.4</v>
      </c>
      <c r="I1772">
        <v>35.272008999999997</v>
      </c>
      <c r="J1772">
        <v>-106.598018</v>
      </c>
    </row>
    <row r="1773" spans="8:10" x14ac:dyDescent="0.25">
      <c r="H1773">
        <v>198.5</v>
      </c>
      <c r="I1773">
        <v>35.273457000000001</v>
      </c>
      <c r="J1773">
        <v>-106.597534</v>
      </c>
    </row>
    <row r="1774" spans="8:10" x14ac:dyDescent="0.25">
      <c r="H1774">
        <v>198.6</v>
      </c>
      <c r="I1774">
        <v>35.274889000000002</v>
      </c>
      <c r="J1774">
        <v>-106.596942</v>
      </c>
    </row>
    <row r="1775" spans="8:10" x14ac:dyDescent="0.25">
      <c r="H1775">
        <v>198.7</v>
      </c>
      <c r="I1775">
        <v>35.276493000000002</v>
      </c>
      <c r="J1775">
        <v>-106.59692099999999</v>
      </c>
    </row>
    <row r="1776" spans="8:10" x14ac:dyDescent="0.25">
      <c r="H1776">
        <v>198.8</v>
      </c>
      <c r="I1776">
        <v>35.277445</v>
      </c>
      <c r="J1776">
        <v>-106.59775399999999</v>
      </c>
    </row>
    <row r="1777" spans="8:10" x14ac:dyDescent="0.25">
      <c r="H1777">
        <v>198.9</v>
      </c>
      <c r="I1777">
        <v>35.279051000000003</v>
      </c>
      <c r="J1777">
        <v>-106.59845</v>
      </c>
    </row>
    <row r="1778" spans="8:10" x14ac:dyDescent="0.25">
      <c r="H1778">
        <v>199</v>
      </c>
      <c r="I1778">
        <v>35.280585000000002</v>
      </c>
      <c r="J1778">
        <v>-106.598563</v>
      </c>
    </row>
    <row r="1779" spans="8:10" x14ac:dyDescent="0.25">
      <c r="H1779">
        <v>199.1</v>
      </c>
      <c r="I1779">
        <v>35.281657000000003</v>
      </c>
      <c r="J1779">
        <v>-106.59754</v>
      </c>
    </row>
    <row r="1780" spans="8:10" x14ac:dyDescent="0.25">
      <c r="H1780">
        <v>199.2</v>
      </c>
      <c r="I1780">
        <v>35.283110000000001</v>
      </c>
      <c r="J1780">
        <v>-106.597088</v>
      </c>
    </row>
    <row r="1781" spans="8:10" x14ac:dyDescent="0.25">
      <c r="H1781">
        <v>199.3</v>
      </c>
      <c r="I1781">
        <v>35.284582999999998</v>
      </c>
      <c r="J1781">
        <v>-106.596755</v>
      </c>
    </row>
    <row r="1782" spans="8:10" x14ac:dyDescent="0.25">
      <c r="H1782">
        <v>199.4</v>
      </c>
      <c r="I1782">
        <v>35.285747000000001</v>
      </c>
      <c r="J1782">
        <v>-106.595674</v>
      </c>
    </row>
    <row r="1783" spans="8:10" x14ac:dyDescent="0.25">
      <c r="H1783">
        <v>199.5</v>
      </c>
      <c r="I1783">
        <v>35.286563000000001</v>
      </c>
      <c r="J1783">
        <v>-106.594402</v>
      </c>
    </row>
    <row r="1784" spans="8:10" x14ac:dyDescent="0.25">
      <c r="H1784">
        <v>199.6</v>
      </c>
      <c r="I1784">
        <v>35.287146999999997</v>
      </c>
      <c r="J1784">
        <v>-106.592967</v>
      </c>
    </row>
    <row r="1785" spans="8:10" x14ac:dyDescent="0.25">
      <c r="H1785">
        <v>199.7</v>
      </c>
      <c r="I1785">
        <v>35.287807999999998</v>
      </c>
      <c r="J1785">
        <v>-106.591565</v>
      </c>
    </row>
    <row r="1786" spans="8:10" x14ac:dyDescent="0.25">
      <c r="H1786">
        <v>199.8</v>
      </c>
      <c r="I1786">
        <v>35.288468000000002</v>
      </c>
      <c r="J1786">
        <v>-106.590164</v>
      </c>
    </row>
    <row r="1787" spans="8:10" x14ac:dyDescent="0.25">
      <c r="H1787">
        <v>199.9</v>
      </c>
      <c r="I1787">
        <v>35.289104000000002</v>
      </c>
      <c r="J1787">
        <v>-106.588751</v>
      </c>
    </row>
    <row r="1788" spans="8:10" x14ac:dyDescent="0.25">
      <c r="H1788">
        <v>200</v>
      </c>
      <c r="I1788">
        <v>35.289735</v>
      </c>
      <c r="J1788">
        <v>-106.587335</v>
      </c>
    </row>
    <row r="1789" spans="8:10" x14ac:dyDescent="0.25">
      <c r="H1789">
        <v>200.1</v>
      </c>
      <c r="I1789">
        <v>35.290436999999997</v>
      </c>
      <c r="J1789">
        <v>-106.58576100000001</v>
      </c>
    </row>
    <row r="1790" spans="8:10" x14ac:dyDescent="0.25">
      <c r="H1790">
        <v>200.2</v>
      </c>
      <c r="I1790">
        <v>35.291029000000002</v>
      </c>
      <c r="J1790">
        <v>-106.584519</v>
      </c>
    </row>
    <row r="1791" spans="8:10" x14ac:dyDescent="0.25">
      <c r="H1791">
        <v>200.3</v>
      </c>
      <c r="I1791">
        <v>35.291674</v>
      </c>
      <c r="J1791">
        <v>-106.583168</v>
      </c>
    </row>
    <row r="1792" spans="8:10" x14ac:dyDescent="0.25">
      <c r="H1792">
        <v>200.4</v>
      </c>
      <c r="I1792">
        <v>35.292955999999997</v>
      </c>
      <c r="J1792">
        <v>-106.582207</v>
      </c>
    </row>
    <row r="1793" spans="8:10" x14ac:dyDescent="0.25">
      <c r="H1793">
        <v>200.5</v>
      </c>
      <c r="I1793">
        <v>35.294387</v>
      </c>
      <c r="J1793">
        <v>-106.58166900000001</v>
      </c>
    </row>
    <row r="1794" spans="8:10" x14ac:dyDescent="0.25">
      <c r="H1794">
        <v>200.6</v>
      </c>
      <c r="I1794">
        <v>35.295791000000001</v>
      </c>
      <c r="J1794">
        <v>-106.581597</v>
      </c>
    </row>
    <row r="1795" spans="8:10" x14ac:dyDescent="0.25">
      <c r="H1795">
        <v>200.7</v>
      </c>
      <c r="I1795">
        <v>35.297094000000001</v>
      </c>
      <c r="J1795">
        <v>-106.58079499999999</v>
      </c>
    </row>
    <row r="1796" spans="8:10" x14ac:dyDescent="0.25">
      <c r="H1796">
        <v>200.8</v>
      </c>
      <c r="I1796">
        <v>35.297884000000003</v>
      </c>
      <c r="J1796">
        <v>-106.57948500000001</v>
      </c>
    </row>
    <row r="1797" spans="8:10" x14ac:dyDescent="0.25">
      <c r="H1797">
        <v>200.9</v>
      </c>
      <c r="I1797">
        <v>35.298926999999999</v>
      </c>
      <c r="J1797">
        <v>-106.578339</v>
      </c>
    </row>
    <row r="1798" spans="8:10" x14ac:dyDescent="0.25">
      <c r="H1798">
        <v>201</v>
      </c>
      <c r="I1798">
        <v>35.299970000000002</v>
      </c>
      <c r="J1798">
        <v>-106.57719299999999</v>
      </c>
    </row>
    <row r="1799" spans="8:10" x14ac:dyDescent="0.25">
      <c r="H1799">
        <v>201.1</v>
      </c>
      <c r="I1799">
        <v>35.300963000000003</v>
      </c>
      <c r="J1799">
        <v>-106.57610099999999</v>
      </c>
    </row>
    <row r="1800" spans="8:10" x14ac:dyDescent="0.25">
      <c r="H1800">
        <v>201.2</v>
      </c>
      <c r="I1800">
        <v>35.301853999999999</v>
      </c>
      <c r="J1800">
        <v>-106.574752</v>
      </c>
    </row>
    <row r="1801" spans="8:10" x14ac:dyDescent="0.25">
      <c r="H1801">
        <v>201.3</v>
      </c>
      <c r="I1801">
        <v>35.303248000000004</v>
      </c>
      <c r="J1801">
        <v>-106.57369799999999</v>
      </c>
    </row>
    <row r="1802" spans="8:10" x14ac:dyDescent="0.25">
      <c r="H1802">
        <v>201.4</v>
      </c>
      <c r="I1802">
        <v>35.303632999999998</v>
      </c>
      <c r="J1802">
        <v>-106.572424</v>
      </c>
    </row>
    <row r="1803" spans="8:10" x14ac:dyDescent="0.25">
      <c r="H1803">
        <v>201.5</v>
      </c>
      <c r="I1803">
        <v>35.303567000000001</v>
      </c>
      <c r="J1803">
        <v>-106.57089000000001</v>
      </c>
    </row>
    <row r="1804" spans="8:10" x14ac:dyDescent="0.25">
      <c r="H1804">
        <v>201.6</v>
      </c>
      <c r="I1804">
        <v>35.304248999999999</v>
      </c>
      <c r="J1804">
        <v>-106.569603</v>
      </c>
    </row>
    <row r="1805" spans="8:10" x14ac:dyDescent="0.25">
      <c r="H1805">
        <v>201.7</v>
      </c>
      <c r="I1805">
        <v>35.305016999999999</v>
      </c>
      <c r="J1805">
        <v>-106.568286</v>
      </c>
    </row>
    <row r="1806" spans="8:10" x14ac:dyDescent="0.25">
      <c r="H1806">
        <v>201.8</v>
      </c>
      <c r="I1806">
        <v>35.305494000000003</v>
      </c>
      <c r="J1806">
        <v>-106.566813</v>
      </c>
    </row>
    <row r="1807" spans="8:10" x14ac:dyDescent="0.25">
      <c r="H1807">
        <v>201.9</v>
      </c>
      <c r="I1807">
        <v>35.305950000000003</v>
      </c>
      <c r="J1807">
        <v>-106.565331</v>
      </c>
    </row>
    <row r="1808" spans="8:10" x14ac:dyDescent="0.25">
      <c r="H1808">
        <v>202</v>
      </c>
      <c r="I1808">
        <v>35.306646000000001</v>
      </c>
      <c r="J1808">
        <v>-106.56395500000001</v>
      </c>
    </row>
    <row r="1809" spans="8:10" x14ac:dyDescent="0.25">
      <c r="H1809">
        <v>202.1</v>
      </c>
      <c r="I1809">
        <v>35.307485</v>
      </c>
      <c r="J1809">
        <v>-106.56265500000001</v>
      </c>
    </row>
    <row r="1810" spans="8:10" x14ac:dyDescent="0.25">
      <c r="H1810">
        <v>202.2</v>
      </c>
      <c r="I1810">
        <v>35.308672999999999</v>
      </c>
      <c r="J1810">
        <v>-106.56137200000001</v>
      </c>
    </row>
    <row r="1811" spans="8:10" x14ac:dyDescent="0.25">
      <c r="H1811">
        <v>202.3</v>
      </c>
      <c r="I1811">
        <v>35.309719000000001</v>
      </c>
      <c r="J1811">
        <v>-106.560523</v>
      </c>
    </row>
    <row r="1812" spans="8:10" x14ac:dyDescent="0.25">
      <c r="H1812">
        <v>202.4</v>
      </c>
      <c r="I1812">
        <v>35.310949999999998</v>
      </c>
      <c r="J1812">
        <v>-106.55958699999999</v>
      </c>
    </row>
    <row r="1813" spans="8:10" x14ac:dyDescent="0.25">
      <c r="H1813">
        <v>202.5</v>
      </c>
      <c r="I1813">
        <v>35.312547000000002</v>
      </c>
      <c r="J1813">
        <v>-106.55895200000001</v>
      </c>
    </row>
    <row r="1814" spans="8:10" x14ac:dyDescent="0.25">
      <c r="H1814">
        <v>202.6</v>
      </c>
      <c r="I1814">
        <v>35.313828000000001</v>
      </c>
      <c r="J1814">
        <v>-106.55940200000001</v>
      </c>
    </row>
    <row r="1815" spans="8:10" x14ac:dyDescent="0.25">
      <c r="H1815">
        <v>202.7</v>
      </c>
      <c r="I1815">
        <v>35.315345999999998</v>
      </c>
      <c r="J1815">
        <v>-106.559523</v>
      </c>
    </row>
    <row r="1816" spans="8:10" x14ac:dyDescent="0.25">
      <c r="H1816">
        <v>202.8</v>
      </c>
      <c r="I1816">
        <v>35.316853999999999</v>
      </c>
      <c r="J1816">
        <v>-106.558904</v>
      </c>
    </row>
    <row r="1817" spans="8:10" x14ac:dyDescent="0.25">
      <c r="H1817">
        <v>202.9</v>
      </c>
      <c r="I1817">
        <v>35.318311999999999</v>
      </c>
      <c r="J1817">
        <v>-106.55898500000001</v>
      </c>
    </row>
    <row r="1818" spans="8:10" x14ac:dyDescent="0.25">
      <c r="H1818">
        <v>203</v>
      </c>
      <c r="I1818">
        <v>35.319859000000001</v>
      </c>
      <c r="J1818">
        <v>-106.55907000000001</v>
      </c>
    </row>
    <row r="1819" spans="8:10" x14ac:dyDescent="0.25">
      <c r="H1819">
        <v>203.1</v>
      </c>
      <c r="I1819">
        <v>35.321326999999997</v>
      </c>
      <c r="J1819">
        <v>-106.55871399999999</v>
      </c>
    </row>
    <row r="1820" spans="8:10" x14ac:dyDescent="0.25">
      <c r="H1820">
        <v>203.2</v>
      </c>
      <c r="I1820">
        <v>35.322184</v>
      </c>
      <c r="J1820">
        <v>-106.55747700000001</v>
      </c>
    </row>
    <row r="1821" spans="8:10" x14ac:dyDescent="0.25">
      <c r="H1821">
        <v>203.3</v>
      </c>
      <c r="I1821">
        <v>35.323470999999998</v>
      </c>
      <c r="J1821">
        <v>-106.557185</v>
      </c>
    </row>
    <row r="1822" spans="8:10" x14ac:dyDescent="0.25">
      <c r="H1822">
        <v>203.4</v>
      </c>
      <c r="I1822">
        <v>35.324891000000001</v>
      </c>
      <c r="J1822">
        <v>-106.556566</v>
      </c>
    </row>
    <row r="1823" spans="8:10" x14ac:dyDescent="0.25">
      <c r="H1823">
        <v>203.5</v>
      </c>
      <c r="I1823">
        <v>35.326113999999997</v>
      </c>
      <c r="J1823">
        <v>-106.555689</v>
      </c>
    </row>
    <row r="1824" spans="8:10" x14ac:dyDescent="0.25">
      <c r="H1824">
        <v>203.6</v>
      </c>
      <c r="I1824">
        <v>35.327195000000003</v>
      </c>
      <c r="J1824">
        <v>-106.55483599999999</v>
      </c>
    </row>
    <row r="1825" spans="8:10" x14ac:dyDescent="0.25">
      <c r="H1825">
        <v>203.7</v>
      </c>
      <c r="I1825">
        <v>35.328816000000003</v>
      </c>
      <c r="J1825">
        <v>-106.554861</v>
      </c>
    </row>
    <row r="1826" spans="8:10" x14ac:dyDescent="0.25">
      <c r="H1826">
        <v>203.8</v>
      </c>
      <c r="I1826">
        <v>35.330382999999998</v>
      </c>
      <c r="J1826">
        <v>-106.555216</v>
      </c>
    </row>
    <row r="1827" spans="8:10" x14ac:dyDescent="0.25">
      <c r="H1827">
        <v>203.9</v>
      </c>
      <c r="I1827">
        <v>35.331653000000003</v>
      </c>
      <c r="J1827">
        <v>-106.55449900000001</v>
      </c>
    </row>
    <row r="1828" spans="8:10" x14ac:dyDescent="0.25">
      <c r="H1828">
        <v>204</v>
      </c>
      <c r="I1828">
        <v>35.332985000000001</v>
      </c>
      <c r="J1828">
        <v>-106.553708</v>
      </c>
    </row>
    <row r="1829" spans="8:10" x14ac:dyDescent="0.25">
      <c r="H1829">
        <v>204.1</v>
      </c>
      <c r="I1829">
        <v>35.334190999999997</v>
      </c>
      <c r="J1829">
        <v>-106.552745</v>
      </c>
    </row>
    <row r="1830" spans="8:10" x14ac:dyDescent="0.25">
      <c r="H1830">
        <v>204.2</v>
      </c>
      <c r="I1830">
        <v>35.335318999999998</v>
      </c>
      <c r="J1830">
        <v>-106.55168399999999</v>
      </c>
    </row>
    <row r="1831" spans="8:10" x14ac:dyDescent="0.25">
      <c r="H1831">
        <v>204.3</v>
      </c>
      <c r="I1831">
        <v>35.336345000000001</v>
      </c>
      <c r="J1831">
        <v>-106.550523</v>
      </c>
    </row>
    <row r="1832" spans="8:10" x14ac:dyDescent="0.25">
      <c r="H1832">
        <v>204.4</v>
      </c>
      <c r="I1832">
        <v>35.33737</v>
      </c>
      <c r="J1832">
        <v>-106.549361</v>
      </c>
    </row>
    <row r="1833" spans="8:10" x14ac:dyDescent="0.25">
      <c r="H1833">
        <v>204.5</v>
      </c>
      <c r="I1833">
        <v>35.338267999999999</v>
      </c>
      <c r="J1833">
        <v>-106.54810999999999</v>
      </c>
    </row>
    <row r="1834" spans="8:10" x14ac:dyDescent="0.25">
      <c r="H1834">
        <v>204.6</v>
      </c>
      <c r="I1834">
        <v>35.339156000000003</v>
      </c>
      <c r="J1834">
        <v>-106.546853</v>
      </c>
    </row>
    <row r="1835" spans="8:10" x14ac:dyDescent="0.25">
      <c r="H1835">
        <v>204.7</v>
      </c>
      <c r="I1835">
        <v>35.340193999999997</v>
      </c>
      <c r="J1835">
        <v>-106.54570200000001</v>
      </c>
    </row>
    <row r="1836" spans="8:10" x14ac:dyDescent="0.25">
      <c r="H1836">
        <v>204.8</v>
      </c>
      <c r="I1836">
        <v>35.341248</v>
      </c>
      <c r="J1836">
        <v>-106.544568</v>
      </c>
    </row>
    <row r="1837" spans="8:10" x14ac:dyDescent="0.25">
      <c r="H1837">
        <v>204.9</v>
      </c>
      <c r="I1837">
        <v>35.342312</v>
      </c>
      <c r="J1837">
        <v>-106.543451</v>
      </c>
    </row>
    <row r="1838" spans="8:10" x14ac:dyDescent="0.25">
      <c r="H1838">
        <v>205</v>
      </c>
      <c r="I1838">
        <v>35.343114</v>
      </c>
      <c r="J1838">
        <v>-106.542131</v>
      </c>
    </row>
    <row r="1839" spans="8:10" x14ac:dyDescent="0.25">
      <c r="H1839">
        <v>205.1</v>
      </c>
      <c r="I1839">
        <v>35.343943000000003</v>
      </c>
      <c r="J1839">
        <v>-106.540828</v>
      </c>
    </row>
    <row r="1840" spans="8:10" x14ac:dyDescent="0.25">
      <c r="H1840">
        <v>205.2</v>
      </c>
      <c r="I1840">
        <v>35.34498</v>
      </c>
      <c r="J1840">
        <v>-106.539723</v>
      </c>
    </row>
    <row r="1841" spans="8:10" x14ac:dyDescent="0.25">
      <c r="H1841">
        <v>205.3</v>
      </c>
      <c r="I1841">
        <v>35.346406000000002</v>
      </c>
      <c r="J1841">
        <v>-106.53967799999999</v>
      </c>
    </row>
    <row r="1842" spans="8:10" x14ac:dyDescent="0.25">
      <c r="H1842">
        <v>205.4</v>
      </c>
      <c r="I1842">
        <v>35.347805000000001</v>
      </c>
      <c r="J1842">
        <v>-106.53883500000001</v>
      </c>
    </row>
    <row r="1843" spans="8:10" x14ac:dyDescent="0.25">
      <c r="H1843">
        <v>205.5</v>
      </c>
      <c r="I1843">
        <v>35.348968999999997</v>
      </c>
      <c r="J1843">
        <v>-106.537819</v>
      </c>
    </row>
    <row r="1844" spans="8:10" x14ac:dyDescent="0.25">
      <c r="H1844">
        <v>205.6</v>
      </c>
      <c r="I1844">
        <v>35.350023999999998</v>
      </c>
      <c r="J1844">
        <v>-106.5367</v>
      </c>
    </row>
    <row r="1845" spans="8:10" x14ac:dyDescent="0.25">
      <c r="H1845">
        <v>205.7</v>
      </c>
      <c r="I1845">
        <v>35.350758999999996</v>
      </c>
      <c r="J1845">
        <v>-106.535337</v>
      </c>
    </row>
    <row r="1846" spans="8:10" x14ac:dyDescent="0.25">
      <c r="H1846">
        <v>205.8</v>
      </c>
      <c r="I1846">
        <v>35.351495</v>
      </c>
      <c r="J1846">
        <v>-106.533973</v>
      </c>
    </row>
    <row r="1847" spans="8:10" x14ac:dyDescent="0.25">
      <c r="H1847">
        <v>205.9</v>
      </c>
      <c r="I1847">
        <v>35.352231000000003</v>
      </c>
      <c r="J1847">
        <v>-106.53260899999999</v>
      </c>
    </row>
    <row r="1848" spans="8:10" x14ac:dyDescent="0.25">
      <c r="H1848">
        <v>206</v>
      </c>
      <c r="I1848">
        <v>35.352967</v>
      </c>
      <c r="J1848">
        <v>-106.531245</v>
      </c>
    </row>
    <row r="1849" spans="8:10" x14ac:dyDescent="0.25">
      <c r="H1849">
        <v>206.1</v>
      </c>
      <c r="I1849">
        <v>35.353526000000002</v>
      </c>
      <c r="J1849">
        <v>-106.529805</v>
      </c>
    </row>
    <row r="1850" spans="8:10" x14ac:dyDescent="0.25">
      <c r="H1850">
        <v>206.2</v>
      </c>
      <c r="I1850">
        <v>35.354011</v>
      </c>
      <c r="J1850">
        <v>-106.528333</v>
      </c>
    </row>
    <row r="1851" spans="8:10" x14ac:dyDescent="0.25">
      <c r="H1851">
        <v>206.3</v>
      </c>
      <c r="I1851">
        <v>35.354474000000003</v>
      </c>
      <c r="J1851">
        <v>-106.526854</v>
      </c>
    </row>
    <row r="1852" spans="8:10" x14ac:dyDescent="0.25">
      <c r="H1852">
        <v>206.4</v>
      </c>
      <c r="I1852">
        <v>35.354936000000002</v>
      </c>
      <c r="J1852">
        <v>-106.525375</v>
      </c>
    </row>
    <row r="1853" spans="8:10" x14ac:dyDescent="0.25">
      <c r="H1853">
        <v>206.5</v>
      </c>
      <c r="I1853">
        <v>35.355330000000002</v>
      </c>
      <c r="J1853">
        <v>-106.523878</v>
      </c>
    </row>
    <row r="1854" spans="8:10" x14ac:dyDescent="0.25">
      <c r="H1854">
        <v>206.6</v>
      </c>
      <c r="I1854">
        <v>35.355677999999997</v>
      </c>
      <c r="J1854">
        <v>-106.522368</v>
      </c>
    </row>
    <row r="1855" spans="8:10" x14ac:dyDescent="0.25">
      <c r="H1855">
        <v>206.7</v>
      </c>
      <c r="I1855">
        <v>35.356566000000001</v>
      </c>
      <c r="J1855">
        <v>-106.521209</v>
      </c>
    </row>
    <row r="1856" spans="8:10" x14ac:dyDescent="0.25">
      <c r="H1856">
        <v>206.8</v>
      </c>
      <c r="I1856">
        <v>35.357241999999999</v>
      </c>
      <c r="J1856">
        <v>-106.519941</v>
      </c>
    </row>
    <row r="1857" spans="8:10" x14ac:dyDescent="0.25">
      <c r="H1857">
        <v>206.9</v>
      </c>
      <c r="I1857">
        <v>35.357385000000001</v>
      </c>
      <c r="J1857">
        <v>-106.51822799999999</v>
      </c>
    </row>
    <row r="1858" spans="8:10" x14ac:dyDescent="0.25">
      <c r="H1858">
        <v>207</v>
      </c>
      <c r="I1858">
        <v>35.358035999999998</v>
      </c>
      <c r="J1858">
        <v>-106.51691700000001</v>
      </c>
    </row>
    <row r="1859" spans="8:10" x14ac:dyDescent="0.25">
      <c r="H1859">
        <v>207.1</v>
      </c>
      <c r="I1859">
        <v>35.358741999999999</v>
      </c>
      <c r="J1859">
        <v>-106.515586</v>
      </c>
    </row>
    <row r="1860" spans="8:10" x14ac:dyDescent="0.25">
      <c r="H1860">
        <v>207.2</v>
      </c>
      <c r="I1860">
        <v>35.360173000000003</v>
      </c>
      <c r="J1860">
        <v>-106.515092</v>
      </c>
    </row>
    <row r="1861" spans="8:10" x14ac:dyDescent="0.25">
      <c r="H1861">
        <v>207.3</v>
      </c>
      <c r="I1861">
        <v>35.361834999999999</v>
      </c>
      <c r="J1861">
        <v>-106.51522900000001</v>
      </c>
    </row>
    <row r="1862" spans="8:10" x14ac:dyDescent="0.25">
      <c r="H1862">
        <v>207.4</v>
      </c>
      <c r="I1862">
        <v>35.363239</v>
      </c>
      <c r="J1862">
        <v>-106.515079</v>
      </c>
    </row>
    <row r="1863" spans="8:10" x14ac:dyDescent="0.25">
      <c r="H1863">
        <v>207.5</v>
      </c>
      <c r="I1863">
        <v>35.364579999999997</v>
      </c>
      <c r="J1863">
        <v>-106.51435600000001</v>
      </c>
    </row>
    <row r="1864" spans="8:10" x14ac:dyDescent="0.25">
      <c r="H1864">
        <v>207.6</v>
      </c>
      <c r="I1864">
        <v>35.365923000000002</v>
      </c>
      <c r="J1864">
        <v>-106.513656</v>
      </c>
    </row>
    <row r="1865" spans="8:10" x14ac:dyDescent="0.25">
      <c r="H1865">
        <v>207.7</v>
      </c>
      <c r="I1865">
        <v>35.367227</v>
      </c>
      <c r="J1865">
        <v>-106.513778</v>
      </c>
    </row>
    <row r="1866" spans="8:10" x14ac:dyDescent="0.25">
      <c r="H1866">
        <v>207.8</v>
      </c>
      <c r="I1866">
        <v>35.368653999999999</v>
      </c>
      <c r="J1866">
        <v>-106.514492</v>
      </c>
    </row>
    <row r="1867" spans="8:10" x14ac:dyDescent="0.25">
      <c r="H1867">
        <v>207.9</v>
      </c>
      <c r="I1867">
        <v>35.370243000000002</v>
      </c>
      <c r="J1867">
        <v>-106.515051</v>
      </c>
    </row>
    <row r="1868" spans="8:10" x14ac:dyDescent="0.25">
      <c r="H1868">
        <v>208</v>
      </c>
      <c r="I1868">
        <v>35.371699999999997</v>
      </c>
      <c r="J1868">
        <v>-106.515277</v>
      </c>
    </row>
    <row r="1869" spans="8:10" x14ac:dyDescent="0.25">
      <c r="H1869">
        <v>208.1</v>
      </c>
      <c r="I1869">
        <v>35.373246999999999</v>
      </c>
      <c r="J1869">
        <v>-106.5158</v>
      </c>
    </row>
    <row r="1870" spans="8:10" x14ac:dyDescent="0.25">
      <c r="H1870">
        <v>208.2</v>
      </c>
      <c r="I1870">
        <v>35.374510999999998</v>
      </c>
      <c r="J1870">
        <v>-106.515064</v>
      </c>
    </row>
    <row r="1871" spans="8:10" x14ac:dyDescent="0.25">
      <c r="H1871">
        <v>208.3</v>
      </c>
      <c r="I1871">
        <v>35.375698</v>
      </c>
      <c r="J1871">
        <v>-106.514444</v>
      </c>
    </row>
    <row r="1872" spans="8:10" x14ac:dyDescent="0.25">
      <c r="H1872">
        <v>208.4</v>
      </c>
      <c r="I1872">
        <v>35.377204999999996</v>
      </c>
      <c r="J1872">
        <v>-106.513555</v>
      </c>
    </row>
    <row r="1873" spans="8:10" x14ac:dyDescent="0.25">
      <c r="H1873">
        <v>208.5</v>
      </c>
      <c r="I1873">
        <v>35.378433999999999</v>
      </c>
      <c r="J1873">
        <v>-106.51266699999999</v>
      </c>
    </row>
    <row r="1874" spans="8:10" x14ac:dyDescent="0.25">
      <c r="H1874">
        <v>208.6</v>
      </c>
      <c r="I1874">
        <v>35.379631000000003</v>
      </c>
      <c r="J1874">
        <v>-106.511647</v>
      </c>
    </row>
    <row r="1875" spans="8:10" x14ac:dyDescent="0.25">
      <c r="H1875">
        <v>208.7</v>
      </c>
      <c r="I1875">
        <v>35.380488999999997</v>
      </c>
      <c r="J1875">
        <v>-106.510397</v>
      </c>
    </row>
    <row r="1876" spans="8:10" x14ac:dyDescent="0.25">
      <c r="H1876">
        <v>208.8</v>
      </c>
      <c r="I1876">
        <v>35.380671</v>
      </c>
      <c r="J1876">
        <v>-106.508955</v>
      </c>
    </row>
    <row r="1877" spans="8:10" x14ac:dyDescent="0.25">
      <c r="H1877">
        <v>208.9</v>
      </c>
      <c r="I1877">
        <v>35.380313999999998</v>
      </c>
      <c r="J1877">
        <v>-106.507408</v>
      </c>
    </row>
    <row r="1878" spans="8:10" x14ac:dyDescent="0.25">
      <c r="H1878">
        <v>209</v>
      </c>
      <c r="I1878">
        <v>35.380955999999998</v>
      </c>
      <c r="J1878">
        <v>-106.505814</v>
      </c>
    </row>
    <row r="1879" spans="8:10" x14ac:dyDescent="0.25">
      <c r="H1879">
        <v>209.1</v>
      </c>
      <c r="I1879">
        <v>35.381050999999999</v>
      </c>
      <c r="J1879">
        <v>-106.504408</v>
      </c>
    </row>
    <row r="1880" spans="8:10" x14ac:dyDescent="0.25">
      <c r="H1880">
        <v>209.2</v>
      </c>
      <c r="I1880">
        <v>35.381003999999997</v>
      </c>
      <c r="J1880">
        <v>-106.50272099999999</v>
      </c>
    </row>
    <row r="1881" spans="8:10" x14ac:dyDescent="0.25">
      <c r="H1881">
        <v>209.3</v>
      </c>
      <c r="I1881">
        <v>35.381107</v>
      </c>
      <c r="J1881">
        <v>-106.501317</v>
      </c>
    </row>
    <row r="1882" spans="8:10" x14ac:dyDescent="0.25">
      <c r="H1882">
        <v>209.4</v>
      </c>
      <c r="I1882">
        <v>35.380813000000003</v>
      </c>
      <c r="J1882">
        <v>-106.49985700000001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939DE-E11D-4348-A53B-EA44558612A8}">
  <dimension ref="A1:E2915"/>
  <sheetViews>
    <sheetView topLeftCell="A1012" workbookViewId="0">
      <selection activeCell="C1020" sqref="C1016:C1020"/>
    </sheetView>
  </sheetViews>
  <sheetFormatPr defaultRowHeight="15" x14ac:dyDescent="0.25"/>
  <cols>
    <col min="1" max="1" width="10.7109375" style="9" bestFit="1" customWidth="1"/>
    <col min="2" max="2" width="19.85546875" bestFit="1" customWidth="1"/>
    <col min="3" max="3" width="15.7109375" style="86" bestFit="1" customWidth="1"/>
    <col min="4" max="4" width="18.85546875" style="87" bestFit="1" customWidth="1"/>
    <col min="5" max="5" width="20.5703125" style="87" bestFit="1" customWidth="1"/>
  </cols>
  <sheetData>
    <row r="1" spans="1:5" x14ac:dyDescent="0.25">
      <c r="A1" s="9" t="s">
        <v>1676</v>
      </c>
      <c r="B1" t="s">
        <v>1677</v>
      </c>
      <c r="C1" s="86" t="s">
        <v>1678</v>
      </c>
      <c r="D1" s="87" t="s">
        <v>1596</v>
      </c>
      <c r="E1" s="87" t="s">
        <v>1597</v>
      </c>
    </row>
    <row r="2" spans="1:5" x14ac:dyDescent="0.25">
      <c r="A2" s="9" t="s">
        <v>1292</v>
      </c>
      <c r="B2">
        <v>185.6</v>
      </c>
      <c r="C2" s="86">
        <v>38.090000000000003</v>
      </c>
      <c r="D2" s="87">
        <v>33.314754489999899</v>
      </c>
      <c r="E2" s="87">
        <v>-107.1684875</v>
      </c>
    </row>
    <row r="3" spans="1:5" x14ac:dyDescent="0.25">
      <c r="A3" s="9" t="s">
        <v>1292</v>
      </c>
      <c r="B3">
        <v>185.7</v>
      </c>
      <c r="C3" s="86">
        <v>38.17</v>
      </c>
      <c r="D3" s="87">
        <v>33.3158340499999</v>
      </c>
      <c r="E3" s="87">
        <v>-107.1686325</v>
      </c>
    </row>
    <row r="4" spans="1:5" x14ac:dyDescent="0.25">
      <c r="A4" s="9" t="s">
        <v>1292</v>
      </c>
      <c r="B4">
        <v>185.8</v>
      </c>
      <c r="C4" s="86">
        <v>38.24</v>
      </c>
      <c r="D4" s="87">
        <v>33.3169135999999</v>
      </c>
      <c r="E4" s="87">
        <v>-107.1687775</v>
      </c>
    </row>
    <row r="5" spans="1:5" x14ac:dyDescent="0.25">
      <c r="A5" s="9" t="s">
        <v>1292</v>
      </c>
      <c r="B5">
        <v>185.9</v>
      </c>
      <c r="C5" s="86">
        <v>38.340000000000003</v>
      </c>
      <c r="D5" s="87">
        <v>33.3180007899999</v>
      </c>
      <c r="E5" s="87">
        <v>-107.1687546</v>
      </c>
    </row>
    <row r="6" spans="1:5" x14ac:dyDescent="0.25">
      <c r="A6" s="9" t="s">
        <v>1292</v>
      </c>
      <c r="B6">
        <v>186</v>
      </c>
      <c r="C6" s="86">
        <v>38.409999999999997</v>
      </c>
      <c r="D6" s="87">
        <v>33.319091800000002</v>
      </c>
      <c r="E6" s="87">
        <v>-107.1687088</v>
      </c>
    </row>
    <row r="7" spans="1:5" x14ac:dyDescent="0.25">
      <c r="A7" s="9" t="s">
        <v>1292</v>
      </c>
      <c r="B7">
        <v>186.1</v>
      </c>
      <c r="C7" s="86">
        <v>38.5</v>
      </c>
      <c r="D7" s="87">
        <v>33.320178990000002</v>
      </c>
      <c r="E7" s="87">
        <v>-107.16865540000001</v>
      </c>
    </row>
    <row r="8" spans="1:5" x14ac:dyDescent="0.25">
      <c r="A8" s="9" t="s">
        <v>1292</v>
      </c>
      <c r="B8">
        <v>186.2</v>
      </c>
      <c r="C8" s="86">
        <v>38.590000000000003</v>
      </c>
      <c r="D8" s="87">
        <v>33.321262359999899</v>
      </c>
      <c r="E8" s="87">
        <v>-107.1686783</v>
      </c>
    </row>
    <row r="9" spans="1:5" x14ac:dyDescent="0.25">
      <c r="A9" s="9" t="s">
        <v>1292</v>
      </c>
      <c r="B9">
        <v>186.3</v>
      </c>
      <c r="C9" s="86">
        <v>38.659999999999997</v>
      </c>
      <c r="D9" s="87">
        <v>33.322261810000001</v>
      </c>
      <c r="E9" s="87">
        <v>-107.16907500000001</v>
      </c>
    </row>
    <row r="10" spans="1:5" x14ac:dyDescent="0.25">
      <c r="A10" s="9" t="s">
        <v>1292</v>
      </c>
      <c r="B10">
        <v>186.4</v>
      </c>
      <c r="C10" s="86">
        <v>38.74</v>
      </c>
      <c r="D10" s="87">
        <v>33.322929379999898</v>
      </c>
      <c r="E10" s="87">
        <v>-107.1682739</v>
      </c>
    </row>
    <row r="11" spans="1:5" x14ac:dyDescent="0.25">
      <c r="A11" s="9" t="s">
        <v>1292</v>
      </c>
      <c r="B11">
        <v>186.5</v>
      </c>
      <c r="C11" s="86">
        <v>38.81</v>
      </c>
      <c r="D11" s="87">
        <v>33.323333740000002</v>
      </c>
      <c r="E11" s="87">
        <v>-107.16740419999999</v>
      </c>
    </row>
    <row r="12" spans="1:5" x14ac:dyDescent="0.25">
      <c r="A12" s="9" t="s">
        <v>1292</v>
      </c>
      <c r="B12">
        <v>186.6</v>
      </c>
      <c r="C12" s="86">
        <v>38.89</v>
      </c>
      <c r="D12" s="87">
        <v>33.324157710000001</v>
      </c>
      <c r="E12" s="87">
        <v>-107.16799930000001</v>
      </c>
    </row>
    <row r="13" spans="1:5" x14ac:dyDescent="0.25">
      <c r="A13" s="9" t="s">
        <v>1292</v>
      </c>
      <c r="B13">
        <v>186.7</v>
      </c>
      <c r="C13" s="86">
        <v>38.96</v>
      </c>
      <c r="D13" s="87">
        <v>33.324928280000002</v>
      </c>
      <c r="E13" s="87">
        <v>-107.1687393</v>
      </c>
    </row>
    <row r="14" spans="1:5" x14ac:dyDescent="0.25">
      <c r="A14" s="9" t="s">
        <v>1292</v>
      </c>
      <c r="B14">
        <v>186.8</v>
      </c>
      <c r="C14" s="86">
        <v>39.03</v>
      </c>
      <c r="D14" s="87">
        <v>33.325954439999897</v>
      </c>
      <c r="E14" s="87">
        <v>-107.16900630000001</v>
      </c>
    </row>
    <row r="15" spans="1:5" x14ac:dyDescent="0.25">
      <c r="A15" s="9" t="s">
        <v>1292</v>
      </c>
      <c r="B15">
        <v>186.9</v>
      </c>
      <c r="C15" s="86">
        <v>39.1</v>
      </c>
      <c r="D15" s="87">
        <v>33.327026369999899</v>
      </c>
      <c r="E15" s="87">
        <v>-107.1689758</v>
      </c>
    </row>
    <row r="16" spans="1:5" x14ac:dyDescent="0.25">
      <c r="A16" s="9" t="s">
        <v>1292</v>
      </c>
      <c r="B16">
        <v>187</v>
      </c>
      <c r="C16" s="86">
        <v>39.18</v>
      </c>
      <c r="D16" s="87">
        <v>33.327903749999898</v>
      </c>
      <c r="E16" s="87">
        <v>-107.1691818</v>
      </c>
    </row>
    <row r="17" spans="1:5" x14ac:dyDescent="0.25">
      <c r="A17" s="9" t="s">
        <v>1292</v>
      </c>
      <c r="B17">
        <v>187.1</v>
      </c>
      <c r="C17" s="86">
        <v>39.24</v>
      </c>
      <c r="D17" s="87">
        <v>33.3285141</v>
      </c>
      <c r="E17" s="87">
        <v>-107.17005159999999</v>
      </c>
    </row>
    <row r="18" spans="1:5" x14ac:dyDescent="0.25">
      <c r="A18" s="9" t="s">
        <v>1292</v>
      </c>
      <c r="B18">
        <v>187.2</v>
      </c>
      <c r="C18" s="86">
        <v>39.299999999999997</v>
      </c>
      <c r="D18" s="87">
        <v>33.32889557</v>
      </c>
      <c r="E18" s="87">
        <v>-107.17106630000001</v>
      </c>
    </row>
    <row r="19" spans="1:5" x14ac:dyDescent="0.25">
      <c r="A19" s="9" t="s">
        <v>1292</v>
      </c>
      <c r="B19">
        <v>187.3</v>
      </c>
      <c r="C19" s="86">
        <v>39.36</v>
      </c>
      <c r="D19" s="87">
        <v>33.329269410000002</v>
      </c>
      <c r="E19" s="87">
        <v>-107.1720886</v>
      </c>
    </row>
    <row r="20" spans="1:5" x14ac:dyDescent="0.25">
      <c r="A20" s="9" t="s">
        <v>1292</v>
      </c>
      <c r="B20">
        <v>187.4</v>
      </c>
      <c r="C20" s="86">
        <v>39.42</v>
      </c>
      <c r="D20" s="87">
        <v>33.329208370000003</v>
      </c>
      <c r="E20" s="87">
        <v>-107.1731796</v>
      </c>
    </row>
    <row r="21" spans="1:5" x14ac:dyDescent="0.25">
      <c r="A21" s="9" t="s">
        <v>1292</v>
      </c>
      <c r="B21">
        <v>187.5</v>
      </c>
      <c r="C21" s="86">
        <v>39.479999999999997</v>
      </c>
      <c r="D21" s="87">
        <v>33.32915878</v>
      </c>
      <c r="E21" s="87">
        <v>-107.1742706</v>
      </c>
    </row>
    <row r="22" spans="1:5" x14ac:dyDescent="0.25">
      <c r="A22" s="9" t="s">
        <v>1292</v>
      </c>
      <c r="B22">
        <v>187.6</v>
      </c>
      <c r="C22" s="86">
        <v>39.54</v>
      </c>
      <c r="D22" s="87">
        <v>33.32913971</v>
      </c>
      <c r="E22" s="87">
        <v>-107.175354</v>
      </c>
    </row>
    <row r="23" spans="1:5" x14ac:dyDescent="0.25">
      <c r="A23" s="9" t="s">
        <v>1292</v>
      </c>
      <c r="B23">
        <v>187.7</v>
      </c>
      <c r="C23" s="86">
        <v>39.590000000000003</v>
      </c>
      <c r="D23" s="87">
        <v>33.329200739999898</v>
      </c>
      <c r="E23" s="87">
        <v>-107.1764374</v>
      </c>
    </row>
    <row r="24" spans="1:5" x14ac:dyDescent="0.25">
      <c r="A24" s="9" t="s">
        <v>1292</v>
      </c>
      <c r="B24">
        <v>187.8</v>
      </c>
      <c r="C24" s="86">
        <v>39.65</v>
      </c>
      <c r="D24" s="87">
        <v>33.329414370000002</v>
      </c>
      <c r="E24" s="87">
        <v>-107.1775055</v>
      </c>
    </row>
    <row r="25" spans="1:5" x14ac:dyDescent="0.25">
      <c r="A25" s="9" t="s">
        <v>1292</v>
      </c>
      <c r="B25">
        <v>187.9</v>
      </c>
      <c r="C25" s="86">
        <v>39.71</v>
      </c>
      <c r="D25" s="87">
        <v>33.32954788</v>
      </c>
      <c r="E25" s="87">
        <v>-107.17858889999999</v>
      </c>
    </row>
    <row r="26" spans="1:5" x14ac:dyDescent="0.25">
      <c r="A26" s="9" t="s">
        <v>1292</v>
      </c>
      <c r="B26">
        <v>188</v>
      </c>
      <c r="C26" s="86">
        <v>39.770000000000003</v>
      </c>
      <c r="D26" s="87">
        <v>33.329868320000003</v>
      </c>
      <c r="E26" s="87">
        <v>-107.1796188</v>
      </c>
    </row>
    <row r="27" spans="1:5" x14ac:dyDescent="0.25">
      <c r="A27" s="9" t="s">
        <v>1292</v>
      </c>
      <c r="B27">
        <v>188.1</v>
      </c>
      <c r="C27" s="86">
        <v>39.83</v>
      </c>
      <c r="D27" s="87">
        <v>33.330448150000002</v>
      </c>
      <c r="E27" s="87">
        <v>-107.1805267</v>
      </c>
    </row>
    <row r="28" spans="1:5" x14ac:dyDescent="0.25">
      <c r="A28" s="9" t="s">
        <v>1292</v>
      </c>
      <c r="B28">
        <v>188.2</v>
      </c>
      <c r="C28" s="86">
        <v>39.909999999999997</v>
      </c>
      <c r="D28" s="87">
        <v>33.331275939999898</v>
      </c>
      <c r="E28" s="87">
        <v>-107.18122099999999</v>
      </c>
    </row>
    <row r="29" spans="1:5" x14ac:dyDescent="0.25">
      <c r="A29" s="9" t="s">
        <v>1292</v>
      </c>
      <c r="B29">
        <v>188.3</v>
      </c>
      <c r="C29" s="86">
        <v>39.979999999999997</v>
      </c>
      <c r="D29" s="87">
        <v>33.332317349999897</v>
      </c>
      <c r="E29" s="87">
        <v>-107.1815186</v>
      </c>
    </row>
    <row r="30" spans="1:5" x14ac:dyDescent="0.25">
      <c r="A30" s="9" t="s">
        <v>1292</v>
      </c>
      <c r="B30">
        <v>188.4</v>
      </c>
      <c r="C30" s="86">
        <v>40.049999999999997</v>
      </c>
      <c r="D30" s="87">
        <v>33.333374020000001</v>
      </c>
      <c r="E30" s="87">
        <v>-107.181366</v>
      </c>
    </row>
    <row r="31" spans="1:5" x14ac:dyDescent="0.25">
      <c r="A31" s="9" t="s">
        <v>1292</v>
      </c>
      <c r="B31">
        <v>188.5</v>
      </c>
      <c r="C31" s="86">
        <v>40.119999999999997</v>
      </c>
      <c r="D31" s="87">
        <v>33.334430689999898</v>
      </c>
      <c r="E31" s="87">
        <v>-107.1811981</v>
      </c>
    </row>
    <row r="32" spans="1:5" x14ac:dyDescent="0.25">
      <c r="A32" s="9" t="s">
        <v>1292</v>
      </c>
      <c r="B32">
        <v>188.6</v>
      </c>
      <c r="C32" s="86">
        <v>40.19</v>
      </c>
      <c r="D32" s="87">
        <v>33.335491179999899</v>
      </c>
      <c r="E32" s="87">
        <v>-107.1814423</v>
      </c>
    </row>
    <row r="33" spans="1:5" x14ac:dyDescent="0.25">
      <c r="A33" s="9" t="s">
        <v>1292</v>
      </c>
      <c r="B33">
        <v>188.7</v>
      </c>
      <c r="C33" s="86">
        <v>40.26</v>
      </c>
      <c r="D33" s="87">
        <v>33.336559299999898</v>
      </c>
      <c r="E33" s="87">
        <v>-107.1816711</v>
      </c>
    </row>
    <row r="34" spans="1:5" x14ac:dyDescent="0.25">
      <c r="A34" s="9" t="s">
        <v>1292</v>
      </c>
      <c r="B34">
        <v>188.8</v>
      </c>
      <c r="C34" s="86">
        <v>40.33</v>
      </c>
      <c r="D34" s="87">
        <v>33.33763123</v>
      </c>
      <c r="E34" s="87">
        <v>-107.1818542</v>
      </c>
    </row>
    <row r="35" spans="1:5" x14ac:dyDescent="0.25">
      <c r="A35" s="9" t="s">
        <v>1292</v>
      </c>
      <c r="B35">
        <v>188.9</v>
      </c>
      <c r="C35" s="86">
        <v>40.4</v>
      </c>
      <c r="D35" s="87">
        <v>33.33871078</v>
      </c>
      <c r="E35" s="87">
        <v>-107.18199920000001</v>
      </c>
    </row>
    <row r="36" spans="1:5" x14ac:dyDescent="0.25">
      <c r="A36" s="9" t="s">
        <v>1292</v>
      </c>
      <c r="B36">
        <v>189</v>
      </c>
      <c r="C36" s="86">
        <v>40.47</v>
      </c>
      <c r="D36" s="87">
        <v>33.339763640000001</v>
      </c>
      <c r="E36" s="87">
        <v>-107.18187709999999</v>
      </c>
    </row>
    <row r="37" spans="1:5" x14ac:dyDescent="0.25">
      <c r="A37" s="9" t="s">
        <v>1292</v>
      </c>
      <c r="B37">
        <v>189.1</v>
      </c>
      <c r="C37" s="86">
        <v>40.53</v>
      </c>
      <c r="D37" s="87">
        <v>33.340797420000001</v>
      </c>
      <c r="E37" s="87">
        <v>-107.1815338</v>
      </c>
    </row>
    <row r="38" spans="1:5" x14ac:dyDescent="0.25">
      <c r="A38" s="9" t="s">
        <v>1292</v>
      </c>
      <c r="B38">
        <v>189.2</v>
      </c>
      <c r="C38" s="86">
        <v>40.6</v>
      </c>
      <c r="D38" s="87">
        <v>33.34174728</v>
      </c>
      <c r="E38" s="87">
        <v>-107.1809998</v>
      </c>
    </row>
    <row r="39" spans="1:5" x14ac:dyDescent="0.25">
      <c r="A39" s="9" t="s">
        <v>1292</v>
      </c>
      <c r="B39">
        <v>189.3</v>
      </c>
      <c r="C39" s="86">
        <v>40.67</v>
      </c>
      <c r="D39" s="87">
        <v>33.342723849999899</v>
      </c>
      <c r="E39" s="87">
        <v>-107.1805801</v>
      </c>
    </row>
    <row r="40" spans="1:5" x14ac:dyDescent="0.25">
      <c r="A40" s="9" t="s">
        <v>1292</v>
      </c>
      <c r="B40">
        <v>189.4</v>
      </c>
      <c r="C40" s="86">
        <v>40.729999999999997</v>
      </c>
      <c r="D40" s="87">
        <v>33.34367752</v>
      </c>
      <c r="E40" s="87">
        <v>-107.18092350000001</v>
      </c>
    </row>
    <row r="41" spans="1:5" x14ac:dyDescent="0.25">
      <c r="A41" s="9" t="s">
        <v>1292</v>
      </c>
      <c r="B41">
        <v>189.5</v>
      </c>
      <c r="C41" s="86">
        <v>40.81</v>
      </c>
      <c r="D41" s="87">
        <v>33.344657900000001</v>
      </c>
      <c r="E41" s="87">
        <v>-107.18098449999999</v>
      </c>
    </row>
    <row r="42" spans="1:5" x14ac:dyDescent="0.25">
      <c r="A42" s="9" t="s">
        <v>1292</v>
      </c>
      <c r="B42">
        <v>189.6</v>
      </c>
      <c r="C42" s="86">
        <v>40.869999999999997</v>
      </c>
      <c r="D42" s="87">
        <v>33.345516199999899</v>
      </c>
      <c r="E42" s="87">
        <v>-107.18032839999999</v>
      </c>
    </row>
    <row r="43" spans="1:5" x14ac:dyDescent="0.25">
      <c r="A43" s="9" t="s">
        <v>1292</v>
      </c>
      <c r="B43">
        <v>189.7</v>
      </c>
      <c r="C43" s="86">
        <v>40.94</v>
      </c>
      <c r="D43" s="87">
        <v>33.346298220000001</v>
      </c>
      <c r="E43" s="87">
        <v>-107.1795654</v>
      </c>
    </row>
    <row r="44" spans="1:5" x14ac:dyDescent="0.25">
      <c r="A44" s="9" t="s">
        <v>1292</v>
      </c>
      <c r="B44">
        <v>189.8</v>
      </c>
      <c r="C44" s="86">
        <v>41</v>
      </c>
      <c r="D44" s="87">
        <v>33.346935270000003</v>
      </c>
      <c r="E44" s="87">
        <v>-107.17869570000001</v>
      </c>
    </row>
    <row r="45" spans="1:5" x14ac:dyDescent="0.25">
      <c r="A45" s="9" t="s">
        <v>1292</v>
      </c>
      <c r="B45">
        <v>189.9</v>
      </c>
      <c r="C45" s="86">
        <v>41.07</v>
      </c>
      <c r="D45" s="87">
        <v>33.347503660000001</v>
      </c>
      <c r="E45" s="87">
        <v>-107.1777649</v>
      </c>
    </row>
    <row r="46" spans="1:5" x14ac:dyDescent="0.25">
      <c r="A46" s="9" t="s">
        <v>1292</v>
      </c>
      <c r="B46">
        <v>190</v>
      </c>
      <c r="C46" s="86">
        <v>41.13</v>
      </c>
      <c r="D46" s="87">
        <v>33.348094940000003</v>
      </c>
      <c r="E46" s="87">
        <v>-107.17684939999999</v>
      </c>
    </row>
    <row r="47" spans="1:5" x14ac:dyDescent="0.25">
      <c r="A47" s="9" t="s">
        <v>1292</v>
      </c>
      <c r="B47">
        <v>190.1</v>
      </c>
      <c r="C47" s="86">
        <v>41.19</v>
      </c>
      <c r="D47" s="87">
        <v>33.348819730000002</v>
      </c>
      <c r="E47" s="87">
        <v>-107.17605589999999</v>
      </c>
    </row>
    <row r="48" spans="1:5" x14ac:dyDescent="0.25">
      <c r="A48" s="9" t="s">
        <v>1292</v>
      </c>
      <c r="B48">
        <v>190.2</v>
      </c>
      <c r="C48" s="86">
        <v>41.26</v>
      </c>
      <c r="D48" s="87">
        <v>33.349754330000003</v>
      </c>
      <c r="E48" s="87">
        <v>-107.17550660000001</v>
      </c>
    </row>
    <row r="49" spans="1:5" x14ac:dyDescent="0.25">
      <c r="A49" s="9" t="s">
        <v>1292</v>
      </c>
      <c r="B49">
        <v>190.3</v>
      </c>
      <c r="C49" s="86">
        <v>41.33</v>
      </c>
      <c r="D49" s="87">
        <v>33.350738530000001</v>
      </c>
      <c r="E49" s="87">
        <v>-107.1750412</v>
      </c>
    </row>
    <row r="50" spans="1:5" x14ac:dyDescent="0.25">
      <c r="A50" s="9" t="s">
        <v>1292</v>
      </c>
      <c r="B50">
        <v>190.4</v>
      </c>
      <c r="C50" s="86">
        <v>41.39</v>
      </c>
      <c r="D50" s="87">
        <v>33.351692200000002</v>
      </c>
      <c r="E50" s="87">
        <v>-107.1745148</v>
      </c>
    </row>
    <row r="51" spans="1:5" x14ac:dyDescent="0.25">
      <c r="A51" s="9" t="s">
        <v>1292</v>
      </c>
      <c r="B51">
        <v>190.5</v>
      </c>
      <c r="C51" s="86">
        <v>41.46</v>
      </c>
      <c r="D51" s="87">
        <v>33.352611539999899</v>
      </c>
      <c r="E51" s="87">
        <v>-107.1739273</v>
      </c>
    </row>
    <row r="52" spans="1:5" x14ac:dyDescent="0.25">
      <c r="A52" s="9" t="s">
        <v>1292</v>
      </c>
      <c r="B52">
        <v>190.6</v>
      </c>
      <c r="C52" s="86">
        <v>41.53</v>
      </c>
      <c r="D52" s="87">
        <v>33.353530880000001</v>
      </c>
      <c r="E52" s="87">
        <v>-107.17334750000001</v>
      </c>
    </row>
    <row r="53" spans="1:5" x14ac:dyDescent="0.25">
      <c r="A53" s="9" t="s">
        <v>1292</v>
      </c>
      <c r="B53">
        <v>190.7</v>
      </c>
      <c r="C53" s="86">
        <v>41.59</v>
      </c>
      <c r="D53" s="87">
        <v>33.354484560000003</v>
      </c>
      <c r="E53" s="87">
        <v>-107.172821</v>
      </c>
    </row>
    <row r="54" spans="1:5" x14ac:dyDescent="0.25">
      <c r="A54" s="9" t="s">
        <v>1292</v>
      </c>
      <c r="B54">
        <v>190.8</v>
      </c>
      <c r="C54" s="86">
        <v>41.66</v>
      </c>
      <c r="D54" s="87">
        <v>33.355445860000003</v>
      </c>
      <c r="E54" s="87">
        <v>-107.1723022</v>
      </c>
    </row>
    <row r="55" spans="1:5" x14ac:dyDescent="0.25">
      <c r="A55" s="9" t="s">
        <v>1292</v>
      </c>
      <c r="B55">
        <v>190.9</v>
      </c>
      <c r="C55" s="86">
        <v>41.73</v>
      </c>
      <c r="D55" s="87">
        <v>33.35645676</v>
      </c>
      <c r="E55" s="87">
        <v>-107.1719284</v>
      </c>
    </row>
    <row r="56" spans="1:5" x14ac:dyDescent="0.25">
      <c r="A56" s="9" t="s">
        <v>1292</v>
      </c>
      <c r="B56">
        <v>191</v>
      </c>
      <c r="C56" s="86">
        <v>41.8</v>
      </c>
      <c r="D56" s="87">
        <v>33.35749817</v>
      </c>
      <c r="E56" s="87">
        <v>-107.1719818</v>
      </c>
    </row>
    <row r="57" spans="1:5" x14ac:dyDescent="0.25">
      <c r="A57" s="9" t="s">
        <v>1292</v>
      </c>
      <c r="B57">
        <v>191.1</v>
      </c>
      <c r="C57" s="86">
        <v>41.86</v>
      </c>
      <c r="D57" s="87">
        <v>33.358493799999898</v>
      </c>
      <c r="E57" s="87">
        <v>-107.1724243</v>
      </c>
    </row>
    <row r="58" spans="1:5" x14ac:dyDescent="0.25">
      <c r="A58" s="9" t="s">
        <v>1292</v>
      </c>
      <c r="B58">
        <v>191.2</v>
      </c>
      <c r="C58" s="86">
        <v>41.93</v>
      </c>
      <c r="D58" s="87">
        <v>33.3594741799999</v>
      </c>
      <c r="E58" s="87">
        <v>-107.1728973</v>
      </c>
    </row>
    <row r="59" spans="1:5" x14ac:dyDescent="0.25">
      <c r="A59" s="9" t="s">
        <v>1292</v>
      </c>
      <c r="B59">
        <v>191.3</v>
      </c>
      <c r="C59" s="86">
        <v>42</v>
      </c>
      <c r="D59" s="87">
        <v>33.360427860000001</v>
      </c>
      <c r="E59" s="87">
        <v>-107.17342379999999</v>
      </c>
    </row>
    <row r="60" spans="1:5" x14ac:dyDescent="0.25">
      <c r="A60" s="9" t="s">
        <v>1292</v>
      </c>
      <c r="B60">
        <v>191.4</v>
      </c>
      <c r="C60" s="86">
        <v>42.07</v>
      </c>
      <c r="D60" s="87">
        <v>33.361335750000002</v>
      </c>
      <c r="E60" s="87">
        <v>-107.1740265</v>
      </c>
    </row>
    <row r="61" spans="1:5" x14ac:dyDescent="0.25">
      <c r="A61" s="9" t="s">
        <v>1292</v>
      </c>
      <c r="B61">
        <v>191.5</v>
      </c>
      <c r="C61" s="86">
        <v>42.13</v>
      </c>
      <c r="D61" s="87">
        <v>33.362312320000001</v>
      </c>
      <c r="E61" s="87">
        <v>-107.1744843</v>
      </c>
    </row>
    <row r="62" spans="1:5" x14ac:dyDescent="0.25">
      <c r="A62" s="9" t="s">
        <v>1292</v>
      </c>
      <c r="B62">
        <v>191.6</v>
      </c>
      <c r="C62" s="86">
        <v>42.2</v>
      </c>
      <c r="D62" s="87">
        <v>33.363349909999897</v>
      </c>
      <c r="E62" s="87">
        <v>-107.1748276</v>
      </c>
    </row>
    <row r="63" spans="1:5" x14ac:dyDescent="0.25">
      <c r="A63" s="9" t="s">
        <v>1292</v>
      </c>
      <c r="B63">
        <v>191.7</v>
      </c>
      <c r="C63" s="86">
        <v>42.27</v>
      </c>
      <c r="D63" s="87">
        <v>33.364356989999898</v>
      </c>
      <c r="E63" s="87">
        <v>-107.1752319</v>
      </c>
    </row>
    <row r="64" spans="1:5" x14ac:dyDescent="0.25">
      <c r="A64" s="9" t="s">
        <v>1292</v>
      </c>
      <c r="B64">
        <v>191.8</v>
      </c>
      <c r="C64" s="86">
        <v>42.34</v>
      </c>
      <c r="D64" s="87">
        <v>33.365322110000001</v>
      </c>
      <c r="E64" s="87">
        <v>-107.1757355</v>
      </c>
    </row>
    <row r="65" spans="1:5" x14ac:dyDescent="0.25">
      <c r="A65" s="9" t="s">
        <v>1292</v>
      </c>
      <c r="B65">
        <v>191.9</v>
      </c>
      <c r="C65" s="86">
        <v>42.41</v>
      </c>
      <c r="D65" s="87">
        <v>33.366230010000002</v>
      </c>
      <c r="E65" s="87">
        <v>-107.1763306</v>
      </c>
    </row>
    <row r="66" spans="1:5" x14ac:dyDescent="0.25">
      <c r="A66" s="9" t="s">
        <v>1292</v>
      </c>
      <c r="B66">
        <v>192</v>
      </c>
      <c r="C66" s="86">
        <v>42.48</v>
      </c>
      <c r="D66" s="87">
        <v>33.367321009999898</v>
      </c>
      <c r="E66" s="87">
        <v>-107.1763535</v>
      </c>
    </row>
    <row r="67" spans="1:5" x14ac:dyDescent="0.25">
      <c r="A67" s="9" t="s">
        <v>1292</v>
      </c>
      <c r="B67">
        <v>192.1</v>
      </c>
      <c r="C67" s="86">
        <v>42.54</v>
      </c>
      <c r="D67" s="87">
        <v>33.368408199999898</v>
      </c>
      <c r="E67" s="87">
        <v>-107.1763382</v>
      </c>
    </row>
    <row r="68" spans="1:5" x14ac:dyDescent="0.25">
      <c r="A68" s="9" t="s">
        <v>1292</v>
      </c>
      <c r="B68">
        <v>192.2</v>
      </c>
      <c r="C68" s="86">
        <v>42.62</v>
      </c>
      <c r="D68" s="87">
        <v>33.36938095</v>
      </c>
      <c r="E68" s="87">
        <v>-107.1760178</v>
      </c>
    </row>
    <row r="69" spans="1:5" x14ac:dyDescent="0.25">
      <c r="A69" s="9" t="s">
        <v>1292</v>
      </c>
      <c r="B69">
        <v>192.3</v>
      </c>
      <c r="C69" s="86">
        <v>42.68</v>
      </c>
      <c r="D69" s="87">
        <v>33.370044710000002</v>
      </c>
      <c r="E69" s="87">
        <v>-107.1751862</v>
      </c>
    </row>
    <row r="70" spans="1:5" x14ac:dyDescent="0.25">
      <c r="A70" s="9" t="s">
        <v>1292</v>
      </c>
      <c r="B70">
        <v>192.4</v>
      </c>
      <c r="C70" s="86">
        <v>42.74</v>
      </c>
      <c r="D70" s="87">
        <v>33.370292659999897</v>
      </c>
      <c r="E70" s="87">
        <v>-107.1741257</v>
      </c>
    </row>
    <row r="71" spans="1:5" x14ac:dyDescent="0.25">
      <c r="A71" s="9" t="s">
        <v>1292</v>
      </c>
      <c r="B71">
        <v>192.5</v>
      </c>
      <c r="C71" s="86">
        <v>42.8</v>
      </c>
      <c r="D71" s="87">
        <v>33.370536799999996</v>
      </c>
      <c r="E71" s="87">
        <v>-107.17305760000001</v>
      </c>
    </row>
    <row r="72" spans="1:5" x14ac:dyDescent="0.25">
      <c r="A72" s="9" t="s">
        <v>1292</v>
      </c>
      <c r="B72">
        <v>192.6</v>
      </c>
      <c r="C72" s="86">
        <v>42.86</v>
      </c>
      <c r="D72" s="87">
        <v>33.370765689999899</v>
      </c>
      <c r="E72" s="87">
        <v>-107.1719971</v>
      </c>
    </row>
    <row r="73" spans="1:5" x14ac:dyDescent="0.25">
      <c r="A73" s="9" t="s">
        <v>1292</v>
      </c>
      <c r="B73">
        <v>192.7</v>
      </c>
      <c r="C73" s="86">
        <v>42.92</v>
      </c>
      <c r="D73" s="87">
        <v>33.370971679999897</v>
      </c>
      <c r="E73" s="87">
        <v>-107.170929</v>
      </c>
    </row>
    <row r="74" spans="1:5" x14ac:dyDescent="0.25">
      <c r="A74" s="9" t="s">
        <v>1292</v>
      </c>
      <c r="B74">
        <v>192.8</v>
      </c>
      <c r="C74" s="86">
        <v>42.98</v>
      </c>
      <c r="D74" s="87">
        <v>33.371402740000001</v>
      </c>
      <c r="E74" s="87">
        <v>-107.1699371</v>
      </c>
    </row>
    <row r="75" spans="1:5" x14ac:dyDescent="0.25">
      <c r="A75" s="9" t="s">
        <v>1292</v>
      </c>
      <c r="B75">
        <v>192.9</v>
      </c>
      <c r="C75" s="86">
        <v>43.04</v>
      </c>
      <c r="D75" s="87">
        <v>33.371929170000001</v>
      </c>
      <c r="E75" s="87">
        <v>-107.1689835</v>
      </c>
    </row>
    <row r="76" spans="1:5" x14ac:dyDescent="0.25">
      <c r="A76" s="9" t="s">
        <v>1292</v>
      </c>
      <c r="B76">
        <v>193</v>
      </c>
      <c r="C76" s="86">
        <v>43.11</v>
      </c>
      <c r="D76" s="87">
        <v>33.372467039999897</v>
      </c>
      <c r="E76" s="87">
        <v>-107.1680374</v>
      </c>
    </row>
    <row r="77" spans="1:5" x14ac:dyDescent="0.25">
      <c r="A77" s="9" t="s">
        <v>1292</v>
      </c>
      <c r="B77">
        <v>193.1</v>
      </c>
      <c r="C77" s="86">
        <v>43.17</v>
      </c>
      <c r="D77" s="87">
        <v>33.373176569999899</v>
      </c>
      <c r="E77" s="87">
        <v>-107.16721339999999</v>
      </c>
    </row>
    <row r="78" spans="1:5" x14ac:dyDescent="0.25">
      <c r="A78" s="9" t="s">
        <v>1292</v>
      </c>
      <c r="B78">
        <v>193.2</v>
      </c>
      <c r="C78" s="86">
        <v>43.23</v>
      </c>
      <c r="D78" s="87">
        <v>33.37376785</v>
      </c>
      <c r="E78" s="87">
        <v>-107.16630549999999</v>
      </c>
    </row>
    <row r="79" spans="1:5" x14ac:dyDescent="0.25">
      <c r="A79" s="9" t="s">
        <v>1292</v>
      </c>
      <c r="B79">
        <v>193.3</v>
      </c>
      <c r="C79" s="86">
        <v>43.29</v>
      </c>
      <c r="D79" s="87">
        <v>33.374485020000002</v>
      </c>
      <c r="E79" s="87">
        <v>-107.16559599999999</v>
      </c>
    </row>
    <row r="80" spans="1:5" x14ac:dyDescent="0.25">
      <c r="A80" s="9" t="s">
        <v>1292</v>
      </c>
      <c r="B80">
        <v>193.4</v>
      </c>
      <c r="C80" s="86">
        <v>43.36</v>
      </c>
      <c r="D80" s="87">
        <v>33.375511170000003</v>
      </c>
      <c r="E80" s="87">
        <v>-107.1652832</v>
      </c>
    </row>
    <row r="81" spans="1:5" x14ac:dyDescent="0.25">
      <c r="A81" s="9" t="s">
        <v>1292</v>
      </c>
      <c r="B81">
        <v>193.5</v>
      </c>
      <c r="C81" s="86">
        <v>43.43</v>
      </c>
      <c r="D81" s="87">
        <v>33.3765945399999</v>
      </c>
      <c r="E81" s="87">
        <v>-107.16535949999999</v>
      </c>
    </row>
    <row r="82" spans="1:5" x14ac:dyDescent="0.25">
      <c r="A82" s="9" t="s">
        <v>1292</v>
      </c>
      <c r="B82">
        <v>193.6</v>
      </c>
      <c r="C82" s="86">
        <v>43.5</v>
      </c>
      <c r="D82" s="87">
        <v>33.3776359599999</v>
      </c>
      <c r="E82" s="87">
        <v>-107.16505429999999</v>
      </c>
    </row>
    <row r="83" spans="1:5" x14ac:dyDescent="0.25">
      <c r="A83" s="9" t="s">
        <v>1292</v>
      </c>
      <c r="B83">
        <v>193.7</v>
      </c>
      <c r="C83" s="86">
        <v>43.57</v>
      </c>
      <c r="D83" s="87">
        <v>33.37861633</v>
      </c>
      <c r="E83" s="87">
        <v>-107.16458129999999</v>
      </c>
    </row>
    <row r="84" spans="1:5" x14ac:dyDescent="0.25">
      <c r="A84" s="9" t="s">
        <v>1292</v>
      </c>
      <c r="B84">
        <v>193.8</v>
      </c>
      <c r="C84" s="86">
        <v>43.63</v>
      </c>
      <c r="D84" s="87">
        <v>33.379623410000001</v>
      </c>
      <c r="E84" s="87">
        <v>-107.1641922</v>
      </c>
    </row>
    <row r="85" spans="1:5" x14ac:dyDescent="0.25">
      <c r="A85" s="9" t="s">
        <v>1292</v>
      </c>
      <c r="B85">
        <v>193.9</v>
      </c>
      <c r="C85" s="86">
        <v>43.7</v>
      </c>
      <c r="D85" s="87">
        <v>33.380706789999898</v>
      </c>
      <c r="E85" s="87">
        <v>-107.1640854</v>
      </c>
    </row>
    <row r="86" spans="1:5" x14ac:dyDescent="0.25">
      <c r="A86" s="9" t="s">
        <v>1292</v>
      </c>
      <c r="B86">
        <v>194</v>
      </c>
      <c r="C86" s="86">
        <v>43.77</v>
      </c>
      <c r="D86" s="87">
        <v>33.381713869999899</v>
      </c>
      <c r="E86" s="87">
        <v>-107.1638336</v>
      </c>
    </row>
    <row r="87" spans="1:5" x14ac:dyDescent="0.25">
      <c r="A87" s="9" t="s">
        <v>1292</v>
      </c>
      <c r="B87">
        <v>194.1</v>
      </c>
      <c r="C87" s="86">
        <v>43.84</v>
      </c>
      <c r="D87" s="87">
        <v>33.382583619999899</v>
      </c>
      <c r="E87" s="87">
        <v>-107.1631775</v>
      </c>
    </row>
    <row r="88" spans="1:5" x14ac:dyDescent="0.25">
      <c r="A88" s="9" t="s">
        <v>1292</v>
      </c>
      <c r="B88">
        <v>194.2</v>
      </c>
      <c r="C88" s="86">
        <v>43.9</v>
      </c>
      <c r="D88" s="87">
        <v>33.383594510000002</v>
      </c>
      <c r="E88" s="87">
        <v>-107.1627884</v>
      </c>
    </row>
    <row r="89" spans="1:5" x14ac:dyDescent="0.25">
      <c r="A89" s="9" t="s">
        <v>1292</v>
      </c>
      <c r="B89">
        <v>194.3</v>
      </c>
      <c r="C89" s="86">
        <v>43.97</v>
      </c>
      <c r="D89" s="87">
        <v>33.384674070000003</v>
      </c>
      <c r="E89" s="87">
        <v>-107.1627045</v>
      </c>
    </row>
    <row r="90" spans="1:5" x14ac:dyDescent="0.25">
      <c r="A90" s="9" t="s">
        <v>1292</v>
      </c>
      <c r="B90">
        <v>194.4</v>
      </c>
      <c r="C90" s="86">
        <v>44.04</v>
      </c>
      <c r="D90" s="87">
        <v>33.385761260000002</v>
      </c>
      <c r="E90" s="87">
        <v>-107.1626663</v>
      </c>
    </row>
    <row r="91" spans="1:5" x14ac:dyDescent="0.25">
      <c r="A91" s="9" t="s">
        <v>1292</v>
      </c>
      <c r="B91">
        <v>194.5</v>
      </c>
      <c r="C91" s="86">
        <v>44.11</v>
      </c>
      <c r="D91" s="87">
        <v>33.386825559999899</v>
      </c>
      <c r="E91" s="87">
        <v>-107.1624374</v>
      </c>
    </row>
    <row r="92" spans="1:5" x14ac:dyDescent="0.25">
      <c r="A92" s="9" t="s">
        <v>1292</v>
      </c>
      <c r="B92">
        <v>194.6</v>
      </c>
      <c r="C92" s="86">
        <v>44.18</v>
      </c>
      <c r="D92" s="87">
        <v>33.387886049999899</v>
      </c>
      <c r="E92" s="87">
        <v>-107.1624908</v>
      </c>
    </row>
    <row r="93" spans="1:5" x14ac:dyDescent="0.25">
      <c r="A93" s="9" t="s">
        <v>1292</v>
      </c>
      <c r="B93">
        <v>194.7</v>
      </c>
      <c r="C93" s="86">
        <v>44.24</v>
      </c>
      <c r="D93" s="87">
        <v>33.38883972</v>
      </c>
      <c r="E93" s="87">
        <v>-107.1629868</v>
      </c>
    </row>
    <row r="94" spans="1:5" x14ac:dyDescent="0.25">
      <c r="A94" s="9" t="s">
        <v>1292</v>
      </c>
      <c r="B94">
        <v>194.8</v>
      </c>
      <c r="C94" s="86">
        <v>44.31</v>
      </c>
      <c r="D94" s="87">
        <v>33.389751429999897</v>
      </c>
      <c r="E94" s="87">
        <v>-107.1635895</v>
      </c>
    </row>
    <row r="95" spans="1:5" x14ac:dyDescent="0.25">
      <c r="A95" s="9" t="s">
        <v>1292</v>
      </c>
      <c r="B95">
        <v>194.9</v>
      </c>
      <c r="C95" s="86">
        <v>44.38</v>
      </c>
      <c r="D95" s="87">
        <v>33.390720369999897</v>
      </c>
      <c r="E95" s="87">
        <v>-107.1640167</v>
      </c>
    </row>
    <row r="96" spans="1:5" x14ac:dyDescent="0.25">
      <c r="A96" s="9" t="s">
        <v>1292</v>
      </c>
      <c r="B96">
        <v>195</v>
      </c>
      <c r="C96" s="86">
        <v>44.45</v>
      </c>
      <c r="D96" s="87">
        <v>33.391807559999897</v>
      </c>
      <c r="E96" s="87">
        <v>-107.1639862</v>
      </c>
    </row>
    <row r="97" spans="1:5" x14ac:dyDescent="0.25">
      <c r="A97" s="9" t="s">
        <v>1292</v>
      </c>
      <c r="B97">
        <v>195.1</v>
      </c>
      <c r="C97" s="86">
        <v>44.52</v>
      </c>
      <c r="D97" s="87">
        <v>33.392879489999899</v>
      </c>
      <c r="E97" s="87">
        <v>-107.1639862</v>
      </c>
    </row>
    <row r="98" spans="1:5" x14ac:dyDescent="0.25">
      <c r="A98" s="9" t="s">
        <v>1292</v>
      </c>
      <c r="B98">
        <v>195.2</v>
      </c>
      <c r="C98" s="86">
        <v>44.59</v>
      </c>
      <c r="D98" s="87">
        <v>33.393917080000001</v>
      </c>
      <c r="E98" s="87">
        <v>-107.1643066</v>
      </c>
    </row>
    <row r="99" spans="1:5" x14ac:dyDescent="0.25">
      <c r="A99" s="9" t="s">
        <v>1292</v>
      </c>
      <c r="B99">
        <v>195.3</v>
      </c>
      <c r="C99" s="86">
        <v>44.66</v>
      </c>
      <c r="D99" s="87">
        <v>33.394981379999898</v>
      </c>
      <c r="E99" s="87">
        <v>-107.16421510000001</v>
      </c>
    </row>
    <row r="100" spans="1:5" x14ac:dyDescent="0.25">
      <c r="A100" s="9" t="s">
        <v>1292</v>
      </c>
      <c r="B100">
        <v>195.4</v>
      </c>
      <c r="C100" s="86">
        <v>44.73</v>
      </c>
      <c r="D100" s="87">
        <v>33.395965580000002</v>
      </c>
      <c r="E100" s="87">
        <v>-107.1637497</v>
      </c>
    </row>
    <row r="101" spans="1:5" x14ac:dyDescent="0.25">
      <c r="A101" s="9" t="s">
        <v>1292</v>
      </c>
      <c r="B101">
        <v>195.5</v>
      </c>
      <c r="C101" s="86">
        <v>44.8</v>
      </c>
      <c r="D101" s="87">
        <v>33.396961210000001</v>
      </c>
      <c r="E101" s="87">
        <v>-107.1633224</v>
      </c>
    </row>
    <row r="102" spans="1:5" x14ac:dyDescent="0.25">
      <c r="A102" s="9" t="s">
        <v>1292</v>
      </c>
      <c r="B102">
        <v>195.6</v>
      </c>
      <c r="C102" s="86">
        <v>44.87</v>
      </c>
      <c r="D102" s="87">
        <v>33.398014070000002</v>
      </c>
      <c r="E102" s="87">
        <v>-107.1630325</v>
      </c>
    </row>
    <row r="103" spans="1:5" x14ac:dyDescent="0.25">
      <c r="A103" s="9" t="s">
        <v>1292</v>
      </c>
      <c r="B103">
        <v>195.7</v>
      </c>
      <c r="C103" s="86">
        <v>44.94</v>
      </c>
      <c r="D103" s="87">
        <v>33.39906311</v>
      </c>
      <c r="E103" s="87">
        <v>-107.1627426</v>
      </c>
    </row>
    <row r="104" spans="1:5" x14ac:dyDescent="0.25">
      <c r="A104" s="9" t="s">
        <v>1292</v>
      </c>
      <c r="B104">
        <v>195.8</v>
      </c>
      <c r="C104" s="86">
        <v>45.01</v>
      </c>
      <c r="D104" s="87">
        <v>33.400146479999897</v>
      </c>
      <c r="E104" s="87">
        <v>-107.16272739999999</v>
      </c>
    </row>
    <row r="105" spans="1:5" x14ac:dyDescent="0.25">
      <c r="A105" s="9" t="s">
        <v>1292</v>
      </c>
      <c r="B105">
        <v>195.9</v>
      </c>
      <c r="C105" s="86">
        <v>45.08</v>
      </c>
      <c r="D105" s="87">
        <v>33.40123749</v>
      </c>
      <c r="E105" s="87">
        <v>-107.16276550000001</v>
      </c>
    </row>
    <row r="106" spans="1:5" x14ac:dyDescent="0.25">
      <c r="A106" s="9" t="s">
        <v>1292</v>
      </c>
      <c r="B106">
        <v>196</v>
      </c>
      <c r="C106" s="86">
        <v>45.15</v>
      </c>
      <c r="D106" s="87">
        <v>33.40232468</v>
      </c>
      <c r="E106" s="87">
        <v>-107.1628418</v>
      </c>
    </row>
    <row r="107" spans="1:5" x14ac:dyDescent="0.25">
      <c r="A107" s="9" t="s">
        <v>1292</v>
      </c>
      <c r="B107">
        <v>196.1</v>
      </c>
      <c r="C107" s="86">
        <v>45.22</v>
      </c>
      <c r="D107" s="87">
        <v>33.403400419999898</v>
      </c>
      <c r="E107" s="87">
        <v>-107.1629715</v>
      </c>
    </row>
    <row r="108" spans="1:5" x14ac:dyDescent="0.25">
      <c r="A108" s="9" t="s">
        <v>1292</v>
      </c>
      <c r="B108">
        <v>196.2</v>
      </c>
      <c r="C108" s="86">
        <v>45.28</v>
      </c>
      <c r="D108" s="87">
        <v>33.404399869999899</v>
      </c>
      <c r="E108" s="87">
        <v>-107.1633987</v>
      </c>
    </row>
    <row r="109" spans="1:5" x14ac:dyDescent="0.25">
      <c r="A109" s="9" t="s">
        <v>1292</v>
      </c>
      <c r="B109">
        <v>196.3</v>
      </c>
      <c r="C109" s="86">
        <v>45.35</v>
      </c>
      <c r="D109" s="87">
        <v>33.405399320000001</v>
      </c>
      <c r="E109" s="87">
        <v>-107.1638336</v>
      </c>
    </row>
    <row r="110" spans="1:5" x14ac:dyDescent="0.25">
      <c r="A110" s="9" t="s">
        <v>1292</v>
      </c>
      <c r="B110">
        <v>196.4</v>
      </c>
      <c r="C110" s="86">
        <v>45.42</v>
      </c>
      <c r="D110" s="87">
        <v>33.406398770000003</v>
      </c>
      <c r="E110" s="87">
        <v>-107.16426850000001</v>
      </c>
    </row>
    <row r="111" spans="1:5" x14ac:dyDescent="0.25">
      <c r="A111" s="9" t="s">
        <v>1292</v>
      </c>
      <c r="B111">
        <v>196.5</v>
      </c>
      <c r="C111" s="86">
        <v>45.49</v>
      </c>
      <c r="D111" s="87">
        <v>33.407398219999898</v>
      </c>
      <c r="E111" s="87">
        <v>-107.16470339999999</v>
      </c>
    </row>
    <row r="112" spans="1:5" x14ac:dyDescent="0.25">
      <c r="A112" s="9" t="s">
        <v>1292</v>
      </c>
      <c r="B112">
        <v>196.6</v>
      </c>
      <c r="C112" s="86">
        <v>45.56</v>
      </c>
      <c r="D112" s="87">
        <v>33.408401490000003</v>
      </c>
      <c r="E112" s="87">
        <v>-107.1651306</v>
      </c>
    </row>
    <row r="113" spans="1:5" x14ac:dyDescent="0.25">
      <c r="A113" s="9" t="s">
        <v>1292</v>
      </c>
      <c r="B113">
        <v>196.7</v>
      </c>
      <c r="C113" s="86">
        <v>45.63</v>
      </c>
      <c r="D113" s="87">
        <v>33.409400939999898</v>
      </c>
      <c r="E113" s="87">
        <v>-107.1655655</v>
      </c>
    </row>
    <row r="114" spans="1:5" x14ac:dyDescent="0.25">
      <c r="A114" s="9" t="s">
        <v>1292</v>
      </c>
      <c r="B114">
        <v>196.8</v>
      </c>
      <c r="C114" s="86">
        <v>45.69</v>
      </c>
      <c r="D114" s="87">
        <v>33.410343169999898</v>
      </c>
      <c r="E114" s="87">
        <v>-107.1660995</v>
      </c>
    </row>
    <row r="115" spans="1:5" x14ac:dyDescent="0.25">
      <c r="A115" s="9" t="s">
        <v>1292</v>
      </c>
      <c r="B115">
        <v>196.9</v>
      </c>
      <c r="C115" s="86">
        <v>45.76</v>
      </c>
      <c r="D115" s="87">
        <v>33.411231989999898</v>
      </c>
      <c r="E115" s="87">
        <v>-107.16673280000001</v>
      </c>
    </row>
    <row r="116" spans="1:5" x14ac:dyDescent="0.25">
      <c r="A116" s="9" t="s">
        <v>1292</v>
      </c>
      <c r="B116">
        <v>197</v>
      </c>
      <c r="C116" s="86">
        <v>45.83</v>
      </c>
      <c r="D116" s="87">
        <v>33.412124630000001</v>
      </c>
      <c r="E116" s="87">
        <v>-107.1673584</v>
      </c>
    </row>
    <row r="117" spans="1:5" x14ac:dyDescent="0.25">
      <c r="A117" s="9" t="s">
        <v>1292</v>
      </c>
      <c r="B117">
        <v>197.1</v>
      </c>
      <c r="C117" s="86">
        <v>45.89</v>
      </c>
      <c r="D117" s="87">
        <v>33.413013460000002</v>
      </c>
      <c r="E117" s="87">
        <v>-107.167984</v>
      </c>
    </row>
    <row r="118" spans="1:5" x14ac:dyDescent="0.25">
      <c r="A118" s="9" t="s">
        <v>1292</v>
      </c>
      <c r="B118">
        <v>197.2</v>
      </c>
      <c r="C118" s="86">
        <v>45.96</v>
      </c>
      <c r="D118" s="87">
        <v>33.413940429999897</v>
      </c>
      <c r="E118" s="87">
        <v>-107.1685562</v>
      </c>
    </row>
    <row r="119" spans="1:5" x14ac:dyDescent="0.25">
      <c r="A119" s="9" t="s">
        <v>1292</v>
      </c>
      <c r="B119">
        <v>197.3</v>
      </c>
      <c r="C119" s="86">
        <v>46.03</v>
      </c>
      <c r="D119" s="87">
        <v>33.4148864699999</v>
      </c>
      <c r="E119" s="87">
        <v>-107.1690979</v>
      </c>
    </row>
    <row r="120" spans="1:5" x14ac:dyDescent="0.25">
      <c r="A120" s="9" t="s">
        <v>1292</v>
      </c>
      <c r="B120">
        <v>197.4</v>
      </c>
      <c r="C120" s="86">
        <v>46.1</v>
      </c>
      <c r="D120" s="87">
        <v>33.4158744799999</v>
      </c>
      <c r="E120" s="87">
        <v>-107.1695404</v>
      </c>
    </row>
    <row r="121" spans="1:5" x14ac:dyDescent="0.25">
      <c r="A121" s="9" t="s">
        <v>1292</v>
      </c>
      <c r="B121">
        <v>197.5</v>
      </c>
      <c r="C121" s="86">
        <v>46.17</v>
      </c>
      <c r="D121" s="87">
        <v>33.416927340000001</v>
      </c>
      <c r="E121" s="87">
        <v>-107.16978450000001</v>
      </c>
    </row>
    <row r="122" spans="1:5" x14ac:dyDescent="0.25">
      <c r="A122" s="9" t="s">
        <v>1292</v>
      </c>
      <c r="B122">
        <v>197.6</v>
      </c>
      <c r="C122" s="86">
        <v>46.24</v>
      </c>
      <c r="D122" s="87">
        <v>33.418014530000001</v>
      </c>
      <c r="E122" s="87">
        <v>-107.1697159</v>
      </c>
    </row>
    <row r="123" spans="1:5" x14ac:dyDescent="0.25">
      <c r="A123" s="9" t="s">
        <v>1292</v>
      </c>
      <c r="B123">
        <v>197.7</v>
      </c>
      <c r="C123" s="86">
        <v>46.3</v>
      </c>
      <c r="D123" s="87">
        <v>33.41910172</v>
      </c>
      <c r="E123" s="87">
        <v>-107.1696625</v>
      </c>
    </row>
    <row r="124" spans="1:5" x14ac:dyDescent="0.25">
      <c r="A124" s="9" t="s">
        <v>1292</v>
      </c>
      <c r="B124">
        <v>197.8</v>
      </c>
      <c r="C124" s="86">
        <v>46.38</v>
      </c>
      <c r="D124" s="87">
        <v>33.420192720000003</v>
      </c>
      <c r="E124" s="87">
        <v>-107.1696091</v>
      </c>
    </row>
    <row r="125" spans="1:5" x14ac:dyDescent="0.25">
      <c r="A125" s="9" t="s">
        <v>1292</v>
      </c>
      <c r="B125">
        <v>197.9</v>
      </c>
      <c r="C125" s="86">
        <v>46.45</v>
      </c>
      <c r="D125" s="87">
        <v>33.421279910000003</v>
      </c>
      <c r="E125" s="87">
        <v>-107.1695557</v>
      </c>
    </row>
    <row r="126" spans="1:5" x14ac:dyDescent="0.25">
      <c r="A126" s="9" t="s">
        <v>1292</v>
      </c>
      <c r="B126">
        <v>198</v>
      </c>
      <c r="C126" s="86">
        <v>46.51</v>
      </c>
      <c r="D126" s="87">
        <v>33.422367100000002</v>
      </c>
      <c r="E126" s="87">
        <v>-107.16950989999999</v>
      </c>
    </row>
    <row r="127" spans="1:5" x14ac:dyDescent="0.25">
      <c r="A127" s="9" t="s">
        <v>1292</v>
      </c>
      <c r="B127">
        <v>198.1</v>
      </c>
      <c r="C127" s="86">
        <v>46.58</v>
      </c>
      <c r="D127" s="87">
        <v>33.423454280000001</v>
      </c>
      <c r="E127" s="87">
        <v>-107.1694183</v>
      </c>
    </row>
    <row r="128" spans="1:5" x14ac:dyDescent="0.25">
      <c r="A128" s="9" t="s">
        <v>1292</v>
      </c>
      <c r="B128">
        <v>198.2</v>
      </c>
      <c r="C128" s="86">
        <v>46.65</v>
      </c>
      <c r="D128" s="87">
        <v>33.424533840000002</v>
      </c>
      <c r="E128" s="87">
        <v>-107.169281</v>
      </c>
    </row>
    <row r="129" spans="1:5" x14ac:dyDescent="0.25">
      <c r="A129" s="9" t="s">
        <v>1292</v>
      </c>
      <c r="B129">
        <v>198.3</v>
      </c>
      <c r="C129" s="86">
        <v>46.72</v>
      </c>
      <c r="D129" s="87">
        <v>33.425529480000002</v>
      </c>
      <c r="E129" s="87">
        <v>-107.1688614</v>
      </c>
    </row>
    <row r="130" spans="1:5" x14ac:dyDescent="0.25">
      <c r="A130" s="9" t="s">
        <v>1292</v>
      </c>
      <c r="B130">
        <v>198.4</v>
      </c>
      <c r="C130" s="86">
        <v>46.79</v>
      </c>
      <c r="D130" s="87">
        <v>33.42650604</v>
      </c>
      <c r="E130" s="87">
        <v>-107.1683807</v>
      </c>
    </row>
    <row r="131" spans="1:5" x14ac:dyDescent="0.25">
      <c r="A131" s="9" t="s">
        <v>1292</v>
      </c>
      <c r="B131">
        <v>198.5</v>
      </c>
      <c r="C131" s="86">
        <v>46.86</v>
      </c>
      <c r="D131" s="87">
        <v>33.42742157</v>
      </c>
      <c r="E131" s="87">
        <v>-107.1677933</v>
      </c>
    </row>
    <row r="132" spans="1:5" x14ac:dyDescent="0.25">
      <c r="A132" s="9" t="s">
        <v>1292</v>
      </c>
      <c r="B132">
        <v>198.6</v>
      </c>
      <c r="C132" s="86">
        <v>46.92</v>
      </c>
      <c r="D132" s="87">
        <v>33.428276060000002</v>
      </c>
      <c r="E132" s="87">
        <v>-107.1671219</v>
      </c>
    </row>
    <row r="133" spans="1:5" x14ac:dyDescent="0.25">
      <c r="A133" s="9" t="s">
        <v>1292</v>
      </c>
      <c r="B133">
        <v>198.7</v>
      </c>
      <c r="C133" s="86">
        <v>46.99</v>
      </c>
      <c r="D133" s="87">
        <v>33.429092410000003</v>
      </c>
      <c r="E133" s="87">
        <v>-107.1664047</v>
      </c>
    </row>
    <row r="134" spans="1:5" x14ac:dyDescent="0.25">
      <c r="A134" s="9" t="s">
        <v>1292</v>
      </c>
      <c r="B134">
        <v>198.8</v>
      </c>
      <c r="C134" s="86">
        <v>47.05</v>
      </c>
      <c r="D134" s="87">
        <v>33.429737090000003</v>
      </c>
      <c r="E134" s="87">
        <v>-107.16552729999999</v>
      </c>
    </row>
    <row r="135" spans="1:5" x14ac:dyDescent="0.25">
      <c r="A135" s="9" t="s">
        <v>1292</v>
      </c>
      <c r="B135">
        <v>198.9</v>
      </c>
      <c r="C135" s="86">
        <v>47.11</v>
      </c>
      <c r="D135" s="87">
        <v>33.430187230000001</v>
      </c>
      <c r="E135" s="87">
        <v>-107.1645355</v>
      </c>
    </row>
    <row r="136" spans="1:5" x14ac:dyDescent="0.25">
      <c r="A136" s="9" t="s">
        <v>1292</v>
      </c>
      <c r="B136">
        <v>199</v>
      </c>
      <c r="C136" s="86">
        <v>47.17</v>
      </c>
      <c r="D136" s="87">
        <v>33.430641170000001</v>
      </c>
      <c r="E136" s="87">
        <v>-107.16354370000001</v>
      </c>
    </row>
    <row r="137" spans="1:5" x14ac:dyDescent="0.25">
      <c r="A137" s="9" t="s">
        <v>1292</v>
      </c>
      <c r="B137">
        <v>199.1</v>
      </c>
      <c r="C137" s="86">
        <v>47.23</v>
      </c>
      <c r="D137" s="87">
        <v>33.431079859999898</v>
      </c>
      <c r="E137" s="87">
        <v>-107.16254429999999</v>
      </c>
    </row>
    <row r="138" spans="1:5" x14ac:dyDescent="0.25">
      <c r="A138" s="9" t="s">
        <v>1292</v>
      </c>
      <c r="B138">
        <v>199.2</v>
      </c>
      <c r="C138" s="86">
        <v>47.29</v>
      </c>
      <c r="D138" s="87">
        <v>33.431488039999898</v>
      </c>
      <c r="E138" s="87">
        <v>-107.1615372</v>
      </c>
    </row>
    <row r="139" spans="1:5" x14ac:dyDescent="0.25">
      <c r="A139" s="9" t="s">
        <v>1292</v>
      </c>
      <c r="B139">
        <v>199.3</v>
      </c>
      <c r="C139" s="86">
        <v>47.35</v>
      </c>
      <c r="D139" s="87">
        <v>33.431892400000002</v>
      </c>
      <c r="E139" s="87">
        <v>-107.1605225</v>
      </c>
    </row>
    <row r="140" spans="1:5" x14ac:dyDescent="0.25">
      <c r="A140" s="9" t="s">
        <v>1292</v>
      </c>
      <c r="B140">
        <v>199.4</v>
      </c>
      <c r="C140" s="86">
        <v>47.42</v>
      </c>
      <c r="D140" s="87">
        <v>33.432300570000002</v>
      </c>
      <c r="E140" s="87">
        <v>-107.1595154</v>
      </c>
    </row>
    <row r="141" spans="1:5" x14ac:dyDescent="0.25">
      <c r="A141" s="9" t="s">
        <v>1292</v>
      </c>
      <c r="B141">
        <v>199.5</v>
      </c>
      <c r="C141" s="86">
        <v>47.48</v>
      </c>
      <c r="D141" s="87">
        <v>33.433128359999898</v>
      </c>
      <c r="E141" s="87">
        <v>-107.1588593</v>
      </c>
    </row>
    <row r="142" spans="1:5" x14ac:dyDescent="0.25">
      <c r="A142" s="9" t="s">
        <v>1292</v>
      </c>
      <c r="B142">
        <v>199.6</v>
      </c>
      <c r="C142" s="86">
        <v>47.55</v>
      </c>
      <c r="D142" s="87">
        <v>33.434085850000002</v>
      </c>
      <c r="E142" s="87">
        <v>-107.1583633</v>
      </c>
    </row>
    <row r="143" spans="1:5" x14ac:dyDescent="0.25">
      <c r="A143" s="9" t="s">
        <v>1292</v>
      </c>
      <c r="B143">
        <v>199.7</v>
      </c>
      <c r="C143" s="86">
        <v>47.62</v>
      </c>
      <c r="D143" s="87">
        <v>33.435146330000002</v>
      </c>
      <c r="E143" s="87">
        <v>-107.1580963</v>
      </c>
    </row>
    <row r="144" spans="1:5" x14ac:dyDescent="0.25">
      <c r="A144" s="9" t="s">
        <v>1292</v>
      </c>
      <c r="B144">
        <v>199.8</v>
      </c>
      <c r="C144" s="86">
        <v>47.68</v>
      </c>
      <c r="D144" s="87">
        <v>33.436096190000001</v>
      </c>
      <c r="E144" s="87">
        <v>-107.1575699</v>
      </c>
    </row>
    <row r="145" spans="1:5" x14ac:dyDescent="0.25">
      <c r="A145" s="9" t="s">
        <v>1292</v>
      </c>
      <c r="B145">
        <v>199.9</v>
      </c>
      <c r="C145" s="86">
        <v>47.75</v>
      </c>
      <c r="D145" s="87">
        <v>33.43689346</v>
      </c>
      <c r="E145" s="87">
        <v>-107.1568298</v>
      </c>
    </row>
    <row r="146" spans="1:5" x14ac:dyDescent="0.25">
      <c r="A146" s="9" t="s">
        <v>1292</v>
      </c>
      <c r="B146">
        <v>200</v>
      </c>
      <c r="C146" s="86">
        <v>47.81</v>
      </c>
      <c r="D146" s="87">
        <v>33.437664030000001</v>
      </c>
      <c r="E146" s="87">
        <v>-107.1560593</v>
      </c>
    </row>
    <row r="147" spans="1:5" x14ac:dyDescent="0.25">
      <c r="A147" s="9" t="s">
        <v>1292</v>
      </c>
      <c r="B147">
        <v>200.1</v>
      </c>
      <c r="C147" s="86">
        <v>47.88</v>
      </c>
      <c r="D147" s="87">
        <v>33.438358309999899</v>
      </c>
      <c r="E147" s="87">
        <v>-107.15522</v>
      </c>
    </row>
    <row r="148" spans="1:5" x14ac:dyDescent="0.25">
      <c r="A148" s="9" t="s">
        <v>1292</v>
      </c>
      <c r="B148">
        <v>200.2</v>
      </c>
      <c r="C148" s="86">
        <v>47.94</v>
      </c>
      <c r="D148" s="87">
        <v>33.439044950000003</v>
      </c>
      <c r="E148" s="87">
        <v>-107.15437319999999</v>
      </c>
    </row>
    <row r="149" spans="1:5" x14ac:dyDescent="0.25">
      <c r="A149" s="9" t="s">
        <v>1292</v>
      </c>
      <c r="B149">
        <v>200.3</v>
      </c>
      <c r="C149" s="86">
        <v>48</v>
      </c>
      <c r="D149" s="87">
        <v>33.439704900000002</v>
      </c>
      <c r="E149" s="87">
        <v>-107.15350340000001</v>
      </c>
    </row>
    <row r="150" spans="1:5" x14ac:dyDescent="0.25">
      <c r="A150" s="9" t="s">
        <v>1292</v>
      </c>
      <c r="B150">
        <v>200.4</v>
      </c>
      <c r="C150" s="86">
        <v>48.07</v>
      </c>
      <c r="D150" s="87">
        <v>33.440509800000001</v>
      </c>
      <c r="E150" s="87">
        <v>-107.1528397</v>
      </c>
    </row>
    <row r="151" spans="1:5" x14ac:dyDescent="0.25">
      <c r="A151" s="9" t="s">
        <v>1292</v>
      </c>
      <c r="B151">
        <v>200.5</v>
      </c>
      <c r="C151" s="86">
        <v>48.14</v>
      </c>
      <c r="D151" s="87">
        <v>33.441535950000002</v>
      </c>
      <c r="E151" s="87">
        <v>-107.15248870000001</v>
      </c>
    </row>
    <row r="152" spans="1:5" x14ac:dyDescent="0.25">
      <c r="A152" s="9" t="s">
        <v>1292</v>
      </c>
      <c r="B152">
        <v>200.6</v>
      </c>
      <c r="C152" s="86">
        <v>48.21</v>
      </c>
      <c r="D152" s="87">
        <v>33.442619319999899</v>
      </c>
      <c r="E152" s="87">
        <v>-107.152359</v>
      </c>
    </row>
    <row r="153" spans="1:5" x14ac:dyDescent="0.25">
      <c r="A153" s="9" t="s">
        <v>1292</v>
      </c>
      <c r="B153">
        <v>200.7</v>
      </c>
      <c r="C153" s="86">
        <v>48.28</v>
      </c>
      <c r="D153" s="87">
        <v>33.443683620000002</v>
      </c>
      <c r="E153" s="87">
        <v>-107.15214539999999</v>
      </c>
    </row>
    <row r="154" spans="1:5" x14ac:dyDescent="0.25">
      <c r="A154" s="9" t="s">
        <v>1292</v>
      </c>
      <c r="B154">
        <v>200.8</v>
      </c>
      <c r="C154" s="86">
        <v>48.34</v>
      </c>
      <c r="D154" s="87">
        <v>33.4447135899999</v>
      </c>
      <c r="E154" s="87">
        <v>-107.1517944</v>
      </c>
    </row>
    <row r="155" spans="1:5" x14ac:dyDescent="0.25">
      <c r="A155" s="9" t="s">
        <v>1292</v>
      </c>
      <c r="B155">
        <v>200.9</v>
      </c>
      <c r="C155" s="86">
        <v>48.41</v>
      </c>
      <c r="D155" s="87">
        <v>33.44574738</v>
      </c>
      <c r="E155" s="87">
        <v>-107.1514435</v>
      </c>
    </row>
    <row r="156" spans="1:5" x14ac:dyDescent="0.25">
      <c r="A156" s="9" t="s">
        <v>1292</v>
      </c>
      <c r="B156">
        <v>201</v>
      </c>
      <c r="C156" s="86">
        <v>48.48</v>
      </c>
      <c r="D156" s="87">
        <v>33.446811680000003</v>
      </c>
      <c r="E156" s="87">
        <v>-107.15127560000001</v>
      </c>
    </row>
    <row r="157" spans="1:5" x14ac:dyDescent="0.25">
      <c r="A157" s="9" t="s">
        <v>1292</v>
      </c>
      <c r="B157">
        <v>201.1</v>
      </c>
      <c r="C157" s="86">
        <v>48.55</v>
      </c>
      <c r="D157" s="87">
        <v>33.447898860000002</v>
      </c>
      <c r="E157" s="87">
        <v>-107.1512604</v>
      </c>
    </row>
    <row r="158" spans="1:5" x14ac:dyDescent="0.25">
      <c r="A158" s="9" t="s">
        <v>1292</v>
      </c>
      <c r="B158">
        <v>201.2</v>
      </c>
      <c r="C158" s="86">
        <v>48.62</v>
      </c>
      <c r="D158" s="87">
        <v>33.4489822399999</v>
      </c>
      <c r="E158" s="87">
        <v>-107.1513977</v>
      </c>
    </row>
    <row r="159" spans="1:5" x14ac:dyDescent="0.25">
      <c r="A159" s="9" t="s">
        <v>1292</v>
      </c>
      <c r="B159">
        <v>201.3</v>
      </c>
      <c r="C159" s="86">
        <v>48.69</v>
      </c>
      <c r="D159" s="87">
        <v>33.4500618</v>
      </c>
      <c r="E159" s="87">
        <v>-107.151535</v>
      </c>
    </row>
    <row r="160" spans="1:5" x14ac:dyDescent="0.25">
      <c r="A160" s="9" t="s">
        <v>1292</v>
      </c>
      <c r="B160">
        <v>201.4</v>
      </c>
      <c r="C160" s="86">
        <v>48.76</v>
      </c>
      <c r="D160" s="87">
        <v>33.451087950000002</v>
      </c>
      <c r="E160" s="87">
        <v>-107.1518707</v>
      </c>
    </row>
    <row r="161" spans="1:5" x14ac:dyDescent="0.25">
      <c r="A161" s="9" t="s">
        <v>1292</v>
      </c>
      <c r="B161">
        <v>201.5</v>
      </c>
      <c r="C161" s="86">
        <v>48.83</v>
      </c>
      <c r="D161" s="87">
        <v>33.452095030000002</v>
      </c>
      <c r="E161" s="87">
        <v>-107.1522903</v>
      </c>
    </row>
    <row r="162" spans="1:5" x14ac:dyDescent="0.25">
      <c r="A162" s="9" t="s">
        <v>1292</v>
      </c>
      <c r="B162">
        <v>201.6</v>
      </c>
      <c r="C162" s="86">
        <v>48.9</v>
      </c>
      <c r="D162" s="87">
        <v>33.453102110000003</v>
      </c>
      <c r="E162" s="87">
        <v>-107.15271</v>
      </c>
    </row>
    <row r="163" spans="1:5" x14ac:dyDescent="0.25">
      <c r="A163" s="9" t="s">
        <v>1292</v>
      </c>
      <c r="B163">
        <v>201.7</v>
      </c>
      <c r="C163" s="86">
        <v>48.96</v>
      </c>
      <c r="D163" s="87">
        <v>33.454109189999897</v>
      </c>
      <c r="E163" s="87">
        <v>-107.1531219</v>
      </c>
    </row>
    <row r="164" spans="1:5" x14ac:dyDescent="0.25">
      <c r="A164" s="9" t="s">
        <v>1292</v>
      </c>
      <c r="B164">
        <v>201.8</v>
      </c>
      <c r="C164" s="86">
        <v>49.03</v>
      </c>
      <c r="D164" s="87">
        <v>33.455116269999898</v>
      </c>
      <c r="E164" s="87">
        <v>-107.1535416</v>
      </c>
    </row>
    <row r="165" spans="1:5" x14ac:dyDescent="0.25">
      <c r="A165" s="9" t="s">
        <v>1292</v>
      </c>
      <c r="B165">
        <v>201.9</v>
      </c>
      <c r="C165" s="86">
        <v>49.1</v>
      </c>
      <c r="D165" s="87">
        <v>33.456123349999899</v>
      </c>
      <c r="E165" s="87">
        <v>-107.1539612</v>
      </c>
    </row>
    <row r="166" spans="1:5" x14ac:dyDescent="0.25">
      <c r="A166" s="9" t="s">
        <v>1292</v>
      </c>
      <c r="B166">
        <v>202</v>
      </c>
      <c r="C166" s="86">
        <v>49.17</v>
      </c>
      <c r="D166" s="87">
        <v>33.457126619999897</v>
      </c>
      <c r="E166" s="87">
        <v>-107.1543808</v>
      </c>
    </row>
    <row r="167" spans="1:5" x14ac:dyDescent="0.25">
      <c r="A167" s="9" t="s">
        <v>1292</v>
      </c>
      <c r="B167">
        <v>202.1</v>
      </c>
      <c r="C167" s="86">
        <v>49.24</v>
      </c>
      <c r="D167" s="87">
        <v>33.458133699999898</v>
      </c>
      <c r="E167" s="87">
        <v>-107.1548004</v>
      </c>
    </row>
    <row r="168" spans="1:5" x14ac:dyDescent="0.25">
      <c r="A168" s="9" t="s">
        <v>1292</v>
      </c>
      <c r="B168">
        <v>202.2</v>
      </c>
      <c r="C168" s="86">
        <v>49.31</v>
      </c>
      <c r="D168" s="87">
        <v>33.459159849999899</v>
      </c>
      <c r="E168" s="87">
        <v>-107.1551666</v>
      </c>
    </row>
    <row r="169" spans="1:5" x14ac:dyDescent="0.25">
      <c r="A169" s="9" t="s">
        <v>1292</v>
      </c>
      <c r="B169">
        <v>202.3</v>
      </c>
      <c r="C169" s="86">
        <v>49.37</v>
      </c>
      <c r="D169" s="87">
        <v>33.460205080000001</v>
      </c>
      <c r="E169" s="87">
        <v>-107.1554718</v>
      </c>
    </row>
    <row r="170" spans="1:5" x14ac:dyDescent="0.25">
      <c r="A170" s="9" t="s">
        <v>1292</v>
      </c>
      <c r="B170">
        <v>202.4</v>
      </c>
      <c r="C170" s="86">
        <v>49.44</v>
      </c>
      <c r="D170" s="87">
        <v>33.461250309999897</v>
      </c>
      <c r="E170" s="87">
        <v>-107.1557846</v>
      </c>
    </row>
    <row r="171" spans="1:5" x14ac:dyDescent="0.25">
      <c r="A171" s="9" t="s">
        <v>1292</v>
      </c>
      <c r="B171">
        <v>202.5</v>
      </c>
      <c r="C171" s="86">
        <v>49.51</v>
      </c>
      <c r="D171" s="87">
        <v>33.462303159999898</v>
      </c>
      <c r="E171" s="87">
        <v>-107.1560516</v>
      </c>
    </row>
    <row r="172" spans="1:5" x14ac:dyDescent="0.25">
      <c r="A172" s="9" t="s">
        <v>1292</v>
      </c>
      <c r="B172">
        <v>202.6</v>
      </c>
      <c r="C172" s="86">
        <v>49.58</v>
      </c>
      <c r="D172" s="87">
        <v>33.463390349999898</v>
      </c>
      <c r="E172" s="87">
        <v>-107.1561432</v>
      </c>
    </row>
    <row r="173" spans="1:5" x14ac:dyDescent="0.25">
      <c r="A173" s="9" t="s">
        <v>1292</v>
      </c>
      <c r="B173">
        <v>202.7</v>
      </c>
      <c r="C173" s="86">
        <v>49.65</v>
      </c>
      <c r="D173" s="87">
        <v>33.464431759999897</v>
      </c>
      <c r="E173" s="87">
        <v>-107.1559525</v>
      </c>
    </row>
    <row r="174" spans="1:5" x14ac:dyDescent="0.25">
      <c r="A174" s="9" t="s">
        <v>1292</v>
      </c>
      <c r="B174">
        <v>202.8</v>
      </c>
      <c r="C174" s="86">
        <v>49.72</v>
      </c>
      <c r="D174" s="87">
        <v>33.465446470000003</v>
      </c>
      <c r="E174" s="87">
        <v>-107.1555481</v>
      </c>
    </row>
    <row r="175" spans="1:5" x14ac:dyDescent="0.25">
      <c r="A175" s="9" t="s">
        <v>1292</v>
      </c>
      <c r="B175">
        <v>202.9</v>
      </c>
      <c r="C175" s="86">
        <v>49.79</v>
      </c>
      <c r="D175" s="87">
        <v>33.466342930000003</v>
      </c>
      <c r="E175" s="87">
        <v>-107.1549301</v>
      </c>
    </row>
    <row r="176" spans="1:5" x14ac:dyDescent="0.25">
      <c r="A176" s="9" t="s">
        <v>1292</v>
      </c>
      <c r="B176">
        <v>203</v>
      </c>
      <c r="C176" s="86">
        <v>49.85</v>
      </c>
      <c r="D176" s="87">
        <v>33.467140200000003</v>
      </c>
      <c r="E176" s="87">
        <v>-107.1542053</v>
      </c>
    </row>
    <row r="177" spans="1:5" x14ac:dyDescent="0.25">
      <c r="A177" s="9" t="s">
        <v>1292</v>
      </c>
      <c r="B177">
        <v>203.1</v>
      </c>
      <c r="C177" s="86">
        <v>49.92</v>
      </c>
      <c r="D177" s="87">
        <v>33.46780777</v>
      </c>
      <c r="E177" s="87">
        <v>-107.15334319999999</v>
      </c>
    </row>
    <row r="178" spans="1:5" x14ac:dyDescent="0.25">
      <c r="A178" s="9" t="s">
        <v>1292</v>
      </c>
      <c r="B178">
        <v>203.2</v>
      </c>
      <c r="C178" s="86">
        <v>49.98</v>
      </c>
      <c r="D178" s="87">
        <v>33.468318940000003</v>
      </c>
      <c r="E178" s="87">
        <v>-107.15238189999999</v>
      </c>
    </row>
    <row r="179" spans="1:5" x14ac:dyDescent="0.25">
      <c r="A179" s="9" t="s">
        <v>1292</v>
      </c>
      <c r="B179">
        <v>203.3</v>
      </c>
      <c r="C179" s="86">
        <v>50.04</v>
      </c>
      <c r="D179" s="87">
        <v>33.468845369999897</v>
      </c>
      <c r="E179" s="87">
        <v>-107.1514282</v>
      </c>
    </row>
    <row r="180" spans="1:5" x14ac:dyDescent="0.25">
      <c r="A180" s="9" t="s">
        <v>1292</v>
      </c>
      <c r="B180">
        <v>203.4</v>
      </c>
      <c r="C180" s="86">
        <v>50.1</v>
      </c>
      <c r="D180" s="87">
        <v>33.469478610000003</v>
      </c>
      <c r="E180" s="87">
        <v>-107.1505432</v>
      </c>
    </row>
    <row r="181" spans="1:5" x14ac:dyDescent="0.25">
      <c r="A181" s="9" t="s">
        <v>1292</v>
      </c>
      <c r="B181">
        <v>203.5</v>
      </c>
      <c r="C181" s="86">
        <v>50.16</v>
      </c>
      <c r="D181" s="87">
        <v>33.470111850000002</v>
      </c>
      <c r="E181" s="87">
        <v>-107.1496582</v>
      </c>
    </row>
    <row r="182" spans="1:5" x14ac:dyDescent="0.25">
      <c r="A182" s="9" t="s">
        <v>1292</v>
      </c>
      <c r="B182">
        <v>203.6</v>
      </c>
      <c r="C182" s="86">
        <v>50.23</v>
      </c>
      <c r="D182" s="87">
        <v>33.470748899999897</v>
      </c>
      <c r="E182" s="87">
        <v>-107.14877319999999</v>
      </c>
    </row>
    <row r="183" spans="1:5" x14ac:dyDescent="0.25">
      <c r="A183" s="9" t="s">
        <v>1292</v>
      </c>
      <c r="B183">
        <v>203.7</v>
      </c>
      <c r="C183" s="86">
        <v>50.29</v>
      </c>
      <c r="D183" s="87">
        <v>33.471328739999898</v>
      </c>
      <c r="E183" s="87">
        <v>-107.14785000000001</v>
      </c>
    </row>
    <row r="184" spans="1:5" x14ac:dyDescent="0.25">
      <c r="A184" s="9" t="s">
        <v>1292</v>
      </c>
      <c r="B184">
        <v>203.8</v>
      </c>
      <c r="C184" s="86">
        <v>50.35</v>
      </c>
      <c r="D184" s="87">
        <v>33.4718666099999</v>
      </c>
      <c r="E184" s="87">
        <v>-107.14690400000001</v>
      </c>
    </row>
    <row r="185" spans="1:5" x14ac:dyDescent="0.25">
      <c r="A185" s="9" t="s">
        <v>1292</v>
      </c>
      <c r="B185">
        <v>203.9</v>
      </c>
      <c r="C185" s="86">
        <v>50.41</v>
      </c>
      <c r="D185" s="87">
        <v>33.472404480000002</v>
      </c>
      <c r="E185" s="87">
        <v>-107.1459579</v>
      </c>
    </row>
    <row r="186" spans="1:5" x14ac:dyDescent="0.25">
      <c r="A186" s="9" t="s">
        <v>1292</v>
      </c>
      <c r="B186">
        <v>204</v>
      </c>
      <c r="C186" s="86">
        <v>50.47</v>
      </c>
      <c r="D186" s="87">
        <v>33.472892760000001</v>
      </c>
      <c r="E186" s="87">
        <v>-107.14498140000001</v>
      </c>
    </row>
    <row r="187" spans="1:5" x14ac:dyDescent="0.25">
      <c r="A187" s="9" t="s">
        <v>1292</v>
      </c>
      <c r="B187">
        <v>204.1</v>
      </c>
      <c r="C187" s="86">
        <v>50.53</v>
      </c>
      <c r="D187" s="87">
        <v>33.473320010000002</v>
      </c>
      <c r="E187" s="87">
        <v>-107.1439819</v>
      </c>
    </row>
    <row r="188" spans="1:5" x14ac:dyDescent="0.25">
      <c r="A188" s="9" t="s">
        <v>1292</v>
      </c>
      <c r="B188">
        <v>204.2</v>
      </c>
      <c r="C188" s="86">
        <v>50.59</v>
      </c>
      <c r="D188" s="87">
        <v>33.473747250000002</v>
      </c>
      <c r="E188" s="87">
        <v>-107.1429749</v>
      </c>
    </row>
    <row r="189" spans="1:5" x14ac:dyDescent="0.25">
      <c r="A189" s="9" t="s">
        <v>1292</v>
      </c>
      <c r="B189">
        <v>204.3</v>
      </c>
      <c r="C189" s="86">
        <v>50.65</v>
      </c>
      <c r="D189" s="87">
        <v>33.4739875799999</v>
      </c>
      <c r="E189" s="87">
        <v>-107.14192199999999</v>
      </c>
    </row>
    <row r="190" spans="1:5" x14ac:dyDescent="0.25">
      <c r="A190" s="9" t="s">
        <v>1292</v>
      </c>
      <c r="B190">
        <v>204.4</v>
      </c>
      <c r="C190" s="86">
        <v>50.71</v>
      </c>
      <c r="D190" s="87">
        <v>33.474185939999899</v>
      </c>
      <c r="E190" s="87">
        <v>-107.14084630000001</v>
      </c>
    </row>
    <row r="191" spans="1:5" x14ac:dyDescent="0.25">
      <c r="A191" s="9" t="s">
        <v>1292</v>
      </c>
      <c r="B191">
        <v>204.5</v>
      </c>
      <c r="C191" s="86">
        <v>50.77</v>
      </c>
      <c r="D191" s="87">
        <v>33.47438812</v>
      </c>
      <c r="E191" s="87">
        <v>-107.1397781</v>
      </c>
    </row>
    <row r="192" spans="1:5" x14ac:dyDescent="0.25">
      <c r="A192" s="9" t="s">
        <v>1292</v>
      </c>
      <c r="B192">
        <v>204.6</v>
      </c>
      <c r="C192" s="86">
        <v>50.83</v>
      </c>
      <c r="D192" s="87">
        <v>33.474575039999898</v>
      </c>
      <c r="E192" s="87">
        <v>-107.1387024</v>
      </c>
    </row>
    <row r="193" spans="1:5" x14ac:dyDescent="0.25">
      <c r="A193" s="9" t="s">
        <v>1292</v>
      </c>
      <c r="B193">
        <v>204.7</v>
      </c>
      <c r="C193" s="86">
        <v>50.89</v>
      </c>
      <c r="D193" s="87">
        <v>33.474716190000002</v>
      </c>
      <c r="E193" s="87">
        <v>-107.1376266</v>
      </c>
    </row>
    <row r="194" spans="1:5" x14ac:dyDescent="0.25">
      <c r="A194" s="9" t="s">
        <v>1292</v>
      </c>
      <c r="B194">
        <v>204.8</v>
      </c>
      <c r="C194" s="86">
        <v>50.95</v>
      </c>
      <c r="D194" s="87">
        <v>33.474861150000002</v>
      </c>
      <c r="E194" s="87">
        <v>-107.1365433</v>
      </c>
    </row>
    <row r="195" spans="1:5" x14ac:dyDescent="0.25">
      <c r="A195" s="9" t="s">
        <v>1292</v>
      </c>
      <c r="B195">
        <v>204.9</v>
      </c>
      <c r="C195" s="86">
        <v>51.01</v>
      </c>
      <c r="D195" s="87">
        <v>33.475006100000002</v>
      </c>
      <c r="E195" s="87">
        <v>-107.1354599</v>
      </c>
    </row>
    <row r="196" spans="1:5" x14ac:dyDescent="0.25">
      <c r="A196" s="9" t="s">
        <v>1292</v>
      </c>
      <c r="B196">
        <v>205</v>
      </c>
      <c r="C196" s="86">
        <v>51.06</v>
      </c>
      <c r="D196" s="87">
        <v>33.475173949999899</v>
      </c>
      <c r="E196" s="87">
        <v>-107.1343918</v>
      </c>
    </row>
    <row r="197" spans="1:5" x14ac:dyDescent="0.25">
      <c r="A197" s="9" t="s">
        <v>1292</v>
      </c>
      <c r="B197">
        <v>205.1</v>
      </c>
      <c r="C197" s="86">
        <v>51.12</v>
      </c>
      <c r="D197" s="87">
        <v>33.4757003799999</v>
      </c>
      <c r="E197" s="87">
        <v>-107.13343810000001</v>
      </c>
    </row>
    <row r="198" spans="1:5" x14ac:dyDescent="0.25">
      <c r="A198" s="9" t="s">
        <v>1292</v>
      </c>
      <c r="B198">
        <v>205.2</v>
      </c>
      <c r="C198" s="86">
        <v>51.19</v>
      </c>
      <c r="D198" s="87">
        <v>33.47622681</v>
      </c>
      <c r="E198" s="87">
        <v>-107.1324844</v>
      </c>
    </row>
    <row r="199" spans="1:5" x14ac:dyDescent="0.25">
      <c r="A199" s="9" t="s">
        <v>1292</v>
      </c>
      <c r="B199">
        <v>205.3</v>
      </c>
      <c r="C199" s="86">
        <v>51.25</v>
      </c>
      <c r="D199" s="87">
        <v>33.476757050000003</v>
      </c>
      <c r="E199" s="87">
        <v>-107.13153079999999</v>
      </c>
    </row>
    <row r="200" spans="1:5" x14ac:dyDescent="0.25">
      <c r="A200" s="9" t="s">
        <v>1292</v>
      </c>
      <c r="B200">
        <v>205.4</v>
      </c>
      <c r="C200" s="86">
        <v>51.31</v>
      </c>
      <c r="D200" s="87">
        <v>33.47728729</v>
      </c>
      <c r="E200" s="87">
        <v>-107.1305771</v>
      </c>
    </row>
    <row r="201" spans="1:5" x14ac:dyDescent="0.25">
      <c r="A201" s="9" t="s">
        <v>1292</v>
      </c>
      <c r="B201">
        <v>205.5</v>
      </c>
      <c r="C201" s="86">
        <v>51.37</v>
      </c>
      <c r="D201" s="87">
        <v>33.477825160000002</v>
      </c>
      <c r="E201" s="87">
        <v>-107.129631</v>
      </c>
    </row>
    <row r="202" spans="1:5" x14ac:dyDescent="0.25">
      <c r="A202" s="9" t="s">
        <v>1292</v>
      </c>
      <c r="B202">
        <v>205.6</v>
      </c>
      <c r="C202" s="86">
        <v>51.43</v>
      </c>
      <c r="D202" s="87">
        <v>33.478359220000002</v>
      </c>
      <c r="E202" s="87">
        <v>-107.1286774</v>
      </c>
    </row>
    <row r="203" spans="1:5" x14ac:dyDescent="0.25">
      <c r="A203" s="9" t="s">
        <v>1292</v>
      </c>
      <c r="B203">
        <v>205.7</v>
      </c>
      <c r="C203" s="86">
        <v>51.49</v>
      </c>
      <c r="D203" s="87">
        <v>33.478897089999897</v>
      </c>
      <c r="E203" s="87">
        <v>-107.12773129999999</v>
      </c>
    </row>
    <row r="204" spans="1:5" x14ac:dyDescent="0.25">
      <c r="A204" s="9" t="s">
        <v>1292</v>
      </c>
      <c r="B204">
        <v>205.8</v>
      </c>
      <c r="C204" s="86">
        <v>51.55</v>
      </c>
      <c r="D204" s="87">
        <v>33.479450229999898</v>
      </c>
      <c r="E204" s="87">
        <v>-107.1267929</v>
      </c>
    </row>
    <row r="205" spans="1:5" x14ac:dyDescent="0.25">
      <c r="A205" s="9" t="s">
        <v>1292</v>
      </c>
      <c r="B205">
        <v>205.9</v>
      </c>
      <c r="C205" s="86">
        <v>51.62</v>
      </c>
      <c r="D205" s="87">
        <v>33.48000717</v>
      </c>
      <c r="E205" s="87">
        <v>-107.1258545</v>
      </c>
    </row>
    <row r="206" spans="1:5" x14ac:dyDescent="0.25">
      <c r="A206" s="9" t="s">
        <v>1292</v>
      </c>
      <c r="B206">
        <v>206</v>
      </c>
      <c r="C206" s="86">
        <v>51.68</v>
      </c>
      <c r="D206" s="87">
        <v>33.4805603</v>
      </c>
      <c r="E206" s="87">
        <v>-107.12491609999999</v>
      </c>
    </row>
    <row r="207" spans="1:5" x14ac:dyDescent="0.25">
      <c r="A207" s="9" t="s">
        <v>1292</v>
      </c>
      <c r="B207">
        <v>206.1</v>
      </c>
      <c r="C207" s="86">
        <v>51.74</v>
      </c>
      <c r="D207" s="87">
        <v>33.481170650000003</v>
      </c>
      <c r="E207" s="87">
        <v>-107.1240234</v>
      </c>
    </row>
    <row r="208" spans="1:5" x14ac:dyDescent="0.25">
      <c r="A208" s="9" t="s">
        <v>1292</v>
      </c>
      <c r="B208">
        <v>206.2</v>
      </c>
      <c r="C208" s="86">
        <v>51.8</v>
      </c>
      <c r="D208" s="87">
        <v>33.481971739999899</v>
      </c>
      <c r="E208" s="87">
        <v>-107.12328340000001</v>
      </c>
    </row>
    <row r="209" spans="1:5" x14ac:dyDescent="0.25">
      <c r="A209" s="9" t="s">
        <v>1292</v>
      </c>
      <c r="B209">
        <v>206.3</v>
      </c>
      <c r="C209" s="86">
        <v>51.87</v>
      </c>
      <c r="D209" s="87">
        <v>33.48290634</v>
      </c>
      <c r="E209" s="87">
        <v>-107.1227722</v>
      </c>
    </row>
    <row r="210" spans="1:5" x14ac:dyDescent="0.25">
      <c r="A210" s="9" t="s">
        <v>1292</v>
      </c>
      <c r="B210">
        <v>206.4</v>
      </c>
      <c r="C210" s="86">
        <v>51.94</v>
      </c>
      <c r="D210" s="87">
        <v>33.483974459999899</v>
      </c>
      <c r="E210" s="87">
        <v>-107.12270359999999</v>
      </c>
    </row>
    <row r="211" spans="1:5" x14ac:dyDescent="0.25">
      <c r="A211" s="9" t="s">
        <v>1292</v>
      </c>
      <c r="B211">
        <v>206.5</v>
      </c>
      <c r="C211" s="86">
        <v>52.01</v>
      </c>
      <c r="D211" s="87">
        <v>33.485046390000001</v>
      </c>
      <c r="E211" s="87">
        <v>-107.1228638</v>
      </c>
    </row>
    <row r="212" spans="1:5" x14ac:dyDescent="0.25">
      <c r="A212" s="9" t="s">
        <v>1292</v>
      </c>
      <c r="B212">
        <v>206.6</v>
      </c>
      <c r="C212" s="86">
        <v>52.08</v>
      </c>
      <c r="D212" s="87">
        <v>33.486095429999899</v>
      </c>
      <c r="E212" s="87">
        <v>-107.1231689</v>
      </c>
    </row>
    <row r="213" spans="1:5" x14ac:dyDescent="0.25">
      <c r="A213" s="9" t="s">
        <v>1292</v>
      </c>
      <c r="B213">
        <v>206.7</v>
      </c>
      <c r="C213" s="86">
        <v>52.14</v>
      </c>
      <c r="D213" s="87">
        <v>33.48707581</v>
      </c>
      <c r="E213" s="87">
        <v>-107.12363430000001</v>
      </c>
    </row>
    <row r="214" spans="1:5" x14ac:dyDescent="0.25">
      <c r="A214" s="9" t="s">
        <v>1292</v>
      </c>
      <c r="B214">
        <v>206.8</v>
      </c>
      <c r="C214" s="86">
        <v>52.22</v>
      </c>
      <c r="D214" s="87">
        <v>33.488132479999898</v>
      </c>
      <c r="E214" s="87">
        <v>-107.123848</v>
      </c>
    </row>
    <row r="215" spans="1:5" x14ac:dyDescent="0.25">
      <c r="A215" s="9" t="s">
        <v>1292</v>
      </c>
      <c r="B215">
        <v>206.9</v>
      </c>
      <c r="C215" s="86">
        <v>52.29</v>
      </c>
      <c r="D215" s="87">
        <v>33.489215850000001</v>
      </c>
      <c r="E215" s="87">
        <v>-107.12397</v>
      </c>
    </row>
    <row r="216" spans="1:5" x14ac:dyDescent="0.25">
      <c r="A216" s="9" t="s">
        <v>1292</v>
      </c>
      <c r="B216">
        <v>207</v>
      </c>
      <c r="C216" s="86">
        <v>52.35</v>
      </c>
      <c r="D216" s="87">
        <v>33.49028397</v>
      </c>
      <c r="E216" s="87">
        <v>-107.12417600000001</v>
      </c>
    </row>
    <row r="217" spans="1:5" x14ac:dyDescent="0.25">
      <c r="A217" s="9" t="s">
        <v>1292</v>
      </c>
      <c r="B217">
        <v>207.1</v>
      </c>
      <c r="C217" s="86">
        <v>52.42</v>
      </c>
      <c r="D217" s="87">
        <v>33.491348270000003</v>
      </c>
      <c r="E217" s="87">
        <v>-107.1244049</v>
      </c>
    </row>
    <row r="218" spans="1:5" x14ac:dyDescent="0.25">
      <c r="A218" s="9" t="s">
        <v>1292</v>
      </c>
      <c r="B218">
        <v>207.2</v>
      </c>
      <c r="C218" s="86">
        <v>52.49</v>
      </c>
      <c r="D218" s="87">
        <v>33.4924125699999</v>
      </c>
      <c r="E218" s="87">
        <v>-107.12464900000001</v>
      </c>
    </row>
    <row r="219" spans="1:5" x14ac:dyDescent="0.25">
      <c r="A219" s="9" t="s">
        <v>1292</v>
      </c>
      <c r="B219">
        <v>207.3</v>
      </c>
      <c r="C219" s="86">
        <v>52.56</v>
      </c>
      <c r="D219" s="87">
        <v>33.493476870000002</v>
      </c>
      <c r="E219" s="87">
        <v>-107.1248856</v>
      </c>
    </row>
    <row r="220" spans="1:5" x14ac:dyDescent="0.25">
      <c r="A220" s="9" t="s">
        <v>1292</v>
      </c>
      <c r="B220">
        <v>207.4</v>
      </c>
      <c r="C220" s="86">
        <v>52.63</v>
      </c>
      <c r="D220" s="87">
        <v>33.49455261</v>
      </c>
      <c r="E220" s="87">
        <v>-107.1249084</v>
      </c>
    </row>
    <row r="221" spans="1:5" x14ac:dyDescent="0.25">
      <c r="A221" s="9" t="s">
        <v>1292</v>
      </c>
      <c r="B221">
        <v>207.5</v>
      </c>
      <c r="C221" s="86">
        <v>52.7</v>
      </c>
      <c r="D221" s="87">
        <v>33.495578770000002</v>
      </c>
      <c r="E221" s="87">
        <v>-107.12462619999999</v>
      </c>
    </row>
    <row r="222" spans="1:5" x14ac:dyDescent="0.25">
      <c r="A222" s="9" t="s">
        <v>1292</v>
      </c>
      <c r="B222">
        <v>207.6</v>
      </c>
      <c r="C222" s="86">
        <v>52.77</v>
      </c>
      <c r="D222" s="87">
        <v>33.496517179999898</v>
      </c>
      <c r="E222" s="87">
        <v>-107.1240768</v>
      </c>
    </row>
    <row r="223" spans="1:5" x14ac:dyDescent="0.25">
      <c r="A223" s="9" t="s">
        <v>1292</v>
      </c>
      <c r="B223">
        <v>207.7</v>
      </c>
      <c r="C223" s="86">
        <v>52.83</v>
      </c>
      <c r="D223" s="87">
        <v>33.49741745</v>
      </c>
      <c r="E223" s="87">
        <v>-107.12346650000001</v>
      </c>
    </row>
    <row r="224" spans="1:5" x14ac:dyDescent="0.25">
      <c r="A224" s="9" t="s">
        <v>1292</v>
      </c>
      <c r="B224">
        <v>207.8</v>
      </c>
      <c r="C224" s="86">
        <v>52.9</v>
      </c>
      <c r="D224" s="87">
        <v>33.4982414199999</v>
      </c>
      <c r="E224" s="87">
        <v>-107.1227493</v>
      </c>
    </row>
    <row r="225" spans="1:5" x14ac:dyDescent="0.25">
      <c r="A225" s="9" t="s">
        <v>1292</v>
      </c>
      <c r="B225">
        <v>207.9</v>
      </c>
      <c r="C225" s="86">
        <v>52.96</v>
      </c>
      <c r="D225" s="87">
        <v>33.499061580000003</v>
      </c>
      <c r="E225" s="87">
        <v>-107.1220398</v>
      </c>
    </row>
    <row r="226" spans="1:5" x14ac:dyDescent="0.25">
      <c r="A226" s="9" t="s">
        <v>1292</v>
      </c>
      <c r="B226">
        <v>208</v>
      </c>
      <c r="C226" s="86">
        <v>53.03</v>
      </c>
      <c r="D226" s="87">
        <v>33.499885560000003</v>
      </c>
      <c r="E226" s="87">
        <v>-107.1213226</v>
      </c>
    </row>
    <row r="227" spans="1:5" x14ac:dyDescent="0.25">
      <c r="A227" s="9" t="s">
        <v>1292</v>
      </c>
      <c r="B227">
        <v>208.1</v>
      </c>
      <c r="C227" s="86">
        <v>53.09</v>
      </c>
      <c r="D227" s="87">
        <v>33.50069809</v>
      </c>
      <c r="E227" s="87">
        <v>-107.1205978</v>
      </c>
    </row>
    <row r="228" spans="1:5" x14ac:dyDescent="0.25">
      <c r="A228" s="9" t="s">
        <v>1292</v>
      </c>
      <c r="B228">
        <v>208.2</v>
      </c>
      <c r="C228" s="86">
        <v>53.16</v>
      </c>
      <c r="D228" s="87">
        <v>33.501510619999898</v>
      </c>
      <c r="E228" s="87">
        <v>-107.11986539999999</v>
      </c>
    </row>
    <row r="229" spans="1:5" x14ac:dyDescent="0.25">
      <c r="A229" s="9" t="s">
        <v>1292</v>
      </c>
      <c r="B229">
        <v>208.3</v>
      </c>
      <c r="C229" s="86">
        <v>53.22</v>
      </c>
      <c r="D229" s="87">
        <v>33.50231934</v>
      </c>
      <c r="E229" s="87">
        <v>-107.11914059999999</v>
      </c>
    </row>
    <row r="230" spans="1:5" x14ac:dyDescent="0.25">
      <c r="A230" s="9" t="s">
        <v>1292</v>
      </c>
      <c r="B230">
        <v>208.4</v>
      </c>
      <c r="C230" s="86">
        <v>53.29</v>
      </c>
      <c r="D230" s="87">
        <v>33.503128050000001</v>
      </c>
      <c r="E230" s="87">
        <v>-107.1184082</v>
      </c>
    </row>
    <row r="231" spans="1:5" x14ac:dyDescent="0.25">
      <c r="A231" s="9" t="s">
        <v>1292</v>
      </c>
      <c r="B231">
        <v>208.5</v>
      </c>
      <c r="C231" s="86">
        <v>53.36</v>
      </c>
      <c r="D231" s="87">
        <v>33.504001619999897</v>
      </c>
      <c r="E231" s="87">
        <v>-107.11775969999999</v>
      </c>
    </row>
    <row r="232" spans="1:5" x14ac:dyDescent="0.25">
      <c r="A232" s="9" t="s">
        <v>1292</v>
      </c>
      <c r="B232">
        <v>208.6</v>
      </c>
      <c r="C232" s="86">
        <v>53.42</v>
      </c>
      <c r="D232" s="87">
        <v>33.504898070000003</v>
      </c>
      <c r="E232" s="87">
        <v>-107.1171417</v>
      </c>
    </row>
    <row r="233" spans="1:5" x14ac:dyDescent="0.25">
      <c r="A233" s="9" t="s">
        <v>1292</v>
      </c>
      <c r="B233">
        <v>208.7</v>
      </c>
      <c r="C233" s="86">
        <v>53.49</v>
      </c>
      <c r="D233" s="87">
        <v>33.505805969999898</v>
      </c>
      <c r="E233" s="87">
        <v>-107.116539</v>
      </c>
    </row>
    <row r="234" spans="1:5" x14ac:dyDescent="0.25">
      <c r="A234" s="9" t="s">
        <v>1292</v>
      </c>
      <c r="B234">
        <v>208.8</v>
      </c>
      <c r="C234" s="86">
        <v>53.56</v>
      </c>
      <c r="D234" s="87">
        <v>33.506759639999899</v>
      </c>
      <c r="E234" s="87">
        <v>-107.1160126</v>
      </c>
    </row>
    <row r="235" spans="1:5" x14ac:dyDescent="0.25">
      <c r="A235" s="9" t="s">
        <v>1292</v>
      </c>
      <c r="B235">
        <v>208.9</v>
      </c>
      <c r="C235" s="86">
        <v>53.62</v>
      </c>
      <c r="D235" s="87">
        <v>33.507713320000001</v>
      </c>
      <c r="E235" s="87">
        <v>-107.1154861</v>
      </c>
    </row>
    <row r="236" spans="1:5" x14ac:dyDescent="0.25">
      <c r="A236" s="9" t="s">
        <v>1292</v>
      </c>
      <c r="B236">
        <v>209</v>
      </c>
      <c r="C236" s="86">
        <v>53.69</v>
      </c>
      <c r="D236" s="87">
        <v>33.508666990000002</v>
      </c>
      <c r="E236" s="87">
        <v>-107.1149597</v>
      </c>
    </row>
    <row r="237" spans="1:5" x14ac:dyDescent="0.25">
      <c r="A237" s="9" t="s">
        <v>1292</v>
      </c>
      <c r="B237">
        <v>209.1</v>
      </c>
      <c r="C237" s="86">
        <v>53.76</v>
      </c>
      <c r="D237" s="87">
        <v>33.509620669999897</v>
      </c>
      <c r="E237" s="87">
        <v>-107.1144333</v>
      </c>
    </row>
    <row r="238" spans="1:5" x14ac:dyDescent="0.25">
      <c r="A238" s="9" t="s">
        <v>1292</v>
      </c>
      <c r="B238">
        <v>209.2</v>
      </c>
      <c r="C238" s="86">
        <v>53.83</v>
      </c>
      <c r="D238" s="87">
        <v>33.510578160000001</v>
      </c>
      <c r="E238" s="87">
        <v>-107.1139069</v>
      </c>
    </row>
    <row r="239" spans="1:5" x14ac:dyDescent="0.25">
      <c r="A239" s="9" t="s">
        <v>1292</v>
      </c>
      <c r="B239">
        <v>209.3</v>
      </c>
      <c r="C239" s="86">
        <v>53.89</v>
      </c>
      <c r="D239" s="87">
        <v>33.511531830000003</v>
      </c>
      <c r="E239" s="87">
        <v>-107.1133804</v>
      </c>
    </row>
    <row r="240" spans="1:5" x14ac:dyDescent="0.25">
      <c r="A240" s="9" t="s">
        <v>1292</v>
      </c>
      <c r="B240">
        <v>209.4</v>
      </c>
      <c r="C240" s="86">
        <v>53.96</v>
      </c>
      <c r="D240" s="87">
        <v>33.512474060000002</v>
      </c>
      <c r="E240" s="87">
        <v>-107.1128387</v>
      </c>
    </row>
    <row r="241" spans="1:5" x14ac:dyDescent="0.25">
      <c r="A241" s="9" t="s">
        <v>1292</v>
      </c>
      <c r="B241">
        <v>209.5</v>
      </c>
      <c r="C241" s="86">
        <v>54.03</v>
      </c>
      <c r="D241" s="87">
        <v>33.513420099999898</v>
      </c>
      <c r="E241" s="87">
        <v>-107.11228939999999</v>
      </c>
    </row>
    <row r="242" spans="1:5" x14ac:dyDescent="0.25">
      <c r="A242" s="9" t="s">
        <v>1292</v>
      </c>
      <c r="B242">
        <v>209.6</v>
      </c>
      <c r="C242" s="86">
        <v>54.1</v>
      </c>
      <c r="D242" s="87">
        <v>33.514362339999899</v>
      </c>
      <c r="E242" s="87">
        <v>-107.1117477</v>
      </c>
    </row>
    <row r="243" spans="1:5" x14ac:dyDescent="0.25">
      <c r="A243" s="9" t="s">
        <v>1292</v>
      </c>
      <c r="B243">
        <v>209.7</v>
      </c>
      <c r="C243" s="86">
        <v>54.16</v>
      </c>
      <c r="D243" s="87">
        <v>33.51528931</v>
      </c>
      <c r="E243" s="87">
        <v>-107.1111755</v>
      </c>
    </row>
    <row r="244" spans="1:5" x14ac:dyDescent="0.25">
      <c r="A244" s="9" t="s">
        <v>1292</v>
      </c>
      <c r="B244">
        <v>209.8</v>
      </c>
      <c r="C244" s="86">
        <v>54.23</v>
      </c>
      <c r="D244" s="87">
        <v>33.516189580000002</v>
      </c>
      <c r="E244" s="87">
        <v>-107.1105652</v>
      </c>
    </row>
    <row r="245" spans="1:5" x14ac:dyDescent="0.25">
      <c r="A245" s="9" t="s">
        <v>1292</v>
      </c>
      <c r="B245">
        <v>209.9</v>
      </c>
      <c r="C245" s="86">
        <v>54.29</v>
      </c>
      <c r="D245" s="87">
        <v>33.517032620000002</v>
      </c>
      <c r="E245" s="87">
        <v>-107.10987849999999</v>
      </c>
    </row>
    <row r="246" spans="1:5" x14ac:dyDescent="0.25">
      <c r="A246" s="9" t="s">
        <v>1292</v>
      </c>
      <c r="B246">
        <v>210</v>
      </c>
      <c r="C246" s="86">
        <v>54.36</v>
      </c>
      <c r="D246" s="87">
        <v>33.5177726699999</v>
      </c>
      <c r="E246" s="87">
        <v>-107.1090775</v>
      </c>
    </row>
    <row r="247" spans="1:5" x14ac:dyDescent="0.25">
      <c r="A247" s="9" t="s">
        <v>1292</v>
      </c>
      <c r="B247">
        <v>210.1</v>
      </c>
      <c r="C247" s="86">
        <v>54.42</v>
      </c>
      <c r="D247" s="87">
        <v>33.518676759999899</v>
      </c>
      <c r="E247" s="87">
        <v>-107.10851289999999</v>
      </c>
    </row>
    <row r="248" spans="1:5" x14ac:dyDescent="0.25">
      <c r="A248" s="9" t="s">
        <v>1292</v>
      </c>
      <c r="B248">
        <v>210.2</v>
      </c>
      <c r="C248" s="86">
        <v>54.49</v>
      </c>
      <c r="D248" s="87">
        <v>33.519680020000003</v>
      </c>
      <c r="E248" s="87">
        <v>-107.1080856</v>
      </c>
    </row>
    <row r="249" spans="1:5" x14ac:dyDescent="0.25">
      <c r="A249" s="9" t="s">
        <v>1292</v>
      </c>
      <c r="B249">
        <v>210.3</v>
      </c>
      <c r="C249" s="86">
        <v>54.56</v>
      </c>
      <c r="D249" s="87">
        <v>33.52066422</v>
      </c>
      <c r="E249" s="87">
        <v>-107.1076279</v>
      </c>
    </row>
    <row r="250" spans="1:5" x14ac:dyDescent="0.25">
      <c r="A250" s="9" t="s">
        <v>1292</v>
      </c>
      <c r="B250">
        <v>210.4</v>
      </c>
      <c r="C250" s="86">
        <v>54.63</v>
      </c>
      <c r="D250" s="87">
        <v>33.521564480000002</v>
      </c>
      <c r="E250" s="87">
        <v>-107.10700989999999</v>
      </c>
    </row>
    <row r="251" spans="1:5" x14ac:dyDescent="0.25">
      <c r="A251" s="9" t="s">
        <v>1292</v>
      </c>
      <c r="B251">
        <v>210.5</v>
      </c>
      <c r="C251" s="86">
        <v>54.69</v>
      </c>
      <c r="D251" s="87">
        <v>33.522464749999898</v>
      </c>
      <c r="E251" s="87">
        <v>-107.10639949999999</v>
      </c>
    </row>
    <row r="252" spans="1:5" x14ac:dyDescent="0.25">
      <c r="A252" s="9" t="s">
        <v>1292</v>
      </c>
      <c r="B252">
        <v>210.6</v>
      </c>
      <c r="C252" s="86">
        <v>54.76</v>
      </c>
      <c r="D252" s="87">
        <v>33.52331161</v>
      </c>
      <c r="E252" s="87">
        <v>-107.1057129</v>
      </c>
    </row>
    <row r="253" spans="1:5" x14ac:dyDescent="0.25">
      <c r="A253" s="9" t="s">
        <v>1292</v>
      </c>
      <c r="B253">
        <v>210.7</v>
      </c>
      <c r="C253" s="86">
        <v>54.82</v>
      </c>
      <c r="D253" s="87">
        <v>33.5241432199999</v>
      </c>
      <c r="E253" s="87">
        <v>-107.105011</v>
      </c>
    </row>
    <row r="254" spans="1:5" x14ac:dyDescent="0.25">
      <c r="A254" s="9" t="s">
        <v>1292</v>
      </c>
      <c r="B254">
        <v>210.8</v>
      </c>
      <c r="C254" s="86">
        <v>54.89</v>
      </c>
      <c r="D254" s="87">
        <v>33.524848939999899</v>
      </c>
      <c r="E254" s="87">
        <v>-107.104187</v>
      </c>
    </row>
    <row r="255" spans="1:5" x14ac:dyDescent="0.25">
      <c r="A255" s="9" t="s">
        <v>1292</v>
      </c>
      <c r="B255">
        <v>210.9</v>
      </c>
      <c r="C255" s="86">
        <v>54.95</v>
      </c>
      <c r="D255" s="87">
        <v>33.5255127</v>
      </c>
      <c r="E255" s="87">
        <v>-107.1033173</v>
      </c>
    </row>
    <row r="256" spans="1:5" x14ac:dyDescent="0.25">
      <c r="A256" s="9" t="s">
        <v>1292</v>
      </c>
      <c r="B256">
        <v>211</v>
      </c>
      <c r="C256" s="86">
        <v>55.01</v>
      </c>
      <c r="D256" s="87">
        <v>33.526176450000001</v>
      </c>
      <c r="E256" s="87">
        <v>-107.1024551</v>
      </c>
    </row>
    <row r="257" spans="1:5" x14ac:dyDescent="0.25">
      <c r="A257" s="9" t="s">
        <v>1292</v>
      </c>
      <c r="B257">
        <v>211.1</v>
      </c>
      <c r="C257" s="86">
        <v>55.08</v>
      </c>
      <c r="D257" s="87">
        <v>33.526794430000002</v>
      </c>
      <c r="E257" s="87">
        <v>-107.1015625</v>
      </c>
    </row>
    <row r="258" spans="1:5" x14ac:dyDescent="0.25">
      <c r="A258" s="9" t="s">
        <v>1292</v>
      </c>
      <c r="B258">
        <v>211.2</v>
      </c>
      <c r="C258" s="86">
        <v>55.14</v>
      </c>
      <c r="D258" s="87">
        <v>33.52739716</v>
      </c>
      <c r="E258" s="87">
        <v>-107.100647</v>
      </c>
    </row>
    <row r="259" spans="1:5" x14ac:dyDescent="0.25">
      <c r="A259" s="9" t="s">
        <v>1292</v>
      </c>
      <c r="B259">
        <v>211.3</v>
      </c>
      <c r="C259" s="86">
        <v>55.2</v>
      </c>
      <c r="D259" s="87">
        <v>33.52796936</v>
      </c>
      <c r="E259" s="87">
        <v>-107.09972380000001</v>
      </c>
    </row>
    <row r="260" spans="1:5" x14ac:dyDescent="0.25">
      <c r="A260" s="9" t="s">
        <v>1292</v>
      </c>
      <c r="B260">
        <v>211.4</v>
      </c>
      <c r="C260" s="86">
        <v>55.26</v>
      </c>
      <c r="D260" s="87">
        <v>33.5284118699999</v>
      </c>
      <c r="E260" s="87">
        <v>-107.098732</v>
      </c>
    </row>
    <row r="261" spans="1:5" x14ac:dyDescent="0.25">
      <c r="A261" s="9" t="s">
        <v>1292</v>
      </c>
      <c r="B261">
        <v>211.5</v>
      </c>
      <c r="C261" s="86">
        <v>55.32</v>
      </c>
      <c r="D261" s="87">
        <v>33.528671260000003</v>
      </c>
      <c r="E261" s="87">
        <v>-107.0976715</v>
      </c>
    </row>
    <row r="262" spans="1:5" x14ac:dyDescent="0.25">
      <c r="A262" s="9" t="s">
        <v>1292</v>
      </c>
      <c r="B262">
        <v>211.6</v>
      </c>
      <c r="C262" s="86">
        <v>55.38</v>
      </c>
      <c r="D262" s="87">
        <v>33.528903960000001</v>
      </c>
      <c r="E262" s="87">
        <v>-107.096611</v>
      </c>
    </row>
    <row r="263" spans="1:5" x14ac:dyDescent="0.25">
      <c r="A263" s="9" t="s">
        <v>1292</v>
      </c>
      <c r="B263">
        <v>211.7</v>
      </c>
      <c r="C263" s="86">
        <v>55.44</v>
      </c>
      <c r="D263" s="87">
        <v>33.529136659999899</v>
      </c>
      <c r="E263" s="87">
        <v>-107.0955429</v>
      </c>
    </row>
    <row r="264" spans="1:5" x14ac:dyDescent="0.25">
      <c r="A264" s="9" t="s">
        <v>1292</v>
      </c>
      <c r="B264">
        <v>211.8</v>
      </c>
      <c r="C264" s="86">
        <v>55.5</v>
      </c>
      <c r="D264" s="87">
        <v>33.529506679999898</v>
      </c>
      <c r="E264" s="87">
        <v>-107.0945206</v>
      </c>
    </row>
    <row r="265" spans="1:5" x14ac:dyDescent="0.25">
      <c r="A265" s="9" t="s">
        <v>1292</v>
      </c>
      <c r="B265">
        <v>211.9</v>
      </c>
      <c r="C265" s="86">
        <v>55.56</v>
      </c>
      <c r="D265" s="87">
        <v>33.529880519999899</v>
      </c>
      <c r="E265" s="87">
        <v>-107.0934982</v>
      </c>
    </row>
    <row r="266" spans="1:5" x14ac:dyDescent="0.25">
      <c r="A266" s="9" t="s">
        <v>1292</v>
      </c>
      <c r="B266">
        <v>212</v>
      </c>
      <c r="C266" s="86">
        <v>55.62</v>
      </c>
      <c r="D266" s="87">
        <v>33.530258179999898</v>
      </c>
      <c r="E266" s="87">
        <v>-107.0924759</v>
      </c>
    </row>
    <row r="267" spans="1:5" x14ac:dyDescent="0.25">
      <c r="A267" s="9" t="s">
        <v>1292</v>
      </c>
      <c r="B267">
        <v>212.1</v>
      </c>
      <c r="C267" s="86">
        <v>55.68</v>
      </c>
      <c r="D267" s="87">
        <v>33.530799870000003</v>
      </c>
      <c r="E267" s="87">
        <v>-107.0915298</v>
      </c>
    </row>
    <row r="268" spans="1:5" x14ac:dyDescent="0.25">
      <c r="A268" s="9" t="s">
        <v>1292</v>
      </c>
      <c r="B268">
        <v>212.2</v>
      </c>
      <c r="C268" s="86">
        <v>55.74</v>
      </c>
      <c r="D268" s="87">
        <v>33.531337739999898</v>
      </c>
      <c r="E268" s="87">
        <v>-107.0905838</v>
      </c>
    </row>
    <row r="269" spans="1:5" x14ac:dyDescent="0.25">
      <c r="A269" s="9" t="s">
        <v>1292</v>
      </c>
      <c r="B269">
        <v>212.3</v>
      </c>
      <c r="C269" s="86">
        <v>55.8</v>
      </c>
      <c r="D269" s="87">
        <v>33.5318832399999</v>
      </c>
      <c r="E269" s="87">
        <v>-107.08963780000001</v>
      </c>
    </row>
    <row r="270" spans="1:5" x14ac:dyDescent="0.25">
      <c r="A270" s="9" t="s">
        <v>1292</v>
      </c>
      <c r="B270">
        <v>212.4</v>
      </c>
      <c r="C270" s="86">
        <v>55.87</v>
      </c>
      <c r="D270" s="87">
        <v>33.532547000000001</v>
      </c>
      <c r="E270" s="87">
        <v>-107.08877560000001</v>
      </c>
    </row>
    <row r="271" spans="1:5" x14ac:dyDescent="0.25">
      <c r="A271" s="9" t="s">
        <v>1292</v>
      </c>
      <c r="B271">
        <v>212.5</v>
      </c>
      <c r="C271" s="86">
        <v>55.93</v>
      </c>
      <c r="D271" s="87">
        <v>33.5332069399999</v>
      </c>
      <c r="E271" s="87">
        <v>-107.0879059</v>
      </c>
    </row>
    <row r="272" spans="1:5" x14ac:dyDescent="0.25">
      <c r="A272" s="9" t="s">
        <v>1292</v>
      </c>
      <c r="B272">
        <v>212.6</v>
      </c>
      <c r="C272" s="86">
        <v>55.99</v>
      </c>
      <c r="D272" s="87">
        <v>33.533870700000001</v>
      </c>
      <c r="E272" s="87">
        <v>-107.0870438</v>
      </c>
    </row>
    <row r="273" spans="1:5" x14ac:dyDescent="0.25">
      <c r="A273" s="9" t="s">
        <v>1292</v>
      </c>
      <c r="B273">
        <v>212.7</v>
      </c>
      <c r="C273" s="86">
        <v>56.06</v>
      </c>
      <c r="D273" s="87">
        <v>33.5345840499999</v>
      </c>
      <c r="E273" s="87">
        <v>-107.08621979999999</v>
      </c>
    </row>
    <row r="274" spans="1:5" x14ac:dyDescent="0.25">
      <c r="A274" s="9" t="s">
        <v>1292</v>
      </c>
      <c r="B274">
        <v>212.8</v>
      </c>
      <c r="C274" s="86">
        <v>56.12</v>
      </c>
      <c r="D274" s="87">
        <v>33.535396579999897</v>
      </c>
      <c r="E274" s="87">
        <v>-107.08549499999999</v>
      </c>
    </row>
    <row r="275" spans="1:5" x14ac:dyDescent="0.25">
      <c r="A275" s="9" t="s">
        <v>1292</v>
      </c>
      <c r="B275">
        <v>212.9</v>
      </c>
      <c r="C275" s="86">
        <v>56.18</v>
      </c>
      <c r="D275" s="87">
        <v>33.536209110000001</v>
      </c>
      <c r="E275" s="87">
        <v>-107.08477019999999</v>
      </c>
    </row>
    <row r="276" spans="1:5" x14ac:dyDescent="0.25">
      <c r="A276" s="9" t="s">
        <v>1292</v>
      </c>
      <c r="B276">
        <v>213</v>
      </c>
      <c r="C276" s="86">
        <v>56.25</v>
      </c>
      <c r="D276" s="87">
        <v>33.536819459999897</v>
      </c>
      <c r="E276" s="87">
        <v>-107.08387759999999</v>
      </c>
    </row>
    <row r="277" spans="1:5" x14ac:dyDescent="0.25">
      <c r="A277" s="9" t="s">
        <v>1292</v>
      </c>
      <c r="B277">
        <v>213.1</v>
      </c>
      <c r="C277" s="86">
        <v>56.31</v>
      </c>
      <c r="D277" s="87">
        <v>33.537654879999899</v>
      </c>
      <c r="E277" s="87">
        <v>-107.08319090000001</v>
      </c>
    </row>
    <row r="278" spans="1:5" x14ac:dyDescent="0.25">
      <c r="A278" s="9" t="s">
        <v>1292</v>
      </c>
      <c r="B278">
        <v>213.2</v>
      </c>
      <c r="C278" s="86">
        <v>56.38</v>
      </c>
      <c r="D278" s="87">
        <v>33.538539890000003</v>
      </c>
      <c r="E278" s="87">
        <v>-107.0825577</v>
      </c>
    </row>
    <row r="279" spans="1:5" x14ac:dyDescent="0.25">
      <c r="A279" s="9" t="s">
        <v>1292</v>
      </c>
      <c r="B279">
        <v>213.3</v>
      </c>
      <c r="C279" s="86">
        <v>56.45</v>
      </c>
      <c r="D279" s="87">
        <v>33.539508820000002</v>
      </c>
      <c r="E279" s="87">
        <v>-107.08206180000001</v>
      </c>
    </row>
    <row r="280" spans="1:5" x14ac:dyDescent="0.25">
      <c r="A280" s="9" t="s">
        <v>1292</v>
      </c>
      <c r="B280">
        <v>213.4</v>
      </c>
      <c r="C280" s="86">
        <v>56.51</v>
      </c>
      <c r="D280" s="87">
        <v>33.540473939999899</v>
      </c>
      <c r="E280" s="87">
        <v>-107.0815582</v>
      </c>
    </row>
    <row r="281" spans="1:5" x14ac:dyDescent="0.25">
      <c r="A281" s="9" t="s">
        <v>1292</v>
      </c>
      <c r="B281">
        <v>213.5</v>
      </c>
      <c r="C281" s="86">
        <v>56.58</v>
      </c>
      <c r="D281" s="87">
        <v>33.541271209999898</v>
      </c>
      <c r="E281" s="87">
        <v>-107.0808182</v>
      </c>
    </row>
    <row r="282" spans="1:5" x14ac:dyDescent="0.25">
      <c r="A282" s="9" t="s">
        <v>1292</v>
      </c>
      <c r="B282">
        <v>213.6</v>
      </c>
      <c r="C282" s="86">
        <v>56.64</v>
      </c>
      <c r="D282" s="87">
        <v>33.542076109999996</v>
      </c>
      <c r="E282" s="87">
        <v>-107.08008580000001</v>
      </c>
    </row>
    <row r="283" spans="1:5" x14ac:dyDescent="0.25">
      <c r="A283" s="9" t="s">
        <v>1292</v>
      </c>
      <c r="B283">
        <v>213.7</v>
      </c>
      <c r="C283" s="86">
        <v>56.71</v>
      </c>
      <c r="D283" s="87">
        <v>33.54294968</v>
      </c>
      <c r="E283" s="87">
        <v>-107.0794373</v>
      </c>
    </row>
    <row r="284" spans="1:5" x14ac:dyDescent="0.25">
      <c r="A284" s="9" t="s">
        <v>1292</v>
      </c>
      <c r="B284">
        <v>213.8</v>
      </c>
      <c r="C284" s="86">
        <v>56.78</v>
      </c>
      <c r="D284" s="87">
        <v>33.543830870000001</v>
      </c>
      <c r="E284" s="87">
        <v>-107.0787964</v>
      </c>
    </row>
    <row r="285" spans="1:5" x14ac:dyDescent="0.25">
      <c r="A285" s="9" t="s">
        <v>1292</v>
      </c>
      <c r="B285">
        <v>213.9</v>
      </c>
      <c r="C285" s="86">
        <v>56.84</v>
      </c>
      <c r="D285" s="87">
        <v>33.5447998</v>
      </c>
      <c r="E285" s="87">
        <v>-107.0783005</v>
      </c>
    </row>
    <row r="286" spans="1:5" x14ac:dyDescent="0.25">
      <c r="A286" s="9" t="s">
        <v>1292</v>
      </c>
      <c r="B286">
        <v>214</v>
      </c>
      <c r="C286" s="86">
        <v>56.91</v>
      </c>
      <c r="D286" s="87">
        <v>33.545783999999898</v>
      </c>
      <c r="E286" s="87">
        <v>-107.07785029999999</v>
      </c>
    </row>
    <row r="287" spans="1:5" x14ac:dyDescent="0.25">
      <c r="A287" s="9" t="s">
        <v>1292</v>
      </c>
      <c r="B287">
        <v>214.1</v>
      </c>
      <c r="C287" s="86">
        <v>56.98</v>
      </c>
      <c r="D287" s="87">
        <v>33.546859740000002</v>
      </c>
      <c r="E287" s="87">
        <v>-107.0778885</v>
      </c>
    </row>
    <row r="288" spans="1:5" x14ac:dyDescent="0.25">
      <c r="A288" s="9" t="s">
        <v>1292</v>
      </c>
      <c r="B288">
        <v>214.2</v>
      </c>
      <c r="C288" s="86">
        <v>57.05</v>
      </c>
      <c r="D288" s="87">
        <v>33.5478706399999</v>
      </c>
      <c r="E288" s="87">
        <v>-107.0782852</v>
      </c>
    </row>
    <row r="289" spans="1:5" x14ac:dyDescent="0.25">
      <c r="A289" s="9" t="s">
        <v>1292</v>
      </c>
      <c r="B289">
        <v>214.3</v>
      </c>
      <c r="C289" s="86">
        <v>57.12</v>
      </c>
      <c r="D289" s="87">
        <v>33.548954010000003</v>
      </c>
      <c r="E289" s="87">
        <v>-107.0782013</v>
      </c>
    </row>
    <row r="290" spans="1:5" x14ac:dyDescent="0.25">
      <c r="A290" s="9" t="s">
        <v>1292</v>
      </c>
      <c r="B290">
        <v>214.4</v>
      </c>
      <c r="C290" s="86">
        <v>57.19</v>
      </c>
      <c r="D290" s="87">
        <v>33.550006869999898</v>
      </c>
      <c r="E290" s="87">
        <v>-107.07791899999999</v>
      </c>
    </row>
    <row r="291" spans="1:5" x14ac:dyDescent="0.25">
      <c r="A291" s="9" t="s">
        <v>1292</v>
      </c>
      <c r="B291">
        <v>214.5</v>
      </c>
      <c r="C291" s="86">
        <v>57.26</v>
      </c>
      <c r="D291" s="87">
        <v>33.550987239999898</v>
      </c>
      <c r="E291" s="87">
        <v>-107.0774536</v>
      </c>
    </row>
    <row r="292" spans="1:5" x14ac:dyDescent="0.25">
      <c r="A292" s="9" t="s">
        <v>1292</v>
      </c>
      <c r="B292">
        <v>214.6</v>
      </c>
      <c r="C292" s="86">
        <v>57.33</v>
      </c>
      <c r="D292" s="87">
        <v>33.55191422</v>
      </c>
      <c r="E292" s="87">
        <v>-107.07689670000001</v>
      </c>
    </row>
    <row r="293" spans="1:5" x14ac:dyDescent="0.25">
      <c r="A293" s="9" t="s">
        <v>1292</v>
      </c>
      <c r="B293">
        <v>214.7</v>
      </c>
      <c r="C293" s="86">
        <v>57.39</v>
      </c>
      <c r="D293" s="87">
        <v>33.552753449999898</v>
      </c>
      <c r="E293" s="87">
        <v>-107.0761948</v>
      </c>
    </row>
    <row r="294" spans="1:5" x14ac:dyDescent="0.25">
      <c r="A294" s="9" t="s">
        <v>1292</v>
      </c>
      <c r="B294">
        <v>214.8</v>
      </c>
      <c r="C294" s="86">
        <v>57.46</v>
      </c>
      <c r="D294" s="87">
        <v>33.553592680000001</v>
      </c>
      <c r="E294" s="87">
        <v>-107.0755005</v>
      </c>
    </row>
    <row r="295" spans="1:5" x14ac:dyDescent="0.25">
      <c r="A295" s="9" t="s">
        <v>1292</v>
      </c>
      <c r="B295">
        <v>214.9</v>
      </c>
      <c r="C295" s="86">
        <v>57.52</v>
      </c>
      <c r="D295" s="87">
        <v>33.554428100000003</v>
      </c>
      <c r="E295" s="87">
        <v>-107.0748062</v>
      </c>
    </row>
    <row r="296" spans="1:5" x14ac:dyDescent="0.25">
      <c r="A296" s="9" t="s">
        <v>1292</v>
      </c>
      <c r="B296">
        <v>215</v>
      </c>
      <c r="C296" s="86">
        <v>57.59</v>
      </c>
      <c r="D296" s="87">
        <v>33.555416110000003</v>
      </c>
      <c r="E296" s="87">
        <v>-107.07436370000001</v>
      </c>
    </row>
    <row r="297" spans="1:5" x14ac:dyDescent="0.25">
      <c r="A297" s="9" t="s">
        <v>1292</v>
      </c>
      <c r="B297">
        <v>215.1</v>
      </c>
      <c r="C297" s="86">
        <v>57.66</v>
      </c>
      <c r="D297" s="87">
        <v>33.556434629999899</v>
      </c>
      <c r="E297" s="87">
        <v>-107.073967</v>
      </c>
    </row>
    <row r="298" spans="1:5" x14ac:dyDescent="0.25">
      <c r="A298" s="9" t="s">
        <v>1292</v>
      </c>
      <c r="B298">
        <v>215.2</v>
      </c>
      <c r="C298" s="86">
        <v>57.73</v>
      </c>
      <c r="D298" s="87">
        <v>33.55748749</v>
      </c>
      <c r="E298" s="87">
        <v>-107.0736847</v>
      </c>
    </row>
    <row r="299" spans="1:5" x14ac:dyDescent="0.25">
      <c r="A299" s="9" t="s">
        <v>1292</v>
      </c>
      <c r="B299">
        <v>215.3</v>
      </c>
      <c r="C299" s="86">
        <v>57.8</v>
      </c>
      <c r="D299" s="87">
        <v>33.55854034</v>
      </c>
      <c r="E299" s="87">
        <v>-107.07341</v>
      </c>
    </row>
    <row r="300" spans="1:5" x14ac:dyDescent="0.25">
      <c r="A300" s="9" t="s">
        <v>1292</v>
      </c>
      <c r="B300">
        <v>215.4</v>
      </c>
      <c r="C300" s="86">
        <v>57.87</v>
      </c>
      <c r="D300" s="87">
        <v>33.559597019999899</v>
      </c>
      <c r="E300" s="87">
        <v>-107.0731354</v>
      </c>
    </row>
    <row r="301" spans="1:5" x14ac:dyDescent="0.25">
      <c r="A301" s="9" t="s">
        <v>1292</v>
      </c>
      <c r="B301">
        <v>215.5</v>
      </c>
      <c r="C301" s="86">
        <v>57.94</v>
      </c>
      <c r="D301" s="87">
        <v>33.560649869999899</v>
      </c>
      <c r="E301" s="87">
        <v>-107.07286070000001</v>
      </c>
    </row>
    <row r="302" spans="1:5" x14ac:dyDescent="0.25">
      <c r="A302" s="9" t="s">
        <v>1292</v>
      </c>
      <c r="B302">
        <v>215.6</v>
      </c>
      <c r="C302" s="86">
        <v>58.01</v>
      </c>
      <c r="D302" s="87">
        <v>33.561706540000003</v>
      </c>
      <c r="E302" s="87">
        <v>-107.0725861</v>
      </c>
    </row>
    <row r="303" spans="1:5" x14ac:dyDescent="0.25">
      <c r="A303" s="9" t="s">
        <v>1292</v>
      </c>
      <c r="B303">
        <v>215.7</v>
      </c>
      <c r="C303" s="86">
        <v>58.08</v>
      </c>
      <c r="D303" s="87">
        <v>33.562782290000001</v>
      </c>
      <c r="E303" s="87">
        <v>-107.0724182</v>
      </c>
    </row>
    <row r="304" spans="1:5" x14ac:dyDescent="0.25">
      <c r="A304" s="9" t="s">
        <v>1292</v>
      </c>
      <c r="B304">
        <v>215.8</v>
      </c>
      <c r="C304" s="86">
        <v>58.15</v>
      </c>
      <c r="D304" s="87">
        <v>33.563858029999899</v>
      </c>
      <c r="E304" s="87">
        <v>-107.0722504</v>
      </c>
    </row>
    <row r="305" spans="1:5" x14ac:dyDescent="0.25">
      <c r="A305" s="9" t="s">
        <v>1292</v>
      </c>
      <c r="B305">
        <v>215.9</v>
      </c>
      <c r="C305" s="86">
        <v>58.22</v>
      </c>
      <c r="D305" s="87">
        <v>33.564926149999899</v>
      </c>
      <c r="E305" s="87">
        <v>-107.0720367</v>
      </c>
    </row>
    <row r="306" spans="1:5" x14ac:dyDescent="0.25">
      <c r="A306" s="9" t="s">
        <v>1292</v>
      </c>
      <c r="B306">
        <v>216</v>
      </c>
      <c r="C306" s="86">
        <v>58.29</v>
      </c>
      <c r="D306" s="87">
        <v>33.565990450000001</v>
      </c>
      <c r="E306" s="87">
        <v>-107.0718002</v>
      </c>
    </row>
    <row r="307" spans="1:5" x14ac:dyDescent="0.25">
      <c r="A307" s="9" t="s">
        <v>1292</v>
      </c>
      <c r="B307">
        <v>216.1</v>
      </c>
      <c r="C307" s="86">
        <v>58.36</v>
      </c>
      <c r="D307" s="87">
        <v>33.567054749999897</v>
      </c>
      <c r="E307" s="87">
        <v>-107.0715714</v>
      </c>
    </row>
    <row r="308" spans="1:5" x14ac:dyDescent="0.25">
      <c r="A308" s="9" t="s">
        <v>1292</v>
      </c>
      <c r="B308">
        <v>216.2</v>
      </c>
      <c r="C308" s="86">
        <v>58.42</v>
      </c>
      <c r="D308" s="87">
        <v>33.56811905</v>
      </c>
      <c r="E308" s="87">
        <v>-107.0713348</v>
      </c>
    </row>
    <row r="309" spans="1:5" x14ac:dyDescent="0.25">
      <c r="A309" s="9" t="s">
        <v>1292</v>
      </c>
      <c r="B309">
        <v>216.3</v>
      </c>
      <c r="C309" s="86">
        <v>58.5</v>
      </c>
      <c r="D309" s="87">
        <v>33.569171910000001</v>
      </c>
      <c r="E309" s="87">
        <v>-107.0710526</v>
      </c>
    </row>
    <row r="310" spans="1:5" x14ac:dyDescent="0.25">
      <c r="A310" s="9" t="s">
        <v>1292</v>
      </c>
      <c r="B310">
        <v>216.4</v>
      </c>
      <c r="C310" s="86">
        <v>58.57</v>
      </c>
      <c r="D310" s="87">
        <v>33.570037839999898</v>
      </c>
      <c r="E310" s="87">
        <v>-107.0704193</v>
      </c>
    </row>
    <row r="311" spans="1:5" x14ac:dyDescent="0.25">
      <c r="A311" s="9" t="s">
        <v>1292</v>
      </c>
      <c r="B311">
        <v>216.5</v>
      </c>
      <c r="C311" s="86">
        <v>58.63</v>
      </c>
      <c r="D311" s="87">
        <v>33.570877080000002</v>
      </c>
      <c r="E311" s="87">
        <v>-107.0697327</v>
      </c>
    </row>
    <row r="312" spans="1:5" x14ac:dyDescent="0.25">
      <c r="A312" s="9" t="s">
        <v>1292</v>
      </c>
      <c r="B312">
        <v>216.6</v>
      </c>
      <c r="C312" s="86">
        <v>58.7</v>
      </c>
      <c r="D312" s="87">
        <v>33.571811680000003</v>
      </c>
      <c r="E312" s="87">
        <v>-107.0691681</v>
      </c>
    </row>
    <row r="313" spans="1:5" x14ac:dyDescent="0.25">
      <c r="A313" s="9" t="s">
        <v>1292</v>
      </c>
      <c r="B313">
        <v>216.7</v>
      </c>
      <c r="C313" s="86">
        <v>58.77</v>
      </c>
      <c r="D313" s="87">
        <v>33.572746279999897</v>
      </c>
      <c r="E313" s="87">
        <v>-107.06860349999999</v>
      </c>
    </row>
    <row r="314" spans="1:5" x14ac:dyDescent="0.25">
      <c r="A314" s="9" t="s">
        <v>1292</v>
      </c>
      <c r="B314">
        <v>216.8</v>
      </c>
      <c r="C314" s="86">
        <v>58.83</v>
      </c>
      <c r="D314" s="87">
        <v>33.573677060000001</v>
      </c>
      <c r="E314" s="87">
        <v>-107.0680466</v>
      </c>
    </row>
    <row r="315" spans="1:5" x14ac:dyDescent="0.25">
      <c r="A315" s="9" t="s">
        <v>1292</v>
      </c>
      <c r="B315">
        <v>216.9</v>
      </c>
      <c r="C315" s="86">
        <v>58.9</v>
      </c>
      <c r="D315" s="87">
        <v>33.574512480000003</v>
      </c>
      <c r="E315" s="87">
        <v>-107.06734470000001</v>
      </c>
    </row>
    <row r="316" spans="1:5" x14ac:dyDescent="0.25">
      <c r="A316" s="9" t="s">
        <v>1292</v>
      </c>
      <c r="B316">
        <v>217</v>
      </c>
      <c r="C316" s="86">
        <v>58.96</v>
      </c>
      <c r="D316" s="87">
        <v>33.57532501</v>
      </c>
      <c r="E316" s="87">
        <v>-107.06661990000001</v>
      </c>
    </row>
    <row r="317" spans="1:5" x14ac:dyDescent="0.25">
      <c r="A317" s="9" t="s">
        <v>1292</v>
      </c>
      <c r="B317">
        <v>217.1</v>
      </c>
      <c r="C317" s="86">
        <v>59.03</v>
      </c>
      <c r="D317" s="87">
        <v>33.5761032099999</v>
      </c>
      <c r="E317" s="87">
        <v>-107.0658569</v>
      </c>
    </row>
    <row r="318" spans="1:5" x14ac:dyDescent="0.25">
      <c r="A318" s="9" t="s">
        <v>1292</v>
      </c>
      <c r="B318">
        <v>217.2</v>
      </c>
      <c r="C318" s="86">
        <v>59.1</v>
      </c>
      <c r="D318" s="87">
        <v>33.57709122</v>
      </c>
      <c r="E318" s="87">
        <v>-107.0654526</v>
      </c>
    </row>
    <row r="319" spans="1:5" x14ac:dyDescent="0.25">
      <c r="A319" s="9" t="s">
        <v>1292</v>
      </c>
      <c r="B319">
        <v>217.3</v>
      </c>
      <c r="C319" s="86">
        <v>59.17</v>
      </c>
      <c r="D319" s="87">
        <v>33.578086849999899</v>
      </c>
      <c r="E319" s="87">
        <v>-107.065033</v>
      </c>
    </row>
    <row r="320" spans="1:5" x14ac:dyDescent="0.25">
      <c r="A320" s="9" t="s">
        <v>1292</v>
      </c>
      <c r="B320">
        <v>217.4</v>
      </c>
      <c r="C320" s="86">
        <v>59.24</v>
      </c>
      <c r="D320" s="87">
        <v>33.579029079999898</v>
      </c>
      <c r="E320" s="87">
        <v>-107.0644836</v>
      </c>
    </row>
    <row r="321" spans="1:5" x14ac:dyDescent="0.25">
      <c r="A321" s="9" t="s">
        <v>1292</v>
      </c>
      <c r="B321">
        <v>217.5</v>
      </c>
      <c r="C321" s="86">
        <v>59.3</v>
      </c>
      <c r="D321" s="87">
        <v>33.579917909999899</v>
      </c>
      <c r="E321" s="87">
        <v>-107.063858</v>
      </c>
    </row>
    <row r="322" spans="1:5" x14ac:dyDescent="0.25">
      <c r="A322" s="9" t="s">
        <v>1292</v>
      </c>
      <c r="B322">
        <v>217.6</v>
      </c>
      <c r="C322" s="86">
        <v>59.37</v>
      </c>
      <c r="D322" s="87">
        <v>33.580810550000002</v>
      </c>
      <c r="E322" s="87">
        <v>-107.0632324</v>
      </c>
    </row>
    <row r="323" spans="1:5" x14ac:dyDescent="0.25">
      <c r="A323" s="9" t="s">
        <v>1292</v>
      </c>
      <c r="B323">
        <v>217.7</v>
      </c>
      <c r="C323" s="86">
        <v>59.44</v>
      </c>
      <c r="D323" s="87">
        <v>33.581703189999899</v>
      </c>
      <c r="E323" s="87">
        <v>-107.06259919999999</v>
      </c>
    </row>
    <row r="324" spans="1:5" x14ac:dyDescent="0.25">
      <c r="A324" s="9" t="s">
        <v>1292</v>
      </c>
      <c r="B324">
        <v>217.8</v>
      </c>
      <c r="C324" s="86">
        <v>59.5</v>
      </c>
      <c r="D324" s="87">
        <v>33.582572939999899</v>
      </c>
      <c r="E324" s="87">
        <v>-107.06194309999999</v>
      </c>
    </row>
    <row r="325" spans="1:5" x14ac:dyDescent="0.25">
      <c r="A325" s="9" t="s">
        <v>1292</v>
      </c>
      <c r="B325">
        <v>217.9</v>
      </c>
      <c r="C325" s="86">
        <v>59.57</v>
      </c>
      <c r="D325" s="87">
        <v>33.583438870000002</v>
      </c>
      <c r="E325" s="87">
        <v>-107.0612869</v>
      </c>
    </row>
    <row r="326" spans="1:5" x14ac:dyDescent="0.25">
      <c r="A326" s="9" t="s">
        <v>1292</v>
      </c>
      <c r="B326">
        <v>218</v>
      </c>
      <c r="C326" s="86">
        <v>59.63</v>
      </c>
      <c r="D326" s="87">
        <v>33.584083560000003</v>
      </c>
      <c r="E326" s="87">
        <v>-107.06040950000001</v>
      </c>
    </row>
    <row r="327" spans="1:5" x14ac:dyDescent="0.25">
      <c r="A327" s="9" t="s">
        <v>1292</v>
      </c>
      <c r="B327">
        <v>218.1</v>
      </c>
      <c r="C327" s="86">
        <v>59.69</v>
      </c>
      <c r="D327" s="87">
        <v>33.584358219999899</v>
      </c>
      <c r="E327" s="87">
        <v>-107.0593719</v>
      </c>
    </row>
    <row r="328" spans="1:5" x14ac:dyDescent="0.25">
      <c r="A328" s="9" t="s">
        <v>1292</v>
      </c>
      <c r="B328">
        <v>218.2</v>
      </c>
      <c r="C328" s="86">
        <v>59.76</v>
      </c>
      <c r="D328" s="87">
        <v>33.584838869999899</v>
      </c>
      <c r="E328" s="87">
        <v>-107.05843350000001</v>
      </c>
    </row>
    <row r="329" spans="1:5" x14ac:dyDescent="0.25">
      <c r="A329" s="9" t="s">
        <v>1292</v>
      </c>
      <c r="B329">
        <v>218.3</v>
      </c>
      <c r="C329" s="86">
        <v>59.83</v>
      </c>
      <c r="D329" s="87">
        <v>33.585815429999897</v>
      </c>
      <c r="E329" s="87">
        <v>-107.058075</v>
      </c>
    </row>
    <row r="330" spans="1:5" x14ac:dyDescent="0.25">
      <c r="A330" s="9" t="s">
        <v>1292</v>
      </c>
      <c r="B330">
        <v>218.4</v>
      </c>
      <c r="C330" s="86">
        <v>59.89</v>
      </c>
      <c r="D330" s="87">
        <v>33.586845400000001</v>
      </c>
      <c r="E330" s="87">
        <v>-107.0578766</v>
      </c>
    </row>
    <row r="331" spans="1:5" x14ac:dyDescent="0.25">
      <c r="A331" s="9" t="s">
        <v>1292</v>
      </c>
      <c r="B331">
        <v>218.5</v>
      </c>
      <c r="C331" s="86">
        <v>59.96</v>
      </c>
      <c r="D331" s="87">
        <v>33.587543490000002</v>
      </c>
      <c r="E331" s="87">
        <v>-107.05706790000001</v>
      </c>
    </row>
    <row r="332" spans="1:5" x14ac:dyDescent="0.25">
      <c r="A332" s="9" t="s">
        <v>1292</v>
      </c>
      <c r="B332">
        <v>218.6</v>
      </c>
      <c r="C332" s="86">
        <v>60.02</v>
      </c>
      <c r="D332" s="87">
        <v>33.5878219599999</v>
      </c>
      <c r="E332" s="87">
        <v>-107.056015</v>
      </c>
    </row>
    <row r="333" spans="1:5" x14ac:dyDescent="0.25">
      <c r="A333" s="9" t="s">
        <v>1292</v>
      </c>
      <c r="B333">
        <v>218.7</v>
      </c>
      <c r="C333" s="86">
        <v>60.08</v>
      </c>
      <c r="D333" s="87">
        <v>33.587902069999899</v>
      </c>
      <c r="E333" s="87">
        <v>-107.0549469</v>
      </c>
    </row>
    <row r="334" spans="1:5" x14ac:dyDescent="0.25">
      <c r="A334" s="9" t="s">
        <v>1292</v>
      </c>
      <c r="B334">
        <v>218.8</v>
      </c>
      <c r="C334" s="86">
        <v>60.14</v>
      </c>
      <c r="D334" s="87">
        <v>33.587600709999897</v>
      </c>
      <c r="E334" s="87">
        <v>-107.0539246</v>
      </c>
    </row>
    <row r="335" spans="1:5" x14ac:dyDescent="0.25">
      <c r="A335" s="9" t="s">
        <v>1292</v>
      </c>
      <c r="B335">
        <v>218.9</v>
      </c>
      <c r="C335" s="86">
        <v>60.2</v>
      </c>
      <c r="D335" s="87">
        <v>33.586868289999899</v>
      </c>
      <c r="E335" s="87">
        <v>-107.05313870000001</v>
      </c>
    </row>
    <row r="336" spans="1:5" x14ac:dyDescent="0.25">
      <c r="A336" s="9" t="s">
        <v>1292</v>
      </c>
      <c r="B336">
        <v>219</v>
      </c>
      <c r="C336" s="86">
        <v>60.29</v>
      </c>
      <c r="D336" s="87">
        <v>33.586341859999898</v>
      </c>
      <c r="E336" s="87">
        <v>-107.05232239999999</v>
      </c>
    </row>
    <row r="337" spans="1:5" x14ac:dyDescent="0.25">
      <c r="A337" s="9" t="s">
        <v>1292</v>
      </c>
      <c r="B337">
        <v>219.1</v>
      </c>
      <c r="C337" s="86">
        <v>60.35</v>
      </c>
      <c r="D337" s="87">
        <v>33.586803439999898</v>
      </c>
      <c r="E337" s="87">
        <v>-107.051384</v>
      </c>
    </row>
    <row r="338" spans="1:5" x14ac:dyDescent="0.25">
      <c r="A338" s="9" t="s">
        <v>1292</v>
      </c>
      <c r="B338">
        <v>219.2</v>
      </c>
      <c r="C338" s="86">
        <v>60.42</v>
      </c>
      <c r="D338" s="87">
        <v>33.587455749999897</v>
      </c>
      <c r="E338" s="87">
        <v>-107.05050660000001</v>
      </c>
    </row>
    <row r="339" spans="1:5" x14ac:dyDescent="0.25">
      <c r="A339" s="9" t="s">
        <v>1292</v>
      </c>
      <c r="B339">
        <v>219.3</v>
      </c>
      <c r="C339" s="86">
        <v>60.48</v>
      </c>
      <c r="D339" s="87">
        <v>33.588077550000001</v>
      </c>
      <c r="E339" s="87">
        <v>-107.04961400000001</v>
      </c>
    </row>
    <row r="340" spans="1:5" x14ac:dyDescent="0.25">
      <c r="A340" s="9" t="s">
        <v>1292</v>
      </c>
      <c r="B340">
        <v>219.4</v>
      </c>
      <c r="C340" s="86">
        <v>60.54</v>
      </c>
      <c r="D340" s="87">
        <v>33.588687899999897</v>
      </c>
      <c r="E340" s="87">
        <v>-107.04871369999999</v>
      </c>
    </row>
    <row r="341" spans="1:5" x14ac:dyDescent="0.25">
      <c r="A341" s="9" t="s">
        <v>1292</v>
      </c>
      <c r="B341">
        <v>219.5</v>
      </c>
      <c r="C341" s="86">
        <v>60.6</v>
      </c>
      <c r="D341" s="87">
        <v>33.589302060000001</v>
      </c>
      <c r="E341" s="87">
        <v>-107.04780580000001</v>
      </c>
    </row>
    <row r="342" spans="1:5" x14ac:dyDescent="0.25">
      <c r="A342" s="9" t="s">
        <v>1292</v>
      </c>
      <c r="B342">
        <v>219.6</v>
      </c>
      <c r="C342" s="86">
        <v>60.67</v>
      </c>
      <c r="D342" s="87">
        <v>33.589866639999897</v>
      </c>
      <c r="E342" s="87">
        <v>-107.046875</v>
      </c>
    </row>
    <row r="343" spans="1:5" x14ac:dyDescent="0.25">
      <c r="A343" s="9" t="s">
        <v>1292</v>
      </c>
      <c r="B343">
        <v>219.7</v>
      </c>
      <c r="C343" s="86">
        <v>60.73</v>
      </c>
      <c r="D343" s="87">
        <v>33.59039688</v>
      </c>
      <c r="E343" s="87">
        <v>-107.045929</v>
      </c>
    </row>
    <row r="344" spans="1:5" x14ac:dyDescent="0.25">
      <c r="A344" s="9" t="s">
        <v>1292</v>
      </c>
      <c r="B344">
        <v>219.8</v>
      </c>
      <c r="C344" s="86">
        <v>60.79</v>
      </c>
      <c r="D344" s="87">
        <v>33.5909576399999</v>
      </c>
      <c r="E344" s="87">
        <v>-107.04499819999999</v>
      </c>
    </row>
    <row r="345" spans="1:5" x14ac:dyDescent="0.25">
      <c r="A345" s="9" t="s">
        <v>1292</v>
      </c>
      <c r="B345">
        <v>219.9</v>
      </c>
      <c r="C345" s="86">
        <v>60.85</v>
      </c>
      <c r="D345" s="87">
        <v>33.591732030000003</v>
      </c>
      <c r="E345" s="87">
        <v>-107.0442657</v>
      </c>
    </row>
    <row r="346" spans="1:5" x14ac:dyDescent="0.25">
      <c r="A346" s="9" t="s">
        <v>1292</v>
      </c>
      <c r="B346">
        <v>220</v>
      </c>
      <c r="C346" s="86">
        <v>60.92</v>
      </c>
      <c r="D346" s="87">
        <v>33.592681880000001</v>
      </c>
      <c r="E346" s="87">
        <v>-107.0437546</v>
      </c>
    </row>
    <row r="347" spans="1:5" x14ac:dyDescent="0.25">
      <c r="A347" s="9" t="s">
        <v>1292</v>
      </c>
      <c r="B347">
        <v>220.1</v>
      </c>
      <c r="C347" s="86">
        <v>60.99</v>
      </c>
      <c r="D347" s="87">
        <v>33.593494419999899</v>
      </c>
      <c r="E347" s="87">
        <v>-107.0430222</v>
      </c>
    </row>
    <row r="348" spans="1:5" x14ac:dyDescent="0.25">
      <c r="A348" s="9" t="s">
        <v>1292</v>
      </c>
      <c r="B348">
        <v>220.2</v>
      </c>
      <c r="C348" s="86">
        <v>61.05</v>
      </c>
      <c r="D348" s="87">
        <v>33.594478610000003</v>
      </c>
      <c r="E348" s="87">
        <v>-107.0425644</v>
      </c>
    </row>
    <row r="349" spans="1:5" x14ac:dyDescent="0.25">
      <c r="A349" s="9" t="s">
        <v>1292</v>
      </c>
      <c r="B349">
        <v>220.3</v>
      </c>
      <c r="C349" s="86">
        <v>61.12</v>
      </c>
      <c r="D349" s="87">
        <v>33.595439910000003</v>
      </c>
      <c r="E349" s="87">
        <v>-107.0420532</v>
      </c>
    </row>
    <row r="350" spans="1:5" x14ac:dyDescent="0.25">
      <c r="A350" s="9" t="s">
        <v>1292</v>
      </c>
      <c r="B350">
        <v>220.4</v>
      </c>
      <c r="C350" s="86">
        <v>61.19</v>
      </c>
      <c r="D350" s="87">
        <v>33.596229549999897</v>
      </c>
      <c r="E350" s="87">
        <v>-107.0413361</v>
      </c>
    </row>
    <row r="351" spans="1:5" x14ac:dyDescent="0.25">
      <c r="A351" s="9" t="s">
        <v>1292</v>
      </c>
      <c r="B351">
        <v>220.5</v>
      </c>
      <c r="C351" s="86">
        <v>61.25</v>
      </c>
      <c r="D351" s="87">
        <v>33.59674072</v>
      </c>
      <c r="E351" s="87">
        <v>-107.0403748</v>
      </c>
    </row>
    <row r="352" spans="1:5" x14ac:dyDescent="0.25">
      <c r="A352" s="9" t="s">
        <v>1292</v>
      </c>
      <c r="B352">
        <v>220.6</v>
      </c>
      <c r="C352" s="86">
        <v>61.31</v>
      </c>
      <c r="D352" s="87">
        <v>33.597312930000001</v>
      </c>
      <c r="E352" s="87">
        <v>-107.03945160000001</v>
      </c>
    </row>
    <row r="353" spans="1:5" x14ac:dyDescent="0.25">
      <c r="A353" s="9" t="s">
        <v>1292</v>
      </c>
      <c r="B353">
        <v>220.7</v>
      </c>
      <c r="C353" s="86">
        <v>61.37</v>
      </c>
      <c r="D353" s="87">
        <v>33.59804535</v>
      </c>
      <c r="E353" s="87">
        <v>-107.0386429</v>
      </c>
    </row>
    <row r="354" spans="1:5" x14ac:dyDescent="0.25">
      <c r="A354" s="9" t="s">
        <v>1292</v>
      </c>
      <c r="B354">
        <v>220.8</v>
      </c>
      <c r="C354" s="86">
        <v>61.44</v>
      </c>
      <c r="D354" s="87">
        <v>33.598854060000001</v>
      </c>
      <c r="E354" s="87">
        <v>-107.03793330000001</v>
      </c>
    </row>
    <row r="355" spans="1:5" x14ac:dyDescent="0.25">
      <c r="A355" s="9" t="s">
        <v>1292</v>
      </c>
      <c r="B355">
        <v>220.9</v>
      </c>
      <c r="C355" s="86">
        <v>61.5</v>
      </c>
      <c r="D355" s="87">
        <v>33.5998039199999</v>
      </c>
      <c r="E355" s="87">
        <v>-107.03740689999999</v>
      </c>
    </row>
    <row r="356" spans="1:5" x14ac:dyDescent="0.25">
      <c r="A356" s="9" t="s">
        <v>1292</v>
      </c>
      <c r="B356">
        <v>221</v>
      </c>
      <c r="C356" s="86">
        <v>61.57</v>
      </c>
      <c r="D356" s="87">
        <v>33.600605010000002</v>
      </c>
      <c r="E356" s="87">
        <v>-107.03668209999999</v>
      </c>
    </row>
    <row r="357" spans="1:5" x14ac:dyDescent="0.25">
      <c r="A357" s="9" t="s">
        <v>1292</v>
      </c>
      <c r="B357">
        <v>221.1</v>
      </c>
      <c r="C357" s="86">
        <v>61.63</v>
      </c>
      <c r="D357" s="87">
        <v>33.6011734</v>
      </c>
      <c r="E357" s="87">
        <v>-107.03578950000001</v>
      </c>
    </row>
    <row r="358" spans="1:5" x14ac:dyDescent="0.25">
      <c r="A358" s="9" t="s">
        <v>1292</v>
      </c>
      <c r="B358">
        <v>221.2</v>
      </c>
      <c r="C358" s="86">
        <v>61.69</v>
      </c>
      <c r="D358" s="87">
        <v>33.601409910000001</v>
      </c>
      <c r="E358" s="87">
        <v>-107.0347214</v>
      </c>
    </row>
    <row r="359" spans="1:5" x14ac:dyDescent="0.25">
      <c r="A359" s="9" t="s">
        <v>1292</v>
      </c>
      <c r="B359">
        <v>221.3</v>
      </c>
      <c r="C359" s="86">
        <v>61.75</v>
      </c>
      <c r="D359" s="87">
        <v>33.60161591</v>
      </c>
      <c r="E359" s="87">
        <v>-107.0336533</v>
      </c>
    </row>
    <row r="360" spans="1:5" x14ac:dyDescent="0.25">
      <c r="A360" s="9" t="s">
        <v>1292</v>
      </c>
      <c r="B360">
        <v>221.4</v>
      </c>
      <c r="C360" s="86">
        <v>61.81</v>
      </c>
      <c r="D360" s="87">
        <v>33.601692200000002</v>
      </c>
      <c r="E360" s="87">
        <v>-107.0325699</v>
      </c>
    </row>
    <row r="361" spans="1:5" x14ac:dyDescent="0.25">
      <c r="A361" s="9" t="s">
        <v>1292</v>
      </c>
      <c r="B361">
        <v>221.5</v>
      </c>
      <c r="C361" s="86">
        <v>61.87</v>
      </c>
      <c r="D361" s="87">
        <v>33.601768489999898</v>
      </c>
      <c r="E361" s="87">
        <v>-107.0314789</v>
      </c>
    </row>
    <row r="362" spans="1:5" x14ac:dyDescent="0.25">
      <c r="A362" s="9" t="s">
        <v>1292</v>
      </c>
      <c r="B362">
        <v>221.6</v>
      </c>
      <c r="C362" s="86">
        <v>61.93</v>
      </c>
      <c r="D362" s="87">
        <v>33.601757050000003</v>
      </c>
      <c r="E362" s="87">
        <v>-107.0303955</v>
      </c>
    </row>
    <row r="363" spans="1:5" x14ac:dyDescent="0.25">
      <c r="A363" s="9" t="s">
        <v>1292</v>
      </c>
      <c r="B363">
        <v>221.7</v>
      </c>
      <c r="C363" s="86">
        <v>61.99</v>
      </c>
      <c r="D363" s="87">
        <v>33.601612090000003</v>
      </c>
      <c r="E363" s="87">
        <v>-107.0293198</v>
      </c>
    </row>
    <row r="364" spans="1:5" x14ac:dyDescent="0.25">
      <c r="A364" s="9" t="s">
        <v>1292</v>
      </c>
      <c r="B364">
        <v>221.8</v>
      </c>
      <c r="C364" s="86">
        <v>62.04</v>
      </c>
      <c r="D364" s="87">
        <v>33.601524349999899</v>
      </c>
      <c r="E364" s="87">
        <v>-107.0282364</v>
      </c>
    </row>
    <row r="365" spans="1:5" x14ac:dyDescent="0.25">
      <c r="A365" s="9" t="s">
        <v>1292</v>
      </c>
      <c r="B365">
        <v>221.9</v>
      </c>
      <c r="C365" s="86">
        <v>62.1</v>
      </c>
      <c r="D365" s="87">
        <v>33.6017150899999</v>
      </c>
      <c r="E365" s="87">
        <v>-107.0271683</v>
      </c>
    </row>
    <row r="366" spans="1:5" x14ac:dyDescent="0.25">
      <c r="A366" s="9" t="s">
        <v>1292</v>
      </c>
      <c r="B366">
        <v>222</v>
      </c>
      <c r="C366" s="86">
        <v>62.16</v>
      </c>
      <c r="D366" s="87">
        <v>33.601909640000002</v>
      </c>
      <c r="E366" s="87">
        <v>-107.0260925</v>
      </c>
    </row>
    <row r="367" spans="1:5" x14ac:dyDescent="0.25">
      <c r="A367" s="9" t="s">
        <v>1292</v>
      </c>
      <c r="B367">
        <v>222.1</v>
      </c>
      <c r="C367" s="86">
        <v>62.22</v>
      </c>
      <c r="D367" s="87">
        <v>33.602134700000001</v>
      </c>
      <c r="E367" s="87">
        <v>-107.025032</v>
      </c>
    </row>
    <row r="368" spans="1:5" x14ac:dyDescent="0.25">
      <c r="A368" s="9" t="s">
        <v>1292</v>
      </c>
      <c r="B368">
        <v>222.2</v>
      </c>
      <c r="C368" s="86">
        <v>62.28</v>
      </c>
      <c r="D368" s="87">
        <v>33.602493289999899</v>
      </c>
      <c r="E368" s="87">
        <v>-107.0240021</v>
      </c>
    </row>
    <row r="369" spans="1:5" x14ac:dyDescent="0.25">
      <c r="A369" s="9" t="s">
        <v>1292</v>
      </c>
      <c r="B369">
        <v>222.3</v>
      </c>
      <c r="C369" s="86">
        <v>62.34</v>
      </c>
      <c r="D369" s="87">
        <v>33.602851870000002</v>
      </c>
      <c r="E369" s="87">
        <v>-107.0229721</v>
      </c>
    </row>
    <row r="370" spans="1:5" x14ac:dyDescent="0.25">
      <c r="A370" s="9" t="s">
        <v>1292</v>
      </c>
      <c r="B370">
        <v>222.4</v>
      </c>
      <c r="C370" s="86">
        <v>62.4</v>
      </c>
      <c r="D370" s="87">
        <v>33.603210449999899</v>
      </c>
      <c r="E370" s="87">
        <v>-107.0219421</v>
      </c>
    </row>
    <row r="371" spans="1:5" x14ac:dyDescent="0.25">
      <c r="A371" s="9" t="s">
        <v>1292</v>
      </c>
      <c r="B371">
        <v>222.5</v>
      </c>
      <c r="C371" s="86">
        <v>62.46</v>
      </c>
      <c r="D371" s="87">
        <v>33.603717799999899</v>
      </c>
      <c r="E371" s="87">
        <v>-107.0209885</v>
      </c>
    </row>
    <row r="372" spans="1:5" x14ac:dyDescent="0.25">
      <c r="A372" s="9" t="s">
        <v>1292</v>
      </c>
      <c r="B372">
        <v>222.6</v>
      </c>
      <c r="C372" s="86">
        <v>62.52</v>
      </c>
      <c r="D372" s="87">
        <v>33.604312899999897</v>
      </c>
      <c r="E372" s="87">
        <v>-107.0200729</v>
      </c>
    </row>
    <row r="373" spans="1:5" x14ac:dyDescent="0.25">
      <c r="A373" s="9" t="s">
        <v>1292</v>
      </c>
      <c r="B373">
        <v>222.7</v>
      </c>
      <c r="C373" s="86">
        <v>62.59</v>
      </c>
      <c r="D373" s="87">
        <v>33.6048965499999</v>
      </c>
      <c r="E373" s="87">
        <v>-107.01914979999999</v>
      </c>
    </row>
    <row r="374" spans="1:5" x14ac:dyDescent="0.25">
      <c r="A374" s="9" t="s">
        <v>1292</v>
      </c>
      <c r="B374">
        <v>222.8</v>
      </c>
      <c r="C374" s="86">
        <v>62.65</v>
      </c>
      <c r="D374" s="87">
        <v>33.605442050000001</v>
      </c>
      <c r="E374" s="87">
        <v>-107.0182114</v>
      </c>
    </row>
    <row r="375" spans="1:5" x14ac:dyDescent="0.25">
      <c r="A375" s="9" t="s">
        <v>1292</v>
      </c>
      <c r="B375">
        <v>222.9</v>
      </c>
      <c r="C375" s="86">
        <v>62.71</v>
      </c>
      <c r="D375" s="87">
        <v>33.60626602</v>
      </c>
      <c r="E375" s="87">
        <v>-107.0177765</v>
      </c>
    </row>
    <row r="376" spans="1:5" x14ac:dyDescent="0.25">
      <c r="A376" s="9" t="s">
        <v>1292</v>
      </c>
      <c r="B376">
        <v>223</v>
      </c>
      <c r="C376" s="86">
        <v>62.78</v>
      </c>
      <c r="D376" s="87">
        <v>33.6073532099999</v>
      </c>
      <c r="E376" s="87">
        <v>-107.0178299</v>
      </c>
    </row>
    <row r="377" spans="1:5" x14ac:dyDescent="0.25">
      <c r="A377" s="9" t="s">
        <v>1292</v>
      </c>
      <c r="B377">
        <v>223.1</v>
      </c>
      <c r="C377" s="86">
        <v>62.85</v>
      </c>
      <c r="D377" s="87">
        <v>33.608444210000002</v>
      </c>
      <c r="E377" s="87">
        <v>-107.0178452</v>
      </c>
    </row>
    <row r="378" spans="1:5" x14ac:dyDescent="0.25">
      <c r="A378" s="9" t="s">
        <v>1292</v>
      </c>
      <c r="B378">
        <v>223.2</v>
      </c>
      <c r="C378" s="86">
        <v>62.92</v>
      </c>
      <c r="D378" s="87">
        <v>33.609512330000001</v>
      </c>
      <c r="E378" s="87">
        <v>-107.0177612</v>
      </c>
    </row>
    <row r="379" spans="1:5" x14ac:dyDescent="0.25">
      <c r="A379" s="9" t="s">
        <v>1292</v>
      </c>
      <c r="B379">
        <v>223.3</v>
      </c>
      <c r="C379" s="86">
        <v>62.99</v>
      </c>
      <c r="D379" s="87">
        <v>33.6104888899999</v>
      </c>
      <c r="E379" s="87">
        <v>-107.01728060000001</v>
      </c>
    </row>
    <row r="380" spans="1:5" x14ac:dyDescent="0.25">
      <c r="A380" s="9" t="s">
        <v>1292</v>
      </c>
      <c r="B380">
        <v>223.4</v>
      </c>
      <c r="C380" s="86">
        <v>63.05</v>
      </c>
      <c r="D380" s="87">
        <v>33.611473080000003</v>
      </c>
      <c r="E380" s="87">
        <v>-107.0168152</v>
      </c>
    </row>
    <row r="381" spans="1:5" x14ac:dyDescent="0.25">
      <c r="A381" s="9" t="s">
        <v>1292</v>
      </c>
      <c r="B381">
        <v>223.5</v>
      </c>
      <c r="C381" s="86">
        <v>63.12</v>
      </c>
      <c r="D381" s="87">
        <v>33.612461089999897</v>
      </c>
      <c r="E381" s="87">
        <v>-107.0163498</v>
      </c>
    </row>
    <row r="382" spans="1:5" x14ac:dyDescent="0.25">
      <c r="A382" s="9" t="s">
        <v>1292</v>
      </c>
      <c r="B382">
        <v>223.6</v>
      </c>
      <c r="C382" s="86">
        <v>63.19</v>
      </c>
      <c r="D382" s="87">
        <v>33.613365170000002</v>
      </c>
      <c r="E382" s="87">
        <v>-107.0157471</v>
      </c>
    </row>
    <row r="383" spans="1:5" x14ac:dyDescent="0.25">
      <c r="A383" s="9" t="s">
        <v>1292</v>
      </c>
      <c r="B383">
        <v>223.7</v>
      </c>
      <c r="C383" s="86">
        <v>63.26</v>
      </c>
      <c r="D383" s="87">
        <v>33.614238739999898</v>
      </c>
      <c r="E383" s="87">
        <v>-107.0150986</v>
      </c>
    </row>
    <row r="384" spans="1:5" x14ac:dyDescent="0.25">
      <c r="A384" s="9" t="s">
        <v>1292</v>
      </c>
      <c r="B384">
        <v>223.8</v>
      </c>
      <c r="C384" s="86">
        <v>63.32</v>
      </c>
      <c r="D384" s="87">
        <v>33.61497498</v>
      </c>
      <c r="E384" s="87">
        <v>-107.0142975</v>
      </c>
    </row>
    <row r="385" spans="1:5" x14ac:dyDescent="0.25">
      <c r="A385" s="9" t="s">
        <v>1292</v>
      </c>
      <c r="B385">
        <v>223.9</v>
      </c>
      <c r="C385" s="86">
        <v>63.38</v>
      </c>
      <c r="D385" s="87">
        <v>33.615661619999898</v>
      </c>
      <c r="E385" s="87">
        <v>-107.0134506</v>
      </c>
    </row>
    <row r="386" spans="1:5" x14ac:dyDescent="0.25">
      <c r="A386" s="9" t="s">
        <v>1292</v>
      </c>
      <c r="B386">
        <v>224</v>
      </c>
      <c r="C386" s="86">
        <v>63.45</v>
      </c>
      <c r="D386" s="87">
        <v>33.616264340000001</v>
      </c>
      <c r="E386" s="87">
        <v>-107.0125427</v>
      </c>
    </row>
    <row r="387" spans="1:5" x14ac:dyDescent="0.25">
      <c r="A387" s="9" t="s">
        <v>1292</v>
      </c>
      <c r="B387">
        <v>224.1</v>
      </c>
      <c r="C387" s="86">
        <v>63.51</v>
      </c>
      <c r="D387" s="87">
        <v>33.616512299999897</v>
      </c>
      <c r="E387" s="87">
        <v>-107.0114822</v>
      </c>
    </row>
    <row r="388" spans="1:5" x14ac:dyDescent="0.25">
      <c r="A388" s="9" t="s">
        <v>1292</v>
      </c>
      <c r="B388">
        <v>224.2</v>
      </c>
      <c r="C388" s="86">
        <v>63.57</v>
      </c>
      <c r="D388" s="87">
        <v>33.617046360000003</v>
      </c>
      <c r="E388" s="87">
        <v>-107.01055909999999</v>
      </c>
    </row>
    <row r="389" spans="1:5" x14ac:dyDescent="0.25">
      <c r="A389" s="9" t="s">
        <v>1292</v>
      </c>
      <c r="B389">
        <v>224.3</v>
      </c>
      <c r="C389" s="86">
        <v>63.63</v>
      </c>
      <c r="D389" s="87">
        <v>33.617736819999898</v>
      </c>
      <c r="E389" s="87">
        <v>-107.0097198</v>
      </c>
    </row>
    <row r="390" spans="1:5" x14ac:dyDescent="0.25">
      <c r="A390" s="9" t="s">
        <v>1292</v>
      </c>
      <c r="B390">
        <v>224.4</v>
      </c>
      <c r="C390" s="86">
        <v>63.7</v>
      </c>
      <c r="D390" s="87">
        <v>33.6185188299999</v>
      </c>
      <c r="E390" s="87">
        <v>-107.0089569</v>
      </c>
    </row>
    <row r="391" spans="1:5" x14ac:dyDescent="0.25">
      <c r="A391" s="9" t="s">
        <v>1292</v>
      </c>
      <c r="B391">
        <v>224.5</v>
      </c>
      <c r="C391" s="86">
        <v>63.76</v>
      </c>
      <c r="D391" s="87">
        <v>33.619316099999899</v>
      </c>
      <c r="E391" s="87">
        <v>-107.00821689999999</v>
      </c>
    </row>
    <row r="392" spans="1:5" x14ac:dyDescent="0.25">
      <c r="A392" s="9" t="s">
        <v>1292</v>
      </c>
      <c r="B392">
        <v>224.6</v>
      </c>
      <c r="C392" s="86">
        <v>63.83</v>
      </c>
      <c r="D392" s="87">
        <v>33.620140079999899</v>
      </c>
      <c r="E392" s="87">
        <v>-107.0075073</v>
      </c>
    </row>
    <row r="393" spans="1:5" x14ac:dyDescent="0.25">
      <c r="A393" s="9" t="s">
        <v>1292</v>
      </c>
      <c r="B393">
        <v>224.7</v>
      </c>
      <c r="C393" s="86">
        <v>63.89</v>
      </c>
      <c r="D393" s="87">
        <v>33.620807650000003</v>
      </c>
      <c r="E393" s="87">
        <v>-107.0066528</v>
      </c>
    </row>
    <row r="394" spans="1:5" x14ac:dyDescent="0.25">
      <c r="A394" s="9" t="s">
        <v>1292</v>
      </c>
      <c r="B394">
        <v>224.8</v>
      </c>
      <c r="C394" s="86">
        <v>63.96</v>
      </c>
      <c r="D394" s="87">
        <v>33.621597289999897</v>
      </c>
      <c r="E394" s="87">
        <v>-107.00592039999999</v>
      </c>
    </row>
    <row r="395" spans="1:5" x14ac:dyDescent="0.25">
      <c r="A395" s="9" t="s">
        <v>1292</v>
      </c>
      <c r="B395">
        <v>224.9</v>
      </c>
      <c r="C395" s="86">
        <v>64.02</v>
      </c>
      <c r="D395" s="87">
        <v>33.62256241</v>
      </c>
      <c r="E395" s="87">
        <v>-107.0055313</v>
      </c>
    </row>
    <row r="396" spans="1:5" x14ac:dyDescent="0.25">
      <c r="A396" s="9" t="s">
        <v>1292</v>
      </c>
      <c r="B396">
        <v>225</v>
      </c>
      <c r="C396" s="86">
        <v>64.09</v>
      </c>
      <c r="D396" s="87">
        <v>33.623645779999897</v>
      </c>
      <c r="E396" s="87">
        <v>-107.0055847</v>
      </c>
    </row>
    <row r="397" spans="1:5" x14ac:dyDescent="0.25">
      <c r="A397" s="9" t="s">
        <v>1292</v>
      </c>
      <c r="B397">
        <v>225.1</v>
      </c>
      <c r="C397" s="86">
        <v>64.16</v>
      </c>
      <c r="D397" s="87">
        <v>33.62432098</v>
      </c>
      <c r="E397" s="87">
        <v>-107.0048141</v>
      </c>
    </row>
    <row r="398" spans="1:5" x14ac:dyDescent="0.25">
      <c r="A398" s="9" t="s">
        <v>1292</v>
      </c>
      <c r="B398">
        <v>225.2</v>
      </c>
      <c r="C398" s="86">
        <v>64.22</v>
      </c>
      <c r="D398" s="87">
        <v>33.624595640000003</v>
      </c>
      <c r="E398" s="87">
        <v>-107.00376129999999</v>
      </c>
    </row>
    <row r="399" spans="1:5" x14ac:dyDescent="0.25">
      <c r="A399" s="9" t="s">
        <v>1292</v>
      </c>
      <c r="B399">
        <v>225.3</v>
      </c>
      <c r="C399" s="86">
        <v>64.28</v>
      </c>
      <c r="D399" s="87">
        <v>33.624816889999899</v>
      </c>
      <c r="E399" s="87">
        <v>-107.0026932</v>
      </c>
    </row>
    <row r="400" spans="1:5" x14ac:dyDescent="0.25">
      <c r="A400" s="9" t="s">
        <v>1292</v>
      </c>
      <c r="B400">
        <v>225.4</v>
      </c>
      <c r="C400" s="86">
        <v>64.349999999999994</v>
      </c>
      <c r="D400" s="87">
        <v>33.625595089999898</v>
      </c>
      <c r="E400" s="87">
        <v>-107.00196080000001</v>
      </c>
    </row>
    <row r="401" spans="1:5" x14ac:dyDescent="0.25">
      <c r="A401" s="9" t="s">
        <v>1292</v>
      </c>
      <c r="B401">
        <v>225.5</v>
      </c>
      <c r="C401" s="86">
        <v>64.42</v>
      </c>
      <c r="D401" s="87">
        <v>33.626544950000003</v>
      </c>
      <c r="E401" s="87">
        <v>-107.00148009999999</v>
      </c>
    </row>
    <row r="402" spans="1:5" x14ac:dyDescent="0.25">
      <c r="A402" s="9" t="s">
        <v>1292</v>
      </c>
      <c r="B402">
        <v>225.6</v>
      </c>
      <c r="C402" s="86">
        <v>64.489999999999995</v>
      </c>
      <c r="D402" s="87">
        <v>33.62758255</v>
      </c>
      <c r="E402" s="87">
        <v>-107.00116730000001</v>
      </c>
    </row>
    <row r="403" spans="1:5" x14ac:dyDescent="0.25">
      <c r="A403" s="9" t="s">
        <v>1292</v>
      </c>
      <c r="B403">
        <v>225.7</v>
      </c>
      <c r="C403" s="86">
        <v>64.55</v>
      </c>
      <c r="D403" s="87">
        <v>33.62851715</v>
      </c>
      <c r="E403" s="87">
        <v>-107.0006027</v>
      </c>
    </row>
    <row r="404" spans="1:5" x14ac:dyDescent="0.25">
      <c r="A404" s="9" t="s">
        <v>1292</v>
      </c>
      <c r="B404">
        <v>225.8</v>
      </c>
      <c r="C404" s="86">
        <v>64.62</v>
      </c>
      <c r="D404" s="87">
        <v>33.629352570000002</v>
      </c>
      <c r="E404" s="87">
        <v>-106.9999084</v>
      </c>
    </row>
    <row r="405" spans="1:5" x14ac:dyDescent="0.25">
      <c r="A405" s="9" t="s">
        <v>1292</v>
      </c>
      <c r="B405">
        <v>225.9</v>
      </c>
      <c r="C405" s="86">
        <v>64.69</v>
      </c>
      <c r="D405" s="87">
        <v>33.630123140000002</v>
      </c>
      <c r="E405" s="87">
        <v>-106.99913789999999</v>
      </c>
    </row>
    <row r="406" spans="1:5" x14ac:dyDescent="0.25">
      <c r="A406" s="9" t="s">
        <v>1292</v>
      </c>
      <c r="B406">
        <v>226</v>
      </c>
      <c r="C406" s="86">
        <v>64.75</v>
      </c>
      <c r="D406" s="87">
        <v>33.630752559999898</v>
      </c>
      <c r="E406" s="87">
        <v>-106.9982529</v>
      </c>
    </row>
    <row r="407" spans="1:5" x14ac:dyDescent="0.25">
      <c r="A407" s="9" t="s">
        <v>1292</v>
      </c>
      <c r="B407">
        <v>226.1</v>
      </c>
      <c r="C407" s="86">
        <v>64.81</v>
      </c>
      <c r="D407" s="87">
        <v>33.631378169999898</v>
      </c>
      <c r="E407" s="87">
        <v>-106.9973602</v>
      </c>
    </row>
    <row r="408" spans="1:5" x14ac:dyDescent="0.25">
      <c r="A408" s="9" t="s">
        <v>1292</v>
      </c>
      <c r="B408">
        <v>226.2</v>
      </c>
      <c r="C408" s="86">
        <v>64.87</v>
      </c>
      <c r="D408" s="87">
        <v>33.632030489999899</v>
      </c>
      <c r="E408" s="87">
        <v>-106.99649049999999</v>
      </c>
    </row>
    <row r="409" spans="1:5" x14ac:dyDescent="0.25">
      <c r="A409" s="9" t="s">
        <v>1292</v>
      </c>
      <c r="B409">
        <v>226.3</v>
      </c>
      <c r="C409" s="86">
        <v>64.94</v>
      </c>
      <c r="D409" s="87">
        <v>33.632690429999897</v>
      </c>
      <c r="E409" s="87">
        <v>-106.9956207</v>
      </c>
    </row>
    <row r="410" spans="1:5" x14ac:dyDescent="0.25">
      <c r="A410" s="9" t="s">
        <v>1292</v>
      </c>
      <c r="B410">
        <v>226.4</v>
      </c>
      <c r="C410" s="86">
        <v>65</v>
      </c>
      <c r="D410" s="87">
        <v>33.633350370000002</v>
      </c>
      <c r="E410" s="87">
        <v>-106.99475099999999</v>
      </c>
    </row>
    <row r="411" spans="1:5" x14ac:dyDescent="0.25">
      <c r="A411" s="9" t="s">
        <v>1292</v>
      </c>
      <c r="B411">
        <v>226.5</v>
      </c>
      <c r="C411" s="86">
        <v>65.06</v>
      </c>
      <c r="D411" s="87">
        <v>33.633960719999898</v>
      </c>
      <c r="E411" s="87">
        <v>-106.9938507</v>
      </c>
    </row>
    <row r="412" spans="1:5" x14ac:dyDescent="0.25">
      <c r="A412" s="9" t="s">
        <v>1292</v>
      </c>
      <c r="B412">
        <v>226.6</v>
      </c>
      <c r="C412" s="86">
        <v>65.12</v>
      </c>
      <c r="D412" s="87">
        <v>33.634536740000001</v>
      </c>
      <c r="E412" s="87">
        <v>-106.9929276</v>
      </c>
    </row>
    <row r="413" spans="1:5" x14ac:dyDescent="0.25">
      <c r="A413" s="9" t="s">
        <v>1292</v>
      </c>
      <c r="B413">
        <v>226.7</v>
      </c>
      <c r="C413" s="86">
        <v>65.19</v>
      </c>
      <c r="D413" s="87">
        <v>33.635314940000001</v>
      </c>
      <c r="E413" s="87">
        <v>-106.9921646</v>
      </c>
    </row>
    <row r="414" spans="1:5" x14ac:dyDescent="0.25">
      <c r="A414" s="9" t="s">
        <v>1292</v>
      </c>
      <c r="B414">
        <v>226.8</v>
      </c>
      <c r="C414" s="86">
        <v>65.25</v>
      </c>
      <c r="D414" s="87">
        <v>33.63611221</v>
      </c>
      <c r="E414" s="87">
        <v>-106.9914246</v>
      </c>
    </row>
    <row r="415" spans="1:5" x14ac:dyDescent="0.25">
      <c r="A415" s="9" t="s">
        <v>1292</v>
      </c>
      <c r="B415">
        <v>226.9</v>
      </c>
      <c r="C415" s="86">
        <v>65.319999999999993</v>
      </c>
      <c r="D415" s="87">
        <v>33.6369438199999</v>
      </c>
      <c r="E415" s="87">
        <v>-106.9907303</v>
      </c>
    </row>
    <row r="416" spans="1:5" x14ac:dyDescent="0.25">
      <c r="A416" s="9" t="s">
        <v>1292</v>
      </c>
      <c r="B416">
        <v>227</v>
      </c>
      <c r="C416" s="86">
        <v>65.39</v>
      </c>
      <c r="D416" s="87">
        <v>33.637889860000001</v>
      </c>
      <c r="E416" s="87">
        <v>-106.9901886</v>
      </c>
    </row>
    <row r="417" spans="1:5" x14ac:dyDescent="0.25">
      <c r="A417" s="9" t="s">
        <v>1292</v>
      </c>
      <c r="B417">
        <v>227.1</v>
      </c>
      <c r="C417" s="86">
        <v>65.459999999999994</v>
      </c>
      <c r="D417" s="87">
        <v>33.638854979999898</v>
      </c>
      <c r="E417" s="87">
        <v>-106.9896851</v>
      </c>
    </row>
    <row r="418" spans="1:5" x14ac:dyDescent="0.25">
      <c r="A418" s="9" t="s">
        <v>1292</v>
      </c>
      <c r="B418">
        <v>227.2</v>
      </c>
      <c r="C418" s="86">
        <v>65.52</v>
      </c>
      <c r="D418" s="87">
        <v>33.639892580000001</v>
      </c>
      <c r="E418" s="87">
        <v>-106.989357</v>
      </c>
    </row>
    <row r="419" spans="1:5" x14ac:dyDescent="0.25">
      <c r="A419" s="9" t="s">
        <v>1292</v>
      </c>
      <c r="B419">
        <v>227.3</v>
      </c>
      <c r="C419" s="86">
        <v>65.59</v>
      </c>
      <c r="D419" s="87">
        <v>33.640933990000001</v>
      </c>
      <c r="E419" s="87">
        <v>-106.98903660000001</v>
      </c>
    </row>
    <row r="420" spans="1:5" x14ac:dyDescent="0.25">
      <c r="A420" s="9" t="s">
        <v>1292</v>
      </c>
      <c r="B420">
        <v>227.4</v>
      </c>
      <c r="C420" s="86">
        <v>65.66</v>
      </c>
      <c r="D420" s="87">
        <v>33.64202118</v>
      </c>
      <c r="E420" s="87">
        <v>-106.9890747</v>
      </c>
    </row>
    <row r="421" spans="1:5" x14ac:dyDescent="0.25">
      <c r="A421" s="9" t="s">
        <v>1292</v>
      </c>
      <c r="B421">
        <v>227.5</v>
      </c>
      <c r="C421" s="86">
        <v>65.73</v>
      </c>
      <c r="D421" s="87">
        <v>33.643112180000003</v>
      </c>
      <c r="E421" s="87">
        <v>-106.98911289999999</v>
      </c>
    </row>
    <row r="422" spans="1:5" x14ac:dyDescent="0.25">
      <c r="A422" s="9" t="s">
        <v>1292</v>
      </c>
      <c r="B422">
        <v>227.6</v>
      </c>
      <c r="C422" s="86">
        <v>65.8</v>
      </c>
      <c r="D422" s="87">
        <v>33.644191739999897</v>
      </c>
      <c r="E422" s="87">
        <v>-106.98921970000001</v>
      </c>
    </row>
    <row r="423" spans="1:5" x14ac:dyDescent="0.25">
      <c r="A423" s="9" t="s">
        <v>1292</v>
      </c>
      <c r="B423">
        <v>227.7</v>
      </c>
      <c r="C423" s="86">
        <v>65.87</v>
      </c>
      <c r="D423" s="87">
        <v>33.645252229999898</v>
      </c>
      <c r="E423" s="87">
        <v>-106.9894714</v>
      </c>
    </row>
    <row r="424" spans="1:5" x14ac:dyDescent="0.25">
      <c r="A424" s="9" t="s">
        <v>1292</v>
      </c>
      <c r="B424">
        <v>227.8</v>
      </c>
      <c r="C424" s="86">
        <v>65.94</v>
      </c>
      <c r="D424" s="87">
        <v>33.646312709999897</v>
      </c>
      <c r="E424" s="87">
        <v>-106.9897232</v>
      </c>
    </row>
    <row r="425" spans="1:5" x14ac:dyDescent="0.25">
      <c r="A425" s="9" t="s">
        <v>1292</v>
      </c>
      <c r="B425">
        <v>227.9</v>
      </c>
      <c r="C425" s="86">
        <v>66.010000000000005</v>
      </c>
      <c r="D425" s="87">
        <v>33.647373199999898</v>
      </c>
      <c r="E425" s="87">
        <v>-106.9899673</v>
      </c>
    </row>
    <row r="426" spans="1:5" x14ac:dyDescent="0.25">
      <c r="A426" s="9" t="s">
        <v>1292</v>
      </c>
      <c r="B426">
        <v>228</v>
      </c>
      <c r="C426" s="86">
        <v>66.08</v>
      </c>
      <c r="D426" s="87">
        <v>33.648433689999898</v>
      </c>
      <c r="E426" s="87">
        <v>-106.9902191</v>
      </c>
    </row>
    <row r="427" spans="1:5" x14ac:dyDescent="0.25">
      <c r="A427" s="9" t="s">
        <v>1292</v>
      </c>
      <c r="B427">
        <v>228.1</v>
      </c>
      <c r="C427" s="86">
        <v>66.150000000000006</v>
      </c>
      <c r="D427" s="87">
        <v>33.649509430000002</v>
      </c>
      <c r="E427" s="87">
        <v>-106.99040220000001</v>
      </c>
    </row>
    <row r="428" spans="1:5" x14ac:dyDescent="0.25">
      <c r="A428" s="9" t="s">
        <v>1292</v>
      </c>
      <c r="B428">
        <v>228.2</v>
      </c>
      <c r="C428" s="86">
        <v>66.22</v>
      </c>
      <c r="D428" s="87">
        <v>33.650562290000003</v>
      </c>
      <c r="E428" s="87">
        <v>-106.9906769</v>
      </c>
    </row>
    <row r="429" spans="1:5" x14ac:dyDescent="0.25">
      <c r="A429" s="9" t="s">
        <v>1292</v>
      </c>
      <c r="B429">
        <v>228.3</v>
      </c>
      <c r="C429" s="86">
        <v>66.290000000000006</v>
      </c>
      <c r="D429" s="87">
        <v>33.651603700000003</v>
      </c>
      <c r="E429" s="87">
        <v>-106.9909973</v>
      </c>
    </row>
    <row r="430" spans="1:5" x14ac:dyDescent="0.25">
      <c r="A430" s="9" t="s">
        <v>1292</v>
      </c>
      <c r="B430">
        <v>228.4</v>
      </c>
      <c r="C430" s="86">
        <v>66.36</v>
      </c>
      <c r="D430" s="87">
        <v>33.652626040000001</v>
      </c>
      <c r="E430" s="87">
        <v>-106.99136350000001</v>
      </c>
    </row>
    <row r="431" spans="1:5" x14ac:dyDescent="0.25">
      <c r="A431" s="9" t="s">
        <v>1292</v>
      </c>
      <c r="B431">
        <v>228.5</v>
      </c>
      <c r="C431" s="86">
        <v>66.430000000000007</v>
      </c>
      <c r="D431" s="87">
        <v>33.653636929999898</v>
      </c>
      <c r="E431" s="87">
        <v>-106.9917679</v>
      </c>
    </row>
    <row r="432" spans="1:5" x14ac:dyDescent="0.25">
      <c r="A432" s="9" t="s">
        <v>1292</v>
      </c>
      <c r="B432">
        <v>228.6</v>
      </c>
      <c r="C432" s="86">
        <v>66.489999999999995</v>
      </c>
      <c r="D432" s="87">
        <v>33.654403690000002</v>
      </c>
      <c r="E432" s="87">
        <v>-106.99253849999999</v>
      </c>
    </row>
    <row r="433" spans="1:5" x14ac:dyDescent="0.25">
      <c r="A433" s="9" t="s">
        <v>1292</v>
      </c>
      <c r="B433">
        <v>228.7</v>
      </c>
      <c r="C433" s="86">
        <v>66.56</v>
      </c>
      <c r="D433" s="87">
        <v>33.655292510000002</v>
      </c>
      <c r="E433" s="87">
        <v>-106.9931564</v>
      </c>
    </row>
    <row r="434" spans="1:5" x14ac:dyDescent="0.25">
      <c r="A434" s="9" t="s">
        <v>1292</v>
      </c>
      <c r="B434">
        <v>228.8</v>
      </c>
      <c r="C434" s="86">
        <v>66.62</v>
      </c>
      <c r="D434" s="87">
        <v>33.655971530000002</v>
      </c>
      <c r="E434" s="87">
        <v>-106.993927</v>
      </c>
    </row>
    <row r="435" spans="1:5" x14ac:dyDescent="0.25">
      <c r="A435" s="9" t="s">
        <v>1292</v>
      </c>
      <c r="B435">
        <v>228.9</v>
      </c>
      <c r="C435" s="86">
        <v>66.680000000000007</v>
      </c>
      <c r="D435" s="87">
        <v>33.656242370000001</v>
      </c>
      <c r="E435" s="87">
        <v>-106.9949799</v>
      </c>
    </row>
    <row r="436" spans="1:5" x14ac:dyDescent="0.25">
      <c r="A436" s="9" t="s">
        <v>1292</v>
      </c>
      <c r="B436">
        <v>229</v>
      </c>
      <c r="C436" s="86">
        <v>66.739999999999995</v>
      </c>
      <c r="D436" s="87">
        <v>33.656551360000002</v>
      </c>
      <c r="E436" s="87">
        <v>-106.9960251</v>
      </c>
    </row>
    <row r="437" spans="1:5" x14ac:dyDescent="0.25">
      <c r="A437" s="9" t="s">
        <v>1292</v>
      </c>
      <c r="B437">
        <v>229.1</v>
      </c>
      <c r="C437" s="86">
        <v>66.8</v>
      </c>
      <c r="D437" s="87">
        <v>33.657127379999899</v>
      </c>
      <c r="E437" s="87">
        <v>-106.9969177</v>
      </c>
    </row>
    <row r="438" spans="1:5" x14ac:dyDescent="0.25">
      <c r="A438" s="9" t="s">
        <v>1292</v>
      </c>
      <c r="B438">
        <v>229.2</v>
      </c>
      <c r="C438" s="86">
        <v>66.87</v>
      </c>
      <c r="D438" s="87">
        <v>33.657867430000003</v>
      </c>
      <c r="E438" s="87">
        <v>-106.9977188</v>
      </c>
    </row>
    <row r="439" spans="1:5" x14ac:dyDescent="0.25">
      <c r="A439" s="9" t="s">
        <v>1292</v>
      </c>
      <c r="B439">
        <v>229.3</v>
      </c>
      <c r="C439" s="86">
        <v>66.930000000000007</v>
      </c>
      <c r="D439" s="87">
        <v>33.658794399999898</v>
      </c>
      <c r="E439" s="87">
        <v>-106.99829099999999</v>
      </c>
    </row>
    <row r="440" spans="1:5" x14ac:dyDescent="0.25">
      <c r="A440" s="9" t="s">
        <v>1292</v>
      </c>
      <c r="B440">
        <v>229.4</v>
      </c>
      <c r="C440" s="86">
        <v>67</v>
      </c>
      <c r="D440" s="87">
        <v>33.659725190000003</v>
      </c>
      <c r="E440" s="87">
        <v>-106.9988556</v>
      </c>
    </row>
    <row r="441" spans="1:5" x14ac:dyDescent="0.25">
      <c r="A441" s="9" t="s">
        <v>1292</v>
      </c>
      <c r="B441">
        <v>229.5</v>
      </c>
      <c r="C441" s="86">
        <v>67.069999999999993</v>
      </c>
      <c r="D441" s="87">
        <v>33.6607170099999</v>
      </c>
      <c r="E441" s="87">
        <v>-106.9992905</v>
      </c>
    </row>
    <row r="442" spans="1:5" x14ac:dyDescent="0.25">
      <c r="A442" s="9" t="s">
        <v>1292</v>
      </c>
      <c r="B442">
        <v>229.6</v>
      </c>
      <c r="C442" s="86">
        <v>67.14</v>
      </c>
      <c r="D442" s="87">
        <v>33.661746979999897</v>
      </c>
      <c r="E442" s="87">
        <v>-106.99964900000001</v>
      </c>
    </row>
    <row r="443" spans="1:5" x14ac:dyDescent="0.25">
      <c r="A443" s="9" t="s">
        <v>1292</v>
      </c>
      <c r="B443">
        <v>229.7</v>
      </c>
      <c r="C443" s="86">
        <v>67.209999999999994</v>
      </c>
      <c r="D443" s="87">
        <v>33.66275787</v>
      </c>
      <c r="E443" s="87">
        <v>-107.0000534</v>
      </c>
    </row>
    <row r="444" spans="1:5" x14ac:dyDescent="0.25">
      <c r="A444" s="9" t="s">
        <v>1292</v>
      </c>
      <c r="B444">
        <v>229.8</v>
      </c>
      <c r="C444" s="86">
        <v>67.28</v>
      </c>
      <c r="D444" s="87">
        <v>33.663738250000002</v>
      </c>
      <c r="E444" s="87">
        <v>-107.0005264</v>
      </c>
    </row>
    <row r="445" spans="1:5" x14ac:dyDescent="0.25">
      <c r="A445" s="9" t="s">
        <v>1292</v>
      </c>
      <c r="B445">
        <v>229.9</v>
      </c>
      <c r="C445" s="86">
        <v>67.34</v>
      </c>
      <c r="D445" s="87">
        <v>33.664718630000003</v>
      </c>
      <c r="E445" s="87">
        <v>-107.00099950000001</v>
      </c>
    </row>
    <row r="446" spans="1:5" x14ac:dyDescent="0.25">
      <c r="A446" s="9" t="s">
        <v>1292</v>
      </c>
      <c r="B446">
        <v>230</v>
      </c>
      <c r="C446" s="86">
        <v>67.41</v>
      </c>
      <c r="D446" s="87">
        <v>33.665699009999898</v>
      </c>
      <c r="E446" s="87">
        <v>-107.00148009999999</v>
      </c>
    </row>
    <row r="447" spans="1:5" x14ac:dyDescent="0.25">
      <c r="A447" s="9" t="s">
        <v>1292</v>
      </c>
      <c r="B447">
        <v>230.1</v>
      </c>
      <c r="C447" s="86">
        <v>67.48</v>
      </c>
      <c r="D447" s="87">
        <v>33.6666984599999</v>
      </c>
      <c r="E447" s="87">
        <v>-107.0019073</v>
      </c>
    </row>
    <row r="448" spans="1:5" x14ac:dyDescent="0.25">
      <c r="A448" s="9" t="s">
        <v>1292</v>
      </c>
      <c r="B448">
        <v>230.2</v>
      </c>
      <c r="C448" s="86">
        <v>67.55</v>
      </c>
      <c r="D448" s="87">
        <v>33.667709350000003</v>
      </c>
      <c r="E448" s="87">
        <v>-107.0023193</v>
      </c>
    </row>
    <row r="449" spans="1:5" x14ac:dyDescent="0.25">
      <c r="A449" s="9" t="s">
        <v>1292</v>
      </c>
      <c r="B449">
        <v>230.3</v>
      </c>
      <c r="C449" s="86">
        <v>67.62</v>
      </c>
      <c r="D449" s="87">
        <v>33.6687469499999</v>
      </c>
      <c r="E449" s="87">
        <v>-107.0026474</v>
      </c>
    </row>
    <row r="450" spans="1:5" x14ac:dyDescent="0.25">
      <c r="A450" s="9" t="s">
        <v>1292</v>
      </c>
      <c r="B450">
        <v>230.4</v>
      </c>
      <c r="C450" s="86">
        <v>67.69</v>
      </c>
      <c r="D450" s="87">
        <v>33.669815059999898</v>
      </c>
      <c r="E450" s="87">
        <v>-107.0027161</v>
      </c>
    </row>
    <row r="451" spans="1:5" x14ac:dyDescent="0.25">
      <c r="A451" s="9" t="s">
        <v>1292</v>
      </c>
      <c r="B451">
        <v>230.5</v>
      </c>
      <c r="C451" s="86">
        <v>67.760000000000005</v>
      </c>
      <c r="D451" s="87">
        <v>33.670871730000002</v>
      </c>
      <c r="E451" s="87">
        <v>-107.00249479999999</v>
      </c>
    </row>
    <row r="452" spans="1:5" x14ac:dyDescent="0.25">
      <c r="A452" s="9" t="s">
        <v>1292</v>
      </c>
      <c r="B452">
        <v>230.6</v>
      </c>
      <c r="C452" s="86">
        <v>67.819999999999993</v>
      </c>
      <c r="D452" s="87">
        <v>33.671867370000001</v>
      </c>
      <c r="E452" s="87">
        <v>-107.0020523</v>
      </c>
    </row>
    <row r="453" spans="1:5" x14ac:dyDescent="0.25">
      <c r="A453" s="9" t="s">
        <v>1292</v>
      </c>
      <c r="B453">
        <v>230.7</v>
      </c>
      <c r="C453" s="86">
        <v>67.89</v>
      </c>
      <c r="D453" s="87">
        <v>33.6727256799999</v>
      </c>
      <c r="E453" s="87">
        <v>-107.0013809</v>
      </c>
    </row>
    <row r="454" spans="1:5" x14ac:dyDescent="0.25">
      <c r="A454" s="9" t="s">
        <v>1292</v>
      </c>
      <c r="B454">
        <v>230.8</v>
      </c>
      <c r="C454" s="86">
        <v>67.959999999999994</v>
      </c>
      <c r="D454" s="87">
        <v>33.67360687</v>
      </c>
      <c r="E454" s="87">
        <v>-107.00074770000001</v>
      </c>
    </row>
    <row r="455" spans="1:5" x14ac:dyDescent="0.25">
      <c r="A455" s="9" t="s">
        <v>1292</v>
      </c>
      <c r="B455">
        <v>230.9</v>
      </c>
      <c r="C455" s="86">
        <v>68.02</v>
      </c>
      <c r="D455" s="87">
        <v>33.674606320000002</v>
      </c>
      <c r="E455" s="87">
        <v>-107.00032040000001</v>
      </c>
    </row>
    <row r="456" spans="1:5" x14ac:dyDescent="0.25">
      <c r="A456" s="9" t="s">
        <v>1292</v>
      </c>
      <c r="B456">
        <v>231</v>
      </c>
      <c r="C456" s="86">
        <v>68.09</v>
      </c>
      <c r="D456" s="87">
        <v>33.675609590000001</v>
      </c>
      <c r="E456" s="87">
        <v>-106.9998856</v>
      </c>
    </row>
    <row r="457" spans="1:5" x14ac:dyDescent="0.25">
      <c r="A457" s="9" t="s">
        <v>1292</v>
      </c>
      <c r="B457">
        <v>231.1</v>
      </c>
      <c r="C457" s="86">
        <v>68.150000000000006</v>
      </c>
      <c r="D457" s="87">
        <v>33.67653275</v>
      </c>
      <c r="E457" s="87">
        <v>-106.99931340000001</v>
      </c>
    </row>
    <row r="458" spans="1:5" x14ac:dyDescent="0.25">
      <c r="A458" s="9" t="s">
        <v>1292</v>
      </c>
      <c r="B458">
        <v>231.2</v>
      </c>
      <c r="C458" s="86">
        <v>68.22</v>
      </c>
      <c r="D458" s="87">
        <v>33.677452090000003</v>
      </c>
      <c r="E458" s="87">
        <v>-106.9987259</v>
      </c>
    </row>
    <row r="459" spans="1:5" x14ac:dyDescent="0.25">
      <c r="A459" s="9" t="s">
        <v>1292</v>
      </c>
      <c r="B459">
        <v>231.3</v>
      </c>
      <c r="C459" s="86">
        <v>68.28</v>
      </c>
      <c r="D459" s="87">
        <v>33.678260799999897</v>
      </c>
      <c r="E459" s="87">
        <v>-106.9980164</v>
      </c>
    </row>
    <row r="460" spans="1:5" x14ac:dyDescent="0.25">
      <c r="A460" s="9" t="s">
        <v>1292</v>
      </c>
      <c r="B460">
        <v>231.4</v>
      </c>
      <c r="C460" s="86">
        <v>68.34</v>
      </c>
      <c r="D460" s="87">
        <v>33.678977969999899</v>
      </c>
      <c r="E460" s="87">
        <v>-106.9971924</v>
      </c>
    </row>
    <row r="461" spans="1:5" x14ac:dyDescent="0.25">
      <c r="A461" s="9" t="s">
        <v>1292</v>
      </c>
      <c r="B461">
        <v>231.5</v>
      </c>
      <c r="C461" s="86">
        <v>68.400000000000006</v>
      </c>
      <c r="D461" s="87">
        <v>33.67939758</v>
      </c>
      <c r="E461" s="87">
        <v>-106.99620059999999</v>
      </c>
    </row>
    <row r="462" spans="1:5" x14ac:dyDescent="0.25">
      <c r="A462" s="9" t="s">
        <v>1292</v>
      </c>
      <c r="B462">
        <v>231.6</v>
      </c>
      <c r="C462" s="86">
        <v>68.45</v>
      </c>
      <c r="D462" s="87">
        <v>33.679767609999899</v>
      </c>
      <c r="E462" s="87">
        <v>-106.99517059999999</v>
      </c>
    </row>
    <row r="463" spans="1:5" x14ac:dyDescent="0.25">
      <c r="A463" s="9" t="s">
        <v>1292</v>
      </c>
      <c r="B463">
        <v>231.7</v>
      </c>
      <c r="C463" s="86">
        <v>68.510000000000005</v>
      </c>
      <c r="D463" s="87">
        <v>33.68012238</v>
      </c>
      <c r="E463" s="87">
        <v>-106.99414059999999</v>
      </c>
    </row>
    <row r="464" spans="1:5" x14ac:dyDescent="0.25">
      <c r="A464" s="9" t="s">
        <v>1292</v>
      </c>
      <c r="B464">
        <v>231.8</v>
      </c>
      <c r="C464" s="86">
        <v>68.569999999999993</v>
      </c>
      <c r="D464" s="87">
        <v>33.6804656999999</v>
      </c>
      <c r="E464" s="87">
        <v>-106.9931107</v>
      </c>
    </row>
    <row r="465" spans="1:5" x14ac:dyDescent="0.25">
      <c r="A465" s="9" t="s">
        <v>1292</v>
      </c>
      <c r="B465">
        <v>231.9</v>
      </c>
      <c r="C465" s="86">
        <v>68.63</v>
      </c>
      <c r="D465" s="87">
        <v>33.680923460000002</v>
      </c>
      <c r="E465" s="87">
        <v>-106.9921188</v>
      </c>
    </row>
    <row r="466" spans="1:5" x14ac:dyDescent="0.25">
      <c r="A466" s="9" t="s">
        <v>1292</v>
      </c>
      <c r="B466">
        <v>232</v>
      </c>
      <c r="C466" s="86">
        <v>68.680000000000007</v>
      </c>
      <c r="D466" s="87">
        <v>33.68141937</v>
      </c>
      <c r="E466" s="87">
        <v>-106.9911499</v>
      </c>
    </row>
    <row r="467" spans="1:5" x14ac:dyDescent="0.25">
      <c r="A467" s="9" t="s">
        <v>1292</v>
      </c>
      <c r="B467">
        <v>232.1</v>
      </c>
      <c r="C467" s="86">
        <v>68.739999999999995</v>
      </c>
      <c r="D467" s="87">
        <v>33.681915279999899</v>
      </c>
      <c r="E467" s="87">
        <v>-106.99018100000001</v>
      </c>
    </row>
    <row r="468" spans="1:5" x14ac:dyDescent="0.25">
      <c r="A468" s="9" t="s">
        <v>1292</v>
      </c>
      <c r="B468">
        <v>232.2</v>
      </c>
      <c r="C468" s="86">
        <v>68.8</v>
      </c>
      <c r="D468" s="87">
        <v>33.682407380000001</v>
      </c>
      <c r="E468" s="87">
        <v>-106.98921199999999</v>
      </c>
    </row>
    <row r="469" spans="1:5" x14ac:dyDescent="0.25">
      <c r="A469" s="9" t="s">
        <v>1292</v>
      </c>
      <c r="B469">
        <v>232.3</v>
      </c>
      <c r="C469" s="86">
        <v>68.86</v>
      </c>
      <c r="D469" s="87">
        <v>33.682903289999899</v>
      </c>
      <c r="E469" s="87">
        <v>-106.9882355</v>
      </c>
    </row>
    <row r="470" spans="1:5" x14ac:dyDescent="0.25">
      <c r="A470" s="9" t="s">
        <v>1292</v>
      </c>
      <c r="B470">
        <v>232.4</v>
      </c>
      <c r="C470" s="86">
        <v>68.92</v>
      </c>
      <c r="D470" s="87">
        <v>33.683311459999899</v>
      </c>
      <c r="E470" s="87">
        <v>-106.98722840000001</v>
      </c>
    </row>
    <row r="471" spans="1:5" x14ac:dyDescent="0.25">
      <c r="A471" s="9" t="s">
        <v>1292</v>
      </c>
      <c r="B471">
        <v>232.5</v>
      </c>
      <c r="C471" s="86">
        <v>68.98</v>
      </c>
      <c r="D471" s="87">
        <v>33.683712010000001</v>
      </c>
      <c r="E471" s="87">
        <v>-106.98621369999999</v>
      </c>
    </row>
    <row r="472" spans="1:5" x14ac:dyDescent="0.25">
      <c r="A472" s="9" t="s">
        <v>1292</v>
      </c>
      <c r="B472">
        <v>232.6</v>
      </c>
      <c r="C472" s="86">
        <v>69.03</v>
      </c>
      <c r="D472" s="87">
        <v>33.684116359999898</v>
      </c>
      <c r="E472" s="87">
        <v>-106.98519899999999</v>
      </c>
    </row>
    <row r="473" spans="1:5" x14ac:dyDescent="0.25">
      <c r="A473" s="9" t="s">
        <v>1292</v>
      </c>
      <c r="B473">
        <v>232.7</v>
      </c>
      <c r="C473" s="86">
        <v>69.09</v>
      </c>
      <c r="D473" s="87">
        <v>33.684505459999897</v>
      </c>
      <c r="E473" s="87">
        <v>-106.9841843</v>
      </c>
    </row>
    <row r="474" spans="1:5" x14ac:dyDescent="0.25">
      <c r="A474" s="9" t="s">
        <v>1292</v>
      </c>
      <c r="B474">
        <v>232.8</v>
      </c>
      <c r="C474" s="86">
        <v>69.14</v>
      </c>
      <c r="D474" s="87">
        <v>33.684848789999897</v>
      </c>
      <c r="E474" s="87">
        <v>-106.98314670000001</v>
      </c>
    </row>
    <row r="475" spans="1:5" x14ac:dyDescent="0.25">
      <c r="A475" s="9" t="s">
        <v>1292</v>
      </c>
      <c r="B475">
        <v>232.9</v>
      </c>
      <c r="C475" s="86">
        <v>69.19</v>
      </c>
      <c r="D475" s="87">
        <v>33.685195919999899</v>
      </c>
      <c r="E475" s="87">
        <v>-106.98211670000001</v>
      </c>
    </row>
    <row r="476" spans="1:5" x14ac:dyDescent="0.25">
      <c r="A476" s="9" t="s">
        <v>1292</v>
      </c>
      <c r="B476">
        <v>233</v>
      </c>
      <c r="C476" s="86">
        <v>69.25</v>
      </c>
      <c r="D476" s="87">
        <v>33.685432429999899</v>
      </c>
      <c r="E476" s="87">
        <v>-106.9810562</v>
      </c>
    </row>
    <row r="477" spans="1:5" x14ac:dyDescent="0.25">
      <c r="A477" s="9" t="s">
        <v>1292</v>
      </c>
      <c r="B477">
        <v>233.1</v>
      </c>
      <c r="C477" s="86">
        <v>69.3</v>
      </c>
      <c r="D477" s="87">
        <v>33.685558319999899</v>
      </c>
      <c r="E477" s="87">
        <v>-106.9799728</v>
      </c>
    </row>
    <row r="478" spans="1:5" x14ac:dyDescent="0.25">
      <c r="A478" s="9" t="s">
        <v>1292</v>
      </c>
      <c r="B478">
        <v>233.2</v>
      </c>
      <c r="C478" s="86">
        <v>69.349999999999994</v>
      </c>
      <c r="D478" s="87">
        <v>33.685520169999897</v>
      </c>
      <c r="E478" s="87">
        <v>-106.9788971</v>
      </c>
    </row>
    <row r="479" spans="1:5" x14ac:dyDescent="0.25">
      <c r="A479" s="9" t="s">
        <v>1292</v>
      </c>
      <c r="B479">
        <v>233.3</v>
      </c>
      <c r="C479" s="86">
        <v>69.400000000000006</v>
      </c>
      <c r="D479" s="87">
        <v>33.685329439999897</v>
      </c>
      <c r="E479" s="87">
        <v>-106.977829</v>
      </c>
    </row>
    <row r="480" spans="1:5" x14ac:dyDescent="0.25">
      <c r="A480" s="9" t="s">
        <v>1292</v>
      </c>
      <c r="B480">
        <v>233.4</v>
      </c>
      <c r="C480" s="86">
        <v>69.459999999999994</v>
      </c>
      <c r="D480" s="87">
        <v>33.685111999999897</v>
      </c>
      <c r="E480" s="87">
        <v>-106.9767609</v>
      </c>
    </row>
    <row r="481" spans="1:5" x14ac:dyDescent="0.25">
      <c r="A481" s="9" t="s">
        <v>1292</v>
      </c>
      <c r="B481">
        <v>233.5</v>
      </c>
      <c r="C481" s="86">
        <v>69.510000000000005</v>
      </c>
      <c r="D481" s="87">
        <v>33.68479919</v>
      </c>
      <c r="E481" s="87">
        <v>-106.9757156</v>
      </c>
    </row>
    <row r="482" spans="1:5" x14ac:dyDescent="0.25">
      <c r="A482" s="9" t="s">
        <v>1292</v>
      </c>
      <c r="B482">
        <v>233.6</v>
      </c>
      <c r="C482" s="86">
        <v>69.569999999999993</v>
      </c>
      <c r="D482" s="87">
        <v>33.6844901999999</v>
      </c>
      <c r="E482" s="87">
        <v>-106.97467039999999</v>
      </c>
    </row>
    <row r="483" spans="1:5" x14ac:dyDescent="0.25">
      <c r="A483" s="9" t="s">
        <v>1292</v>
      </c>
      <c r="B483">
        <v>233.7</v>
      </c>
      <c r="C483" s="86">
        <v>69.62</v>
      </c>
      <c r="D483" s="87">
        <v>33.684177400000003</v>
      </c>
      <c r="E483" s="87">
        <v>-106.9736252</v>
      </c>
    </row>
    <row r="484" spans="1:5" x14ac:dyDescent="0.25">
      <c r="A484" s="9" t="s">
        <v>1292</v>
      </c>
      <c r="B484">
        <v>233.8</v>
      </c>
      <c r="C484" s="86">
        <v>69.67</v>
      </c>
      <c r="D484" s="87">
        <v>33.683864589999899</v>
      </c>
      <c r="E484" s="87">
        <v>-106.97257999999999</v>
      </c>
    </row>
    <row r="485" spans="1:5" x14ac:dyDescent="0.25">
      <c r="A485" s="9" t="s">
        <v>1292</v>
      </c>
      <c r="B485">
        <v>233.9</v>
      </c>
      <c r="C485" s="86">
        <v>69.73</v>
      </c>
      <c r="D485" s="87">
        <v>33.683555599999899</v>
      </c>
      <c r="E485" s="87">
        <v>-106.97153470000001</v>
      </c>
    </row>
    <row r="486" spans="1:5" x14ac:dyDescent="0.25">
      <c r="A486" s="9" t="s">
        <v>1292</v>
      </c>
      <c r="B486">
        <v>234</v>
      </c>
      <c r="C486" s="86">
        <v>69.78</v>
      </c>
      <c r="D486" s="87">
        <v>33.683242800000002</v>
      </c>
      <c r="E486" s="87">
        <v>-106.9704895</v>
      </c>
    </row>
    <row r="487" spans="1:5" x14ac:dyDescent="0.25">
      <c r="A487" s="9" t="s">
        <v>1292</v>
      </c>
      <c r="B487">
        <v>234.1</v>
      </c>
      <c r="C487" s="86">
        <v>69.83</v>
      </c>
      <c r="D487" s="87">
        <v>33.682933810000002</v>
      </c>
      <c r="E487" s="87">
        <v>-106.9694519</v>
      </c>
    </row>
    <row r="488" spans="1:5" x14ac:dyDescent="0.25">
      <c r="A488" s="9" t="s">
        <v>1292</v>
      </c>
      <c r="B488">
        <v>234.2</v>
      </c>
      <c r="C488" s="86">
        <v>69.89</v>
      </c>
      <c r="D488" s="87">
        <v>33.682620999999898</v>
      </c>
      <c r="E488" s="87">
        <v>-106.9684067</v>
      </c>
    </row>
    <row r="489" spans="1:5" x14ac:dyDescent="0.25">
      <c r="A489" s="9" t="s">
        <v>1292</v>
      </c>
      <c r="B489">
        <v>234.3</v>
      </c>
      <c r="C489" s="86">
        <v>69.94</v>
      </c>
      <c r="D489" s="87">
        <v>33.682308200000001</v>
      </c>
      <c r="E489" s="87">
        <v>-106.9673615</v>
      </c>
    </row>
    <row r="490" spans="1:5" x14ac:dyDescent="0.25">
      <c r="A490" s="9" t="s">
        <v>1292</v>
      </c>
      <c r="B490">
        <v>234.4</v>
      </c>
      <c r="C490" s="86">
        <v>70</v>
      </c>
      <c r="D490" s="87">
        <v>33.682010650000002</v>
      </c>
      <c r="E490" s="87">
        <v>-106.9663086</v>
      </c>
    </row>
    <row r="491" spans="1:5" x14ac:dyDescent="0.25">
      <c r="A491" s="9" t="s">
        <v>1292</v>
      </c>
      <c r="B491">
        <v>234.5</v>
      </c>
      <c r="C491" s="86">
        <v>70.05</v>
      </c>
      <c r="D491" s="87">
        <v>33.681747440000002</v>
      </c>
      <c r="E491" s="87">
        <v>-106.9652557</v>
      </c>
    </row>
    <row r="492" spans="1:5" x14ac:dyDescent="0.25">
      <c r="A492" s="9" t="s">
        <v>1292</v>
      </c>
      <c r="B492">
        <v>234.6</v>
      </c>
      <c r="C492" s="86">
        <v>70.099999999999994</v>
      </c>
      <c r="D492" s="87">
        <v>33.68159103</v>
      </c>
      <c r="E492" s="87">
        <v>-106.96418</v>
      </c>
    </row>
    <row r="493" spans="1:5" x14ac:dyDescent="0.25">
      <c r="A493" s="9" t="s">
        <v>1292</v>
      </c>
      <c r="B493">
        <v>234.7</v>
      </c>
      <c r="C493" s="86">
        <v>70.16</v>
      </c>
      <c r="D493" s="87">
        <v>33.6812095599999</v>
      </c>
      <c r="E493" s="87">
        <v>-106.9631729</v>
      </c>
    </row>
    <row r="494" spans="1:5" x14ac:dyDescent="0.25">
      <c r="A494" s="9" t="s">
        <v>1292</v>
      </c>
      <c r="B494">
        <v>234.8</v>
      </c>
      <c r="C494" s="86">
        <v>70.209999999999994</v>
      </c>
      <c r="D494" s="87">
        <v>33.681049350000002</v>
      </c>
      <c r="E494" s="87">
        <v>-106.96210480000001</v>
      </c>
    </row>
    <row r="495" spans="1:5" x14ac:dyDescent="0.25">
      <c r="A495" s="9" t="s">
        <v>1292</v>
      </c>
      <c r="B495">
        <v>234.9</v>
      </c>
      <c r="C495" s="86">
        <v>70.260000000000005</v>
      </c>
      <c r="D495" s="87">
        <v>33.68125534</v>
      </c>
      <c r="E495" s="87">
        <v>-106.9610519</v>
      </c>
    </row>
    <row r="496" spans="1:5" x14ac:dyDescent="0.25">
      <c r="A496" s="9" t="s">
        <v>1292</v>
      </c>
      <c r="B496">
        <v>235</v>
      </c>
      <c r="C496" s="86">
        <v>70.319999999999993</v>
      </c>
      <c r="D496" s="87">
        <v>33.68159103</v>
      </c>
      <c r="E496" s="87">
        <v>-106.9600143</v>
      </c>
    </row>
    <row r="497" spans="1:5" x14ac:dyDescent="0.25">
      <c r="A497" s="9" t="s">
        <v>1292</v>
      </c>
      <c r="B497">
        <v>235.1</v>
      </c>
      <c r="C497" s="86">
        <v>70.37</v>
      </c>
      <c r="D497" s="87">
        <v>33.682056430000003</v>
      </c>
      <c r="E497" s="87">
        <v>-106.9590302</v>
      </c>
    </row>
    <row r="498" spans="1:5" x14ac:dyDescent="0.25">
      <c r="A498" s="9" t="s">
        <v>1292</v>
      </c>
      <c r="B498">
        <v>235.2</v>
      </c>
      <c r="C498" s="86">
        <v>70.430000000000007</v>
      </c>
      <c r="D498" s="87">
        <v>33.682552340000001</v>
      </c>
      <c r="E498" s="87">
        <v>-106.9580612</v>
      </c>
    </row>
    <row r="499" spans="1:5" x14ac:dyDescent="0.25">
      <c r="A499" s="9" t="s">
        <v>1292</v>
      </c>
      <c r="B499">
        <v>235.3</v>
      </c>
      <c r="C499" s="86">
        <v>70.48</v>
      </c>
      <c r="D499" s="87">
        <v>33.683006290000002</v>
      </c>
      <c r="E499" s="87">
        <v>-106.957077</v>
      </c>
    </row>
    <row r="500" spans="1:5" x14ac:dyDescent="0.25">
      <c r="A500" s="9" t="s">
        <v>1292</v>
      </c>
      <c r="B500">
        <v>235.4</v>
      </c>
      <c r="C500" s="86">
        <v>70.540000000000006</v>
      </c>
      <c r="D500" s="87">
        <v>33.683372499999898</v>
      </c>
      <c r="E500" s="87">
        <v>-106.95604710000001</v>
      </c>
    </row>
    <row r="501" spans="1:5" x14ac:dyDescent="0.25">
      <c r="A501" s="9" t="s">
        <v>1292</v>
      </c>
      <c r="B501">
        <v>235.5</v>
      </c>
      <c r="C501" s="86">
        <v>70.59</v>
      </c>
      <c r="D501" s="87">
        <v>33.683780669999898</v>
      </c>
      <c r="E501" s="87">
        <v>-106.9550476</v>
      </c>
    </row>
    <row r="502" spans="1:5" x14ac:dyDescent="0.25">
      <c r="A502" s="9" t="s">
        <v>1292</v>
      </c>
      <c r="B502">
        <v>235.6</v>
      </c>
      <c r="C502" s="86">
        <v>70.650000000000006</v>
      </c>
      <c r="D502" s="87">
        <v>33.684440610000003</v>
      </c>
      <c r="E502" s="87">
        <v>-106.9541779</v>
      </c>
    </row>
    <row r="503" spans="1:5" x14ac:dyDescent="0.25">
      <c r="A503" s="9" t="s">
        <v>1292</v>
      </c>
      <c r="B503">
        <v>235.7</v>
      </c>
      <c r="C503" s="86">
        <v>70.7</v>
      </c>
      <c r="D503" s="87">
        <v>33.684803010000003</v>
      </c>
      <c r="E503" s="87">
        <v>-106.9531631</v>
      </c>
    </row>
    <row r="504" spans="1:5" x14ac:dyDescent="0.25">
      <c r="A504" s="9" t="s">
        <v>1292</v>
      </c>
      <c r="B504">
        <v>235.8</v>
      </c>
      <c r="C504" s="86">
        <v>70.760000000000005</v>
      </c>
      <c r="D504" s="87">
        <v>33.685081480000001</v>
      </c>
      <c r="E504" s="87">
        <v>-106.9521103</v>
      </c>
    </row>
    <row r="505" spans="1:5" x14ac:dyDescent="0.25">
      <c r="A505" s="9" t="s">
        <v>1292</v>
      </c>
      <c r="B505">
        <v>235.9</v>
      </c>
      <c r="C505" s="86">
        <v>70.81</v>
      </c>
      <c r="D505" s="87">
        <v>33.685237880000003</v>
      </c>
      <c r="E505" s="87">
        <v>-106.95103450000001</v>
      </c>
    </row>
    <row r="506" spans="1:5" x14ac:dyDescent="0.25">
      <c r="A506" s="9" t="s">
        <v>1292</v>
      </c>
      <c r="B506">
        <v>236</v>
      </c>
      <c r="C506" s="86">
        <v>70.86</v>
      </c>
      <c r="D506" s="87">
        <v>33.685314179999899</v>
      </c>
      <c r="E506" s="87">
        <v>-106.9499512</v>
      </c>
    </row>
    <row r="507" spans="1:5" x14ac:dyDescent="0.25">
      <c r="A507" s="9" t="s">
        <v>1292</v>
      </c>
      <c r="B507">
        <v>236.1</v>
      </c>
      <c r="C507" s="86">
        <v>70.92</v>
      </c>
      <c r="D507" s="87">
        <v>33.685436250000002</v>
      </c>
      <c r="E507" s="87">
        <v>-106.9488678</v>
      </c>
    </row>
    <row r="508" spans="1:5" x14ac:dyDescent="0.25">
      <c r="A508" s="9" t="s">
        <v>1292</v>
      </c>
      <c r="B508">
        <v>236.2</v>
      </c>
      <c r="C508" s="86">
        <v>70.97</v>
      </c>
      <c r="D508" s="87">
        <v>33.685630799999899</v>
      </c>
      <c r="E508" s="87">
        <v>-106.9477997</v>
      </c>
    </row>
    <row r="509" spans="1:5" x14ac:dyDescent="0.25">
      <c r="A509" s="9" t="s">
        <v>1292</v>
      </c>
      <c r="B509">
        <v>236.3</v>
      </c>
      <c r="C509" s="86">
        <v>71.02</v>
      </c>
      <c r="D509" s="87">
        <v>33.686061860000002</v>
      </c>
      <c r="E509" s="87">
        <v>-106.9468002</v>
      </c>
    </row>
    <row r="510" spans="1:5" x14ac:dyDescent="0.25">
      <c r="A510" s="9" t="s">
        <v>1292</v>
      </c>
      <c r="B510">
        <v>236.4</v>
      </c>
      <c r="C510" s="86">
        <v>71.08</v>
      </c>
      <c r="D510" s="87">
        <v>33.686550140000001</v>
      </c>
      <c r="E510" s="87">
        <v>-106.94582370000001</v>
      </c>
    </row>
    <row r="511" spans="1:5" x14ac:dyDescent="0.25">
      <c r="A511" s="9" t="s">
        <v>1292</v>
      </c>
      <c r="B511">
        <v>236.5</v>
      </c>
      <c r="C511" s="86">
        <v>71.14</v>
      </c>
      <c r="D511" s="87">
        <v>33.687232969999897</v>
      </c>
      <c r="E511" s="87">
        <v>-106.9450073</v>
      </c>
    </row>
    <row r="512" spans="1:5" x14ac:dyDescent="0.25">
      <c r="A512" s="9" t="s">
        <v>1292</v>
      </c>
      <c r="B512">
        <v>236.6</v>
      </c>
      <c r="C512" s="86">
        <v>71.2</v>
      </c>
      <c r="D512" s="87">
        <v>33.688095089999898</v>
      </c>
      <c r="E512" s="87">
        <v>-106.9443436</v>
      </c>
    </row>
    <row r="513" spans="1:5" x14ac:dyDescent="0.25">
      <c r="A513" s="9" t="s">
        <v>1292</v>
      </c>
      <c r="B513">
        <v>236.7</v>
      </c>
      <c r="C513" s="86">
        <v>71.260000000000005</v>
      </c>
      <c r="D513" s="87">
        <v>33.688953400000003</v>
      </c>
      <c r="E513" s="87">
        <v>-106.94367219999999</v>
      </c>
    </row>
    <row r="514" spans="1:5" x14ac:dyDescent="0.25">
      <c r="A514" s="9" t="s">
        <v>1292</v>
      </c>
      <c r="B514">
        <v>236.8</v>
      </c>
      <c r="C514" s="86">
        <v>71.319999999999993</v>
      </c>
      <c r="D514" s="87">
        <v>33.68983841</v>
      </c>
      <c r="E514" s="87">
        <v>-106.9430313</v>
      </c>
    </row>
    <row r="515" spans="1:5" x14ac:dyDescent="0.25">
      <c r="A515" s="9" t="s">
        <v>1292</v>
      </c>
      <c r="B515">
        <v>236.9</v>
      </c>
      <c r="C515" s="86">
        <v>71.38</v>
      </c>
      <c r="D515" s="87">
        <v>33.690742489999899</v>
      </c>
      <c r="E515" s="87">
        <v>-106.9424286</v>
      </c>
    </row>
    <row r="516" spans="1:5" x14ac:dyDescent="0.25">
      <c r="A516" s="9" t="s">
        <v>1292</v>
      </c>
      <c r="B516">
        <v>237</v>
      </c>
      <c r="C516" s="86">
        <v>71.44</v>
      </c>
      <c r="D516" s="87">
        <v>33.691646579999897</v>
      </c>
      <c r="E516" s="87">
        <v>-106.9418182</v>
      </c>
    </row>
    <row r="517" spans="1:5" x14ac:dyDescent="0.25">
      <c r="A517" s="9" t="s">
        <v>1292</v>
      </c>
      <c r="B517">
        <v>237.1</v>
      </c>
      <c r="C517" s="86">
        <v>71.5</v>
      </c>
      <c r="D517" s="87">
        <v>33.692523960000003</v>
      </c>
      <c r="E517" s="87">
        <v>-106.9411774</v>
      </c>
    </row>
    <row r="518" spans="1:5" x14ac:dyDescent="0.25">
      <c r="A518" s="9" t="s">
        <v>1292</v>
      </c>
      <c r="B518">
        <v>237.2</v>
      </c>
      <c r="C518" s="86">
        <v>71.56</v>
      </c>
      <c r="D518" s="87">
        <v>33.693294530000003</v>
      </c>
      <c r="E518" s="87">
        <v>-106.94040680000001</v>
      </c>
    </row>
    <row r="519" spans="1:5" x14ac:dyDescent="0.25">
      <c r="A519" s="9" t="s">
        <v>1292</v>
      </c>
      <c r="B519">
        <v>237.3</v>
      </c>
      <c r="C519" s="86">
        <v>71.61</v>
      </c>
      <c r="D519" s="87">
        <v>33.694129940000003</v>
      </c>
      <c r="E519" s="87">
        <v>-106.9397278</v>
      </c>
    </row>
    <row r="520" spans="1:5" x14ac:dyDescent="0.25">
      <c r="A520" s="9" t="s">
        <v>1292</v>
      </c>
      <c r="B520">
        <v>237.4</v>
      </c>
      <c r="C520" s="86">
        <v>71.680000000000007</v>
      </c>
      <c r="D520" s="87">
        <v>33.695117949999897</v>
      </c>
      <c r="E520" s="87">
        <v>-106.93926999999999</v>
      </c>
    </row>
    <row r="521" spans="1:5" x14ac:dyDescent="0.25">
      <c r="A521" s="9" t="s">
        <v>1292</v>
      </c>
      <c r="B521">
        <v>237.5</v>
      </c>
      <c r="C521" s="86">
        <v>71.739999999999995</v>
      </c>
      <c r="D521" s="87">
        <v>33.696098329999899</v>
      </c>
      <c r="E521" s="87">
        <v>-106.93879699999999</v>
      </c>
    </row>
    <row r="522" spans="1:5" x14ac:dyDescent="0.25">
      <c r="A522" s="9" t="s">
        <v>1292</v>
      </c>
      <c r="B522">
        <v>237.6</v>
      </c>
      <c r="C522" s="86">
        <v>71.8</v>
      </c>
      <c r="D522" s="87">
        <v>33.697040559999898</v>
      </c>
      <c r="E522" s="87">
        <v>-106.93824770000001</v>
      </c>
    </row>
    <row r="523" spans="1:5" x14ac:dyDescent="0.25">
      <c r="A523" s="9" t="s">
        <v>1292</v>
      </c>
      <c r="B523">
        <v>237.7</v>
      </c>
      <c r="C523" s="86">
        <v>71.86</v>
      </c>
      <c r="D523" s="87">
        <v>33.697788240000001</v>
      </c>
      <c r="E523" s="87">
        <v>-106.93746950000001</v>
      </c>
    </row>
    <row r="524" spans="1:5" x14ac:dyDescent="0.25">
      <c r="A524" s="9" t="s">
        <v>1292</v>
      </c>
      <c r="B524">
        <v>237.8</v>
      </c>
      <c r="C524" s="86">
        <v>71.91</v>
      </c>
      <c r="D524" s="87">
        <v>33.6984748799999</v>
      </c>
      <c r="E524" s="87">
        <v>-106.93662260000001</v>
      </c>
    </row>
    <row r="525" spans="1:5" x14ac:dyDescent="0.25">
      <c r="A525" s="9" t="s">
        <v>1292</v>
      </c>
      <c r="B525">
        <v>237.9</v>
      </c>
      <c r="C525" s="86">
        <v>71.97</v>
      </c>
      <c r="D525" s="87">
        <v>33.699138640000001</v>
      </c>
      <c r="E525" s="87">
        <v>-106.9357605</v>
      </c>
    </row>
    <row r="526" spans="1:5" x14ac:dyDescent="0.25">
      <c r="A526" s="9" t="s">
        <v>1292</v>
      </c>
      <c r="B526">
        <v>238</v>
      </c>
      <c r="C526" s="86">
        <v>72.03</v>
      </c>
      <c r="D526" s="87">
        <v>33.699890140000001</v>
      </c>
      <c r="E526" s="87">
        <v>-106.93498990000001</v>
      </c>
    </row>
    <row r="527" spans="1:5" x14ac:dyDescent="0.25">
      <c r="A527" s="9" t="s">
        <v>1292</v>
      </c>
      <c r="B527">
        <v>238.1</v>
      </c>
      <c r="C527" s="86">
        <v>72.09</v>
      </c>
      <c r="D527" s="87">
        <v>33.700771330000002</v>
      </c>
      <c r="E527" s="87">
        <v>-106.93434910000001</v>
      </c>
    </row>
    <row r="528" spans="1:5" x14ac:dyDescent="0.25">
      <c r="A528" s="9" t="s">
        <v>1292</v>
      </c>
      <c r="B528">
        <v>238.2</v>
      </c>
      <c r="C528" s="86">
        <v>72.150000000000006</v>
      </c>
      <c r="D528" s="87">
        <v>33.70170212</v>
      </c>
      <c r="E528" s="87">
        <v>-106.9337769</v>
      </c>
    </row>
    <row r="529" spans="1:5" x14ac:dyDescent="0.25">
      <c r="A529" s="9" t="s">
        <v>1292</v>
      </c>
      <c r="B529">
        <v>238.3</v>
      </c>
      <c r="C529" s="86">
        <v>72.209999999999994</v>
      </c>
      <c r="D529" s="87">
        <v>33.702640529999897</v>
      </c>
      <c r="E529" s="87">
        <v>-106.9332275</v>
      </c>
    </row>
    <row r="530" spans="1:5" x14ac:dyDescent="0.25">
      <c r="A530" s="9" t="s">
        <v>1292</v>
      </c>
      <c r="B530">
        <v>238.4</v>
      </c>
      <c r="C530" s="86">
        <v>72.27</v>
      </c>
      <c r="D530" s="87">
        <v>33.703578950000001</v>
      </c>
      <c r="E530" s="87">
        <v>-106.93267059999999</v>
      </c>
    </row>
    <row r="531" spans="1:5" x14ac:dyDescent="0.25">
      <c r="A531" s="9" t="s">
        <v>1292</v>
      </c>
      <c r="B531">
        <v>238.5</v>
      </c>
      <c r="C531" s="86">
        <v>72.33</v>
      </c>
      <c r="D531" s="87">
        <v>33.704517359999898</v>
      </c>
      <c r="E531" s="87">
        <v>-106.93212130000001</v>
      </c>
    </row>
    <row r="532" spans="1:5" x14ac:dyDescent="0.25">
      <c r="A532" s="9" t="s">
        <v>1292</v>
      </c>
      <c r="B532">
        <v>238.6</v>
      </c>
      <c r="C532" s="86">
        <v>72.400000000000006</v>
      </c>
      <c r="D532" s="87">
        <v>33.705455780000001</v>
      </c>
      <c r="E532" s="87">
        <v>-106.931572</v>
      </c>
    </row>
    <row r="533" spans="1:5" x14ac:dyDescent="0.25">
      <c r="A533" s="9" t="s">
        <v>1292</v>
      </c>
      <c r="B533">
        <v>238.7</v>
      </c>
      <c r="C533" s="86">
        <v>72.459999999999994</v>
      </c>
      <c r="D533" s="87">
        <v>33.706390380000002</v>
      </c>
      <c r="E533" s="87">
        <v>-106.9310074</v>
      </c>
    </row>
    <row r="534" spans="1:5" x14ac:dyDescent="0.25">
      <c r="A534" s="9" t="s">
        <v>1292</v>
      </c>
      <c r="B534">
        <v>238.8</v>
      </c>
      <c r="C534" s="86">
        <v>72.52</v>
      </c>
      <c r="D534" s="87">
        <v>33.70732117</v>
      </c>
      <c r="E534" s="87">
        <v>-106.93043520000001</v>
      </c>
    </row>
    <row r="535" spans="1:5" x14ac:dyDescent="0.25">
      <c r="A535" s="9" t="s">
        <v>1292</v>
      </c>
      <c r="B535">
        <v>238.9</v>
      </c>
      <c r="C535" s="86">
        <v>72.58</v>
      </c>
      <c r="D535" s="87">
        <v>33.708213809999897</v>
      </c>
      <c r="E535" s="87">
        <v>-106.9298172</v>
      </c>
    </row>
    <row r="536" spans="1:5" x14ac:dyDescent="0.25">
      <c r="A536" s="9" t="s">
        <v>1292</v>
      </c>
      <c r="B536">
        <v>239</v>
      </c>
      <c r="C536" s="86">
        <v>72.63</v>
      </c>
      <c r="D536" s="87">
        <v>33.709018710000002</v>
      </c>
      <c r="E536" s="87">
        <v>-106.9290848</v>
      </c>
    </row>
    <row r="537" spans="1:5" x14ac:dyDescent="0.25">
      <c r="A537" s="9" t="s">
        <v>1292</v>
      </c>
      <c r="B537">
        <v>239.1</v>
      </c>
      <c r="C537" s="86">
        <v>72.69</v>
      </c>
      <c r="D537" s="87">
        <v>33.709819789999898</v>
      </c>
      <c r="E537" s="87">
        <v>-106.9283447</v>
      </c>
    </row>
    <row r="538" spans="1:5" x14ac:dyDescent="0.25">
      <c r="A538" s="9" t="s">
        <v>1292</v>
      </c>
      <c r="B538">
        <v>239.2</v>
      </c>
      <c r="C538" s="86">
        <v>72.75</v>
      </c>
      <c r="D538" s="87">
        <v>33.710609439999899</v>
      </c>
      <c r="E538" s="87">
        <v>-106.92759700000001</v>
      </c>
    </row>
    <row r="539" spans="1:5" x14ac:dyDescent="0.25">
      <c r="A539" s="9" t="s">
        <v>1292</v>
      </c>
      <c r="B539">
        <v>239.3</v>
      </c>
      <c r="C539" s="86">
        <v>72.81</v>
      </c>
      <c r="D539" s="87">
        <v>33.711383820000002</v>
      </c>
      <c r="E539" s="87">
        <v>-106.9268265</v>
      </c>
    </row>
    <row r="540" spans="1:5" x14ac:dyDescent="0.25">
      <c r="A540" s="9" t="s">
        <v>1292</v>
      </c>
      <c r="B540">
        <v>239.4</v>
      </c>
      <c r="C540" s="86">
        <v>72.87</v>
      </c>
      <c r="D540" s="87">
        <v>33.712013239999898</v>
      </c>
      <c r="E540" s="87">
        <v>-106.92594149999999</v>
      </c>
    </row>
    <row r="541" spans="1:5" x14ac:dyDescent="0.25">
      <c r="A541" s="9" t="s">
        <v>1292</v>
      </c>
      <c r="B541">
        <v>239.5</v>
      </c>
      <c r="C541" s="86">
        <v>72.92</v>
      </c>
      <c r="D541" s="87">
        <v>33.7126045199999</v>
      </c>
      <c r="E541" s="87">
        <v>-106.92502589999999</v>
      </c>
    </row>
    <row r="542" spans="1:5" x14ac:dyDescent="0.25">
      <c r="A542" s="9" t="s">
        <v>1292</v>
      </c>
      <c r="B542">
        <v>239.6</v>
      </c>
      <c r="C542" s="86">
        <v>72.98</v>
      </c>
      <c r="D542" s="87">
        <v>33.713134770000003</v>
      </c>
      <c r="E542" s="87">
        <v>-106.92407230000001</v>
      </c>
    </row>
    <row r="543" spans="1:5" x14ac:dyDescent="0.25">
      <c r="A543" s="9" t="s">
        <v>1292</v>
      </c>
      <c r="B543">
        <v>239.7</v>
      </c>
      <c r="C543" s="86">
        <v>73.03</v>
      </c>
      <c r="D543" s="87">
        <v>33.713661190000003</v>
      </c>
      <c r="E543" s="87">
        <v>-106.9231186</v>
      </c>
    </row>
    <row r="544" spans="1:5" x14ac:dyDescent="0.25">
      <c r="A544" s="9" t="s">
        <v>1292</v>
      </c>
      <c r="B544">
        <v>239.8</v>
      </c>
      <c r="C544" s="86">
        <v>73.09</v>
      </c>
      <c r="D544" s="87">
        <v>33.7141990699999</v>
      </c>
      <c r="E544" s="87">
        <v>-106.9221725</v>
      </c>
    </row>
    <row r="545" spans="1:5" x14ac:dyDescent="0.25">
      <c r="A545" s="9" t="s">
        <v>1292</v>
      </c>
      <c r="B545">
        <v>239.9</v>
      </c>
      <c r="C545" s="86">
        <v>73.150000000000006</v>
      </c>
      <c r="D545" s="87">
        <v>33.714794159999897</v>
      </c>
      <c r="E545" s="87">
        <v>-106.921257</v>
      </c>
    </row>
    <row r="546" spans="1:5" x14ac:dyDescent="0.25">
      <c r="A546" s="9" t="s">
        <v>1292</v>
      </c>
      <c r="B546">
        <v>240</v>
      </c>
      <c r="C546" s="86">
        <v>73.2</v>
      </c>
      <c r="D546" s="87">
        <v>33.715389250000001</v>
      </c>
      <c r="E546" s="87">
        <v>-106.9203491</v>
      </c>
    </row>
    <row r="547" spans="1:5" x14ac:dyDescent="0.25">
      <c r="A547" s="9" t="s">
        <v>1292</v>
      </c>
      <c r="B547">
        <v>240.1</v>
      </c>
      <c r="C547" s="86">
        <v>73.260000000000005</v>
      </c>
      <c r="D547" s="87">
        <v>33.716190339999898</v>
      </c>
      <c r="E547" s="87">
        <v>-106.91961670000001</v>
      </c>
    </row>
    <row r="548" spans="1:5" x14ac:dyDescent="0.25">
      <c r="A548" s="9" t="s">
        <v>1292</v>
      </c>
      <c r="B548">
        <v>240.2</v>
      </c>
      <c r="C548" s="86">
        <v>73.319999999999993</v>
      </c>
      <c r="D548" s="87">
        <v>33.716766360000001</v>
      </c>
      <c r="E548" s="87">
        <v>-106.9187012</v>
      </c>
    </row>
    <row r="549" spans="1:5" x14ac:dyDescent="0.25">
      <c r="A549" s="9" t="s">
        <v>1292</v>
      </c>
      <c r="B549">
        <v>240.3</v>
      </c>
      <c r="C549" s="86">
        <v>73.37</v>
      </c>
      <c r="D549" s="87">
        <v>33.717071529999899</v>
      </c>
      <c r="E549" s="87">
        <v>-106.9176559</v>
      </c>
    </row>
    <row r="550" spans="1:5" x14ac:dyDescent="0.25">
      <c r="A550" s="9" t="s">
        <v>1292</v>
      </c>
      <c r="B550">
        <v>240.4</v>
      </c>
      <c r="C550" s="86">
        <v>73.430000000000007</v>
      </c>
      <c r="D550" s="87">
        <v>33.717491150000001</v>
      </c>
      <c r="E550" s="87">
        <v>-106.91666410000001</v>
      </c>
    </row>
    <row r="551" spans="1:5" x14ac:dyDescent="0.25">
      <c r="A551" s="9" t="s">
        <v>1292</v>
      </c>
      <c r="B551">
        <v>240.5</v>
      </c>
      <c r="C551" s="86">
        <v>73.48</v>
      </c>
      <c r="D551" s="87">
        <v>33.718158719999899</v>
      </c>
      <c r="E551" s="87">
        <v>-106.9158173</v>
      </c>
    </row>
    <row r="552" spans="1:5" x14ac:dyDescent="0.25">
      <c r="A552" s="9" t="s">
        <v>1292</v>
      </c>
      <c r="B552">
        <v>240.6</v>
      </c>
      <c r="C552" s="86">
        <v>73.540000000000006</v>
      </c>
      <c r="D552" s="87">
        <v>33.71899414</v>
      </c>
      <c r="E552" s="87">
        <v>-106.91512299999999</v>
      </c>
    </row>
    <row r="553" spans="1:5" x14ac:dyDescent="0.25">
      <c r="A553" s="9" t="s">
        <v>1292</v>
      </c>
      <c r="B553">
        <v>240.7</v>
      </c>
      <c r="C553" s="86">
        <v>73.599999999999994</v>
      </c>
      <c r="D553" s="87">
        <v>33.719806669999898</v>
      </c>
      <c r="E553" s="87">
        <v>-106.91439819999999</v>
      </c>
    </row>
    <row r="554" spans="1:5" x14ac:dyDescent="0.25">
      <c r="A554" s="9" t="s">
        <v>1292</v>
      </c>
      <c r="B554">
        <v>240.8</v>
      </c>
      <c r="C554" s="86">
        <v>73.66</v>
      </c>
      <c r="D554" s="87">
        <v>33.72055435</v>
      </c>
      <c r="E554" s="87">
        <v>-106.91360469999999</v>
      </c>
    </row>
    <row r="555" spans="1:5" x14ac:dyDescent="0.25">
      <c r="A555" s="9" t="s">
        <v>1292</v>
      </c>
      <c r="B555">
        <v>240.9</v>
      </c>
      <c r="C555" s="86">
        <v>73.72</v>
      </c>
      <c r="D555" s="87">
        <v>33.721221919999898</v>
      </c>
      <c r="E555" s="87">
        <v>-106.9127502</v>
      </c>
    </row>
    <row r="556" spans="1:5" x14ac:dyDescent="0.25">
      <c r="A556" s="9" t="s">
        <v>1292</v>
      </c>
      <c r="B556">
        <v>241</v>
      </c>
      <c r="C556" s="86">
        <v>73.77</v>
      </c>
      <c r="D556" s="87">
        <v>33.721862790000003</v>
      </c>
      <c r="E556" s="87">
        <v>-106.91187290000001</v>
      </c>
    </row>
    <row r="557" spans="1:5" x14ac:dyDescent="0.25">
      <c r="A557" s="9" t="s">
        <v>1292</v>
      </c>
      <c r="B557">
        <v>241.1</v>
      </c>
      <c r="C557" s="86">
        <v>73.83</v>
      </c>
      <c r="D557" s="87">
        <v>33.722717289999899</v>
      </c>
      <c r="E557" s="87">
        <v>-106.91119380000001</v>
      </c>
    </row>
    <row r="558" spans="1:5" x14ac:dyDescent="0.25">
      <c r="A558" s="9" t="s">
        <v>1292</v>
      </c>
      <c r="B558">
        <v>241.2</v>
      </c>
      <c r="C558" s="86">
        <v>73.900000000000006</v>
      </c>
      <c r="D558" s="87">
        <v>33.723777769999899</v>
      </c>
      <c r="E558" s="87">
        <v>-106.9110641</v>
      </c>
    </row>
    <row r="559" spans="1:5" x14ac:dyDescent="0.25">
      <c r="A559" s="9" t="s">
        <v>1292</v>
      </c>
      <c r="B559">
        <v>241.3</v>
      </c>
      <c r="C559" s="86">
        <v>73.959999999999994</v>
      </c>
      <c r="D559" s="87">
        <v>33.724864959999898</v>
      </c>
      <c r="E559" s="87">
        <v>-106.9109955</v>
      </c>
    </row>
    <row r="560" spans="1:5" x14ac:dyDescent="0.25">
      <c r="A560" s="9" t="s">
        <v>1292</v>
      </c>
      <c r="B560">
        <v>241.4</v>
      </c>
      <c r="C560" s="86">
        <v>74.02</v>
      </c>
      <c r="D560" s="87">
        <v>33.72591019</v>
      </c>
      <c r="E560" s="87">
        <v>-106.9107056</v>
      </c>
    </row>
    <row r="561" spans="1:5" x14ac:dyDescent="0.25">
      <c r="A561" s="9" t="s">
        <v>1292</v>
      </c>
      <c r="B561">
        <v>241.5</v>
      </c>
      <c r="C561" s="86">
        <v>74.09</v>
      </c>
      <c r="D561" s="87">
        <v>33.726940159999899</v>
      </c>
      <c r="E561" s="87">
        <v>-106.91035460000001</v>
      </c>
    </row>
    <row r="562" spans="1:5" x14ac:dyDescent="0.25">
      <c r="A562" s="9" t="s">
        <v>1292</v>
      </c>
      <c r="B562">
        <v>241.6</v>
      </c>
      <c r="C562" s="86">
        <v>74.150000000000006</v>
      </c>
      <c r="D562" s="87">
        <v>33.727970120000002</v>
      </c>
      <c r="E562" s="87">
        <v>-106.90999600000001</v>
      </c>
    </row>
    <row r="563" spans="1:5" x14ac:dyDescent="0.25">
      <c r="A563" s="9" t="s">
        <v>1292</v>
      </c>
      <c r="B563">
        <v>241.7</v>
      </c>
      <c r="C563" s="86">
        <v>74.209999999999994</v>
      </c>
      <c r="D563" s="87">
        <v>33.729022980000003</v>
      </c>
      <c r="E563" s="87">
        <v>-106.9097137</v>
      </c>
    </row>
    <row r="564" spans="1:5" x14ac:dyDescent="0.25">
      <c r="A564" s="9" t="s">
        <v>1292</v>
      </c>
      <c r="B564">
        <v>241.8</v>
      </c>
      <c r="C564" s="86">
        <v>74.27</v>
      </c>
      <c r="D564" s="87">
        <v>33.73006058</v>
      </c>
      <c r="E564" s="87">
        <v>-106.90940089999999</v>
      </c>
    </row>
    <row r="565" spans="1:5" x14ac:dyDescent="0.25">
      <c r="A565" s="9" t="s">
        <v>1292</v>
      </c>
      <c r="B565">
        <v>241.9</v>
      </c>
      <c r="C565" s="86">
        <v>74.33</v>
      </c>
      <c r="D565" s="87">
        <v>33.730968480000001</v>
      </c>
      <c r="E565" s="87">
        <v>-106.90879820000001</v>
      </c>
    </row>
    <row r="566" spans="1:5" x14ac:dyDescent="0.25">
      <c r="A566" s="9" t="s">
        <v>1292</v>
      </c>
      <c r="B566">
        <v>242</v>
      </c>
      <c r="C566" s="86">
        <v>74.39</v>
      </c>
      <c r="D566" s="87">
        <v>33.7318725599999</v>
      </c>
      <c r="E566" s="87">
        <v>-106.90819550000001</v>
      </c>
    </row>
    <row r="567" spans="1:5" x14ac:dyDescent="0.25">
      <c r="A567" s="9" t="s">
        <v>1292</v>
      </c>
      <c r="B567">
        <v>242.1</v>
      </c>
      <c r="C567" s="86">
        <v>74.45</v>
      </c>
      <c r="D567" s="87">
        <v>33.732784270000003</v>
      </c>
      <c r="E567" s="87">
        <v>-106.9075928</v>
      </c>
    </row>
    <row r="568" spans="1:5" x14ac:dyDescent="0.25">
      <c r="A568" s="9" t="s">
        <v>1292</v>
      </c>
      <c r="B568">
        <v>242.2</v>
      </c>
      <c r="C568" s="86">
        <v>74.510000000000005</v>
      </c>
      <c r="D568" s="87">
        <v>33.73369598</v>
      </c>
      <c r="E568" s="87">
        <v>-106.90699770000001</v>
      </c>
    </row>
    <row r="569" spans="1:5" x14ac:dyDescent="0.25">
      <c r="A569" s="9" t="s">
        <v>1292</v>
      </c>
      <c r="B569">
        <v>242.3</v>
      </c>
      <c r="C569" s="86">
        <v>74.569999999999993</v>
      </c>
      <c r="D569" s="87">
        <v>33.734607699999899</v>
      </c>
      <c r="E569" s="87">
        <v>-106.90640260000001</v>
      </c>
    </row>
    <row r="570" spans="1:5" x14ac:dyDescent="0.25">
      <c r="A570" s="9" t="s">
        <v>1292</v>
      </c>
      <c r="B570">
        <v>242.4</v>
      </c>
      <c r="C570" s="86">
        <v>74.63</v>
      </c>
      <c r="D570" s="87">
        <v>33.735469819999899</v>
      </c>
      <c r="E570" s="87">
        <v>-106.90573879999999</v>
      </c>
    </row>
    <row r="571" spans="1:5" x14ac:dyDescent="0.25">
      <c r="A571" s="9" t="s">
        <v>1292</v>
      </c>
      <c r="B571">
        <v>242.5</v>
      </c>
      <c r="C571" s="86">
        <v>74.69</v>
      </c>
      <c r="D571" s="87">
        <v>33.736213679999899</v>
      </c>
      <c r="E571" s="87">
        <v>-106.9049606</v>
      </c>
    </row>
    <row r="572" spans="1:5" x14ac:dyDescent="0.25">
      <c r="A572" s="9" t="s">
        <v>1292</v>
      </c>
      <c r="B572">
        <v>242.6</v>
      </c>
      <c r="C572" s="86">
        <v>74.75</v>
      </c>
      <c r="D572" s="87">
        <v>33.736873629999899</v>
      </c>
      <c r="E572" s="87">
        <v>-106.90410610000001</v>
      </c>
    </row>
    <row r="573" spans="1:5" x14ac:dyDescent="0.25">
      <c r="A573" s="9" t="s">
        <v>1292</v>
      </c>
      <c r="B573">
        <v>242.7</v>
      </c>
      <c r="C573" s="86">
        <v>74.81</v>
      </c>
      <c r="D573" s="87">
        <v>33.7377090499999</v>
      </c>
      <c r="E573" s="87">
        <v>-106.9034042</v>
      </c>
    </row>
    <row r="574" spans="1:5" x14ac:dyDescent="0.25">
      <c r="A574" s="9" t="s">
        <v>1292</v>
      </c>
      <c r="B574">
        <v>242.8</v>
      </c>
      <c r="C574" s="86">
        <v>74.87</v>
      </c>
      <c r="D574" s="87">
        <v>33.738536830000001</v>
      </c>
      <c r="E574" s="87">
        <v>-106.9026947</v>
      </c>
    </row>
    <row r="575" spans="1:5" x14ac:dyDescent="0.25">
      <c r="A575" s="9" t="s">
        <v>1292</v>
      </c>
      <c r="B575">
        <v>242.9</v>
      </c>
      <c r="C575" s="86">
        <v>74.92</v>
      </c>
      <c r="D575" s="87">
        <v>33.739326480000003</v>
      </c>
      <c r="E575" s="87">
        <v>-106.90194700000001</v>
      </c>
    </row>
    <row r="576" spans="1:5" x14ac:dyDescent="0.25">
      <c r="A576" s="9" t="s">
        <v>1292</v>
      </c>
      <c r="B576">
        <v>243</v>
      </c>
      <c r="C576" s="86">
        <v>74.98</v>
      </c>
      <c r="D576" s="87">
        <v>33.740116120000003</v>
      </c>
      <c r="E576" s="87">
        <v>-106.9011917</v>
      </c>
    </row>
    <row r="577" spans="1:5" x14ac:dyDescent="0.25">
      <c r="A577" s="9" t="s">
        <v>1292</v>
      </c>
      <c r="B577">
        <v>243.1</v>
      </c>
      <c r="C577" s="86">
        <v>75.040000000000006</v>
      </c>
      <c r="D577" s="87">
        <v>33.740901950000001</v>
      </c>
      <c r="E577" s="87">
        <v>-106.90044399999999</v>
      </c>
    </row>
    <row r="578" spans="1:5" x14ac:dyDescent="0.25">
      <c r="A578" s="9" t="s">
        <v>1292</v>
      </c>
      <c r="B578">
        <v>243.2</v>
      </c>
      <c r="C578" s="86">
        <v>75.099999999999994</v>
      </c>
      <c r="D578" s="87">
        <v>33.741683960000003</v>
      </c>
      <c r="E578" s="87">
        <v>-106.8996811</v>
      </c>
    </row>
    <row r="579" spans="1:5" x14ac:dyDescent="0.25">
      <c r="A579" s="9" t="s">
        <v>1292</v>
      </c>
      <c r="B579">
        <v>243.3</v>
      </c>
      <c r="C579" s="86">
        <v>75.16</v>
      </c>
      <c r="D579" s="87">
        <v>33.742443080000001</v>
      </c>
      <c r="E579" s="87">
        <v>-106.8989029</v>
      </c>
    </row>
    <row r="580" spans="1:5" x14ac:dyDescent="0.25">
      <c r="A580" s="9" t="s">
        <v>1292</v>
      </c>
      <c r="B580">
        <v>243.4</v>
      </c>
      <c r="C580" s="86">
        <v>75.22</v>
      </c>
      <c r="D580" s="87">
        <v>33.743206020000002</v>
      </c>
      <c r="E580" s="87">
        <v>-106.89811709999999</v>
      </c>
    </row>
    <row r="581" spans="1:5" x14ac:dyDescent="0.25">
      <c r="A581" s="9" t="s">
        <v>1292</v>
      </c>
      <c r="B581">
        <v>243.5</v>
      </c>
      <c r="C581" s="86">
        <v>75.27</v>
      </c>
      <c r="D581" s="87">
        <v>33.743965150000001</v>
      </c>
      <c r="E581" s="87">
        <v>-106.89733889999999</v>
      </c>
    </row>
    <row r="582" spans="1:5" x14ac:dyDescent="0.25">
      <c r="A582" s="9" t="s">
        <v>1292</v>
      </c>
      <c r="B582">
        <v>243.6</v>
      </c>
      <c r="C582" s="86">
        <v>75.33</v>
      </c>
      <c r="D582" s="87">
        <v>33.744800570000002</v>
      </c>
      <c r="E582" s="87">
        <v>-106.896637</v>
      </c>
    </row>
    <row r="583" spans="1:5" x14ac:dyDescent="0.25">
      <c r="A583" s="9" t="s">
        <v>1292</v>
      </c>
      <c r="B583">
        <v>243.7</v>
      </c>
      <c r="C583" s="86">
        <v>75.39</v>
      </c>
      <c r="D583" s="87">
        <v>33.7456397999999</v>
      </c>
      <c r="E583" s="87">
        <v>-106.89594270000001</v>
      </c>
    </row>
    <row r="584" spans="1:5" x14ac:dyDescent="0.25">
      <c r="A584" s="9" t="s">
        <v>1292</v>
      </c>
      <c r="B584">
        <v>243.8</v>
      </c>
      <c r="C584" s="86">
        <v>75.45</v>
      </c>
      <c r="D584" s="87">
        <v>33.746459960000003</v>
      </c>
      <c r="E584" s="87">
        <v>-106.89523320000001</v>
      </c>
    </row>
    <row r="585" spans="1:5" x14ac:dyDescent="0.25">
      <c r="A585" s="9" t="s">
        <v>1292</v>
      </c>
      <c r="B585">
        <v>243.9</v>
      </c>
      <c r="C585" s="86">
        <v>75.510000000000005</v>
      </c>
      <c r="D585" s="87">
        <v>33.747184750000002</v>
      </c>
      <c r="E585" s="87">
        <v>-106.89442440000001</v>
      </c>
    </row>
    <row r="586" spans="1:5" x14ac:dyDescent="0.25">
      <c r="A586" s="9" t="s">
        <v>1292</v>
      </c>
      <c r="B586">
        <v>244</v>
      </c>
      <c r="C586" s="86">
        <v>75.56</v>
      </c>
      <c r="D586" s="87">
        <v>33.747795099999898</v>
      </c>
      <c r="E586" s="87">
        <v>-106.8935242</v>
      </c>
    </row>
    <row r="587" spans="1:5" x14ac:dyDescent="0.25">
      <c r="A587" s="9" t="s">
        <v>1292</v>
      </c>
      <c r="B587">
        <v>244.1</v>
      </c>
      <c r="C587" s="86">
        <v>75.62</v>
      </c>
      <c r="D587" s="87">
        <v>33.748405460000001</v>
      </c>
      <c r="E587" s="87">
        <v>-106.8926163</v>
      </c>
    </row>
    <row r="588" spans="1:5" x14ac:dyDescent="0.25">
      <c r="A588" s="9" t="s">
        <v>1292</v>
      </c>
      <c r="B588">
        <v>244.2</v>
      </c>
      <c r="C588" s="86">
        <v>75.680000000000007</v>
      </c>
      <c r="D588" s="87">
        <v>33.748973849999899</v>
      </c>
      <c r="E588" s="87">
        <v>-106.8916931</v>
      </c>
    </row>
    <row r="589" spans="1:5" x14ac:dyDescent="0.25">
      <c r="A589" s="9" t="s">
        <v>1292</v>
      </c>
      <c r="B589">
        <v>244.3</v>
      </c>
      <c r="C589" s="86">
        <v>75.73</v>
      </c>
      <c r="D589" s="87">
        <v>33.749504090000002</v>
      </c>
      <c r="E589" s="87">
        <v>-106.8907394</v>
      </c>
    </row>
    <row r="590" spans="1:5" x14ac:dyDescent="0.25">
      <c r="A590" s="9" t="s">
        <v>1292</v>
      </c>
      <c r="B590">
        <v>244.4</v>
      </c>
      <c r="C590" s="86">
        <v>75.790000000000006</v>
      </c>
      <c r="D590" s="87">
        <v>33.750080109999899</v>
      </c>
      <c r="E590" s="87">
        <v>-106.88981630000001</v>
      </c>
    </row>
    <row r="591" spans="1:5" x14ac:dyDescent="0.25">
      <c r="A591" s="9" t="s">
        <v>1292</v>
      </c>
      <c r="B591">
        <v>244.5</v>
      </c>
      <c r="C591" s="86">
        <v>75.849999999999994</v>
      </c>
      <c r="D591" s="87">
        <v>33.750774380000003</v>
      </c>
      <c r="E591" s="87">
        <v>-106.88897710000001</v>
      </c>
    </row>
    <row r="592" spans="1:5" x14ac:dyDescent="0.25">
      <c r="A592" s="9" t="s">
        <v>1292</v>
      </c>
      <c r="B592">
        <v>244.6</v>
      </c>
      <c r="C592" s="86">
        <v>75.900000000000006</v>
      </c>
      <c r="D592" s="87">
        <v>33.75142288</v>
      </c>
      <c r="E592" s="87">
        <v>-106.8880997</v>
      </c>
    </row>
    <row r="593" spans="1:5" x14ac:dyDescent="0.25">
      <c r="A593" s="9" t="s">
        <v>1292</v>
      </c>
      <c r="B593">
        <v>244.7</v>
      </c>
      <c r="C593" s="86">
        <v>75.959999999999994</v>
      </c>
      <c r="D593" s="87">
        <v>33.7520103499999</v>
      </c>
      <c r="E593" s="87">
        <v>-106.8871841</v>
      </c>
    </row>
    <row r="594" spans="1:5" x14ac:dyDescent="0.25">
      <c r="A594" s="9" t="s">
        <v>1292</v>
      </c>
      <c r="B594">
        <v>244.8</v>
      </c>
      <c r="C594" s="86">
        <v>76.02</v>
      </c>
      <c r="D594" s="87">
        <v>33.75270081</v>
      </c>
      <c r="E594" s="87">
        <v>-106.8863525</v>
      </c>
    </row>
    <row r="595" spans="1:5" x14ac:dyDescent="0.25">
      <c r="A595" s="9" t="s">
        <v>1292</v>
      </c>
      <c r="B595">
        <v>244.9</v>
      </c>
      <c r="C595" s="86">
        <v>76.069999999999993</v>
      </c>
      <c r="D595" s="87">
        <v>33.753513339999898</v>
      </c>
      <c r="E595" s="87">
        <v>-106.8856277</v>
      </c>
    </row>
    <row r="596" spans="1:5" x14ac:dyDescent="0.25">
      <c r="A596" s="9" t="s">
        <v>1292</v>
      </c>
      <c r="B596">
        <v>245</v>
      </c>
      <c r="C596" s="86">
        <v>76.13</v>
      </c>
      <c r="D596" s="87">
        <v>33.754348749999899</v>
      </c>
      <c r="E596" s="87">
        <v>-106.8849335</v>
      </c>
    </row>
    <row r="597" spans="1:5" x14ac:dyDescent="0.25">
      <c r="A597" s="9" t="s">
        <v>1292</v>
      </c>
      <c r="B597">
        <v>245.1</v>
      </c>
      <c r="C597" s="86">
        <v>76.19</v>
      </c>
      <c r="D597" s="87">
        <v>33.755260470000003</v>
      </c>
      <c r="E597" s="87">
        <v>-106.88434599999999</v>
      </c>
    </row>
    <row r="598" spans="1:5" x14ac:dyDescent="0.25">
      <c r="A598" s="9" t="s">
        <v>1292</v>
      </c>
      <c r="B598">
        <v>245.2</v>
      </c>
      <c r="C598" s="86">
        <v>76.25</v>
      </c>
      <c r="D598" s="87">
        <v>33.756015779999899</v>
      </c>
      <c r="E598" s="87">
        <v>-106.88356020000001</v>
      </c>
    </row>
    <row r="599" spans="1:5" x14ac:dyDescent="0.25">
      <c r="A599" s="9" t="s">
        <v>1292</v>
      </c>
      <c r="B599">
        <v>245.3</v>
      </c>
      <c r="C599" s="86">
        <v>76.31</v>
      </c>
      <c r="D599" s="87">
        <v>33.756927490000002</v>
      </c>
      <c r="E599" s="87">
        <v>-106.882988</v>
      </c>
    </row>
    <row r="600" spans="1:5" x14ac:dyDescent="0.25">
      <c r="A600" s="9" t="s">
        <v>1292</v>
      </c>
      <c r="B600">
        <v>245.4</v>
      </c>
      <c r="C600" s="86">
        <v>76.37</v>
      </c>
      <c r="D600" s="87">
        <v>33.757881159999897</v>
      </c>
      <c r="E600" s="87">
        <v>-106.8824539</v>
      </c>
    </row>
    <row r="601" spans="1:5" x14ac:dyDescent="0.25">
      <c r="A601" s="9" t="s">
        <v>1292</v>
      </c>
      <c r="B601">
        <v>245.5</v>
      </c>
      <c r="C601" s="86">
        <v>76.430000000000007</v>
      </c>
      <c r="D601" s="87">
        <v>33.758823390000003</v>
      </c>
      <c r="E601" s="87">
        <v>-106.8819122</v>
      </c>
    </row>
    <row r="602" spans="1:5" x14ac:dyDescent="0.25">
      <c r="A602" s="9" t="s">
        <v>1292</v>
      </c>
      <c r="B602">
        <v>245.6</v>
      </c>
      <c r="C602" s="86">
        <v>76.489999999999995</v>
      </c>
      <c r="D602" s="87">
        <v>33.759677889999899</v>
      </c>
      <c r="E602" s="87">
        <v>-106.8812485</v>
      </c>
    </row>
    <row r="603" spans="1:5" x14ac:dyDescent="0.25">
      <c r="A603" s="9" t="s">
        <v>1292</v>
      </c>
      <c r="B603">
        <v>245.7</v>
      </c>
      <c r="C603" s="86">
        <v>76.55</v>
      </c>
      <c r="D603" s="87">
        <v>33.7604484599999</v>
      </c>
      <c r="E603" s="87">
        <v>-106.8804779</v>
      </c>
    </row>
    <row r="604" spans="1:5" x14ac:dyDescent="0.25">
      <c r="A604" s="9" t="s">
        <v>1292</v>
      </c>
      <c r="B604">
        <v>245.8</v>
      </c>
      <c r="C604" s="86">
        <v>76.61</v>
      </c>
      <c r="D604" s="87">
        <v>33.7612381</v>
      </c>
      <c r="E604" s="87">
        <v>-106.87972259999999</v>
      </c>
    </row>
    <row r="605" spans="1:5" x14ac:dyDescent="0.25">
      <c r="A605" s="9" t="s">
        <v>1292</v>
      </c>
      <c r="B605">
        <v>245.9</v>
      </c>
      <c r="C605" s="86">
        <v>76.67</v>
      </c>
      <c r="D605" s="87">
        <v>33.762031559999897</v>
      </c>
      <c r="E605" s="87">
        <v>-106.8789749</v>
      </c>
    </row>
    <row r="606" spans="1:5" x14ac:dyDescent="0.25">
      <c r="A606" s="9" t="s">
        <v>1292</v>
      </c>
      <c r="B606">
        <v>246</v>
      </c>
      <c r="C606" s="86">
        <v>76.73</v>
      </c>
      <c r="D606" s="87">
        <v>33.76282501</v>
      </c>
      <c r="E606" s="87">
        <v>-106.8782272</v>
      </c>
    </row>
    <row r="607" spans="1:5" x14ac:dyDescent="0.25">
      <c r="A607" s="9" t="s">
        <v>1292</v>
      </c>
      <c r="B607">
        <v>246.1</v>
      </c>
      <c r="C607" s="86">
        <v>76.790000000000006</v>
      </c>
      <c r="D607" s="87">
        <v>33.76369476</v>
      </c>
      <c r="E607" s="87">
        <v>-106.8775864</v>
      </c>
    </row>
    <row r="608" spans="1:5" x14ac:dyDescent="0.25">
      <c r="A608" s="9" t="s">
        <v>1292</v>
      </c>
      <c r="B608">
        <v>246.2</v>
      </c>
      <c r="C608" s="86">
        <v>76.849999999999994</v>
      </c>
      <c r="D608" s="87">
        <v>33.764614109999897</v>
      </c>
      <c r="E608" s="87">
        <v>-106.8769913</v>
      </c>
    </row>
    <row r="609" spans="1:5" x14ac:dyDescent="0.25">
      <c r="A609" s="9" t="s">
        <v>1292</v>
      </c>
      <c r="B609">
        <v>246.3</v>
      </c>
      <c r="C609" s="86">
        <v>76.91</v>
      </c>
      <c r="D609" s="87">
        <v>33.765586849999899</v>
      </c>
      <c r="E609" s="87">
        <v>-106.87653349999999</v>
      </c>
    </row>
    <row r="610" spans="1:5" x14ac:dyDescent="0.25">
      <c r="A610" s="9" t="s">
        <v>1292</v>
      </c>
      <c r="B610">
        <v>246.4</v>
      </c>
      <c r="C610" s="86">
        <v>76.97</v>
      </c>
      <c r="D610" s="87">
        <v>33.766632080000001</v>
      </c>
      <c r="E610" s="87">
        <v>-106.8762207</v>
      </c>
    </row>
    <row r="611" spans="1:5" x14ac:dyDescent="0.25">
      <c r="A611" s="9" t="s">
        <v>1292</v>
      </c>
      <c r="B611">
        <v>246.5</v>
      </c>
      <c r="C611" s="86">
        <v>77.040000000000006</v>
      </c>
      <c r="D611" s="87">
        <v>33.767677310000003</v>
      </c>
      <c r="E611" s="87">
        <v>-106.8759079</v>
      </c>
    </row>
    <row r="612" spans="1:5" x14ac:dyDescent="0.25">
      <c r="A612" s="9" t="s">
        <v>1292</v>
      </c>
      <c r="B612">
        <v>246.6</v>
      </c>
      <c r="C612" s="86">
        <v>77.099999999999994</v>
      </c>
      <c r="D612" s="87">
        <v>33.768718720000003</v>
      </c>
      <c r="E612" s="87">
        <v>-106.8755951</v>
      </c>
    </row>
    <row r="613" spans="1:5" x14ac:dyDescent="0.25">
      <c r="A613" s="9" t="s">
        <v>1292</v>
      </c>
      <c r="B613">
        <v>246.7</v>
      </c>
      <c r="C613" s="86">
        <v>77.16</v>
      </c>
      <c r="D613" s="87">
        <v>33.7697563199999</v>
      </c>
      <c r="E613" s="87">
        <v>-106.8752594</v>
      </c>
    </row>
    <row r="614" spans="1:5" x14ac:dyDescent="0.25">
      <c r="A614" s="9" t="s">
        <v>1292</v>
      </c>
      <c r="B614">
        <v>246.8</v>
      </c>
      <c r="C614" s="86">
        <v>77.22</v>
      </c>
      <c r="D614" s="87">
        <v>33.770793910000002</v>
      </c>
      <c r="E614" s="87">
        <v>-106.8749237</v>
      </c>
    </row>
    <row r="615" spans="1:5" x14ac:dyDescent="0.25">
      <c r="A615" s="9" t="s">
        <v>1292</v>
      </c>
      <c r="B615">
        <v>246.9</v>
      </c>
      <c r="C615" s="86">
        <v>77.290000000000006</v>
      </c>
      <c r="D615" s="87">
        <v>33.771812439999898</v>
      </c>
      <c r="E615" s="87">
        <v>-106.8750534</v>
      </c>
    </row>
    <row r="616" spans="1:5" x14ac:dyDescent="0.25">
      <c r="A616" s="9" t="s">
        <v>1292</v>
      </c>
      <c r="B616">
        <v>247</v>
      </c>
      <c r="C616" s="86">
        <v>77.349999999999994</v>
      </c>
      <c r="D616" s="87">
        <v>33.772583009999899</v>
      </c>
      <c r="E616" s="87">
        <v>-106.87580869999999</v>
      </c>
    </row>
    <row r="617" spans="1:5" x14ac:dyDescent="0.25">
      <c r="A617" s="9" t="s">
        <v>1292</v>
      </c>
      <c r="B617">
        <v>247.1</v>
      </c>
      <c r="C617" s="86">
        <v>77.41</v>
      </c>
      <c r="D617" s="87">
        <v>33.773574830000001</v>
      </c>
      <c r="E617" s="87">
        <v>-106.8762436</v>
      </c>
    </row>
    <row r="618" spans="1:5" x14ac:dyDescent="0.25">
      <c r="A618" s="9" t="s">
        <v>1292</v>
      </c>
      <c r="B618">
        <v>247.2</v>
      </c>
      <c r="C618" s="86">
        <v>77.47</v>
      </c>
      <c r="D618" s="87">
        <v>33.774520870000003</v>
      </c>
      <c r="E618" s="87">
        <v>-106.8758698</v>
      </c>
    </row>
    <row r="619" spans="1:5" x14ac:dyDescent="0.25">
      <c r="A619" s="9" t="s">
        <v>1292</v>
      </c>
      <c r="B619">
        <v>247.3</v>
      </c>
      <c r="C619" s="86">
        <v>77.53</v>
      </c>
      <c r="D619" s="87">
        <v>33.775009160000003</v>
      </c>
      <c r="E619" s="87">
        <v>-106.8748932</v>
      </c>
    </row>
    <row r="620" spans="1:5" x14ac:dyDescent="0.25">
      <c r="A620" s="9" t="s">
        <v>1292</v>
      </c>
      <c r="B620">
        <v>247.4</v>
      </c>
      <c r="C620" s="86">
        <v>77.58</v>
      </c>
      <c r="D620" s="87">
        <v>33.775348659999899</v>
      </c>
      <c r="E620" s="87">
        <v>-106.87387080000001</v>
      </c>
    </row>
    <row r="621" spans="1:5" x14ac:dyDescent="0.25">
      <c r="A621" s="9" t="s">
        <v>1292</v>
      </c>
      <c r="B621">
        <v>247.5</v>
      </c>
      <c r="C621" s="86">
        <v>77.64</v>
      </c>
      <c r="D621" s="87">
        <v>33.775554659999898</v>
      </c>
      <c r="E621" s="87">
        <v>-106.8727951</v>
      </c>
    </row>
    <row r="622" spans="1:5" x14ac:dyDescent="0.25">
      <c r="A622" s="9" t="s">
        <v>1292</v>
      </c>
      <c r="B622">
        <v>247.6</v>
      </c>
      <c r="C622" s="86">
        <v>77.69</v>
      </c>
      <c r="D622" s="87">
        <v>33.775760650000002</v>
      </c>
      <c r="E622" s="87">
        <v>-106.87172700000001</v>
      </c>
    </row>
    <row r="623" spans="1:5" x14ac:dyDescent="0.25">
      <c r="A623" s="9" t="s">
        <v>1292</v>
      </c>
      <c r="B623">
        <v>247.7</v>
      </c>
      <c r="C623" s="86">
        <v>77.75</v>
      </c>
      <c r="D623" s="87">
        <v>33.776332859999897</v>
      </c>
      <c r="E623" s="87">
        <v>-106.8708115</v>
      </c>
    </row>
    <row r="624" spans="1:5" x14ac:dyDescent="0.25">
      <c r="A624" s="9" t="s">
        <v>1292</v>
      </c>
      <c r="B624">
        <v>247.8</v>
      </c>
      <c r="C624" s="86">
        <v>77.81</v>
      </c>
      <c r="D624" s="87">
        <v>33.77727127</v>
      </c>
      <c r="E624" s="87">
        <v>-106.8703613</v>
      </c>
    </row>
    <row r="625" spans="1:5" x14ac:dyDescent="0.25">
      <c r="A625" s="9" t="s">
        <v>1292</v>
      </c>
      <c r="B625">
        <v>247.9</v>
      </c>
      <c r="C625" s="86">
        <v>77.87</v>
      </c>
      <c r="D625" s="87">
        <v>33.778327939999897</v>
      </c>
      <c r="E625" s="87">
        <v>-106.87040709999999</v>
      </c>
    </row>
    <row r="626" spans="1:5" x14ac:dyDescent="0.25">
      <c r="A626" s="9" t="s">
        <v>1292</v>
      </c>
      <c r="B626">
        <v>248</v>
      </c>
      <c r="C626" s="86">
        <v>77.930000000000007</v>
      </c>
      <c r="D626" s="87">
        <v>33.779167180000002</v>
      </c>
      <c r="E626" s="87">
        <v>-106.87101749999999</v>
      </c>
    </row>
    <row r="627" spans="1:5" x14ac:dyDescent="0.25">
      <c r="A627" s="9" t="s">
        <v>1292</v>
      </c>
      <c r="B627">
        <v>248.1</v>
      </c>
      <c r="C627" s="86">
        <v>77.989999999999995</v>
      </c>
      <c r="D627" s="87">
        <v>33.779712680000003</v>
      </c>
      <c r="E627" s="87">
        <v>-106.8719559</v>
      </c>
    </row>
    <row r="628" spans="1:5" x14ac:dyDescent="0.25">
      <c r="A628" s="9" t="s">
        <v>1292</v>
      </c>
      <c r="B628">
        <v>248.2</v>
      </c>
      <c r="C628" s="86">
        <v>78.05</v>
      </c>
      <c r="D628" s="87">
        <v>33.7803153999999</v>
      </c>
      <c r="E628" s="87">
        <v>-106.87285610000001</v>
      </c>
    </row>
    <row r="629" spans="1:5" x14ac:dyDescent="0.25">
      <c r="A629" s="9" t="s">
        <v>1292</v>
      </c>
      <c r="B629">
        <v>248.3</v>
      </c>
      <c r="C629" s="86">
        <v>78.11</v>
      </c>
      <c r="D629" s="87">
        <v>33.7810134899999</v>
      </c>
      <c r="E629" s="87">
        <v>-106.8736954</v>
      </c>
    </row>
    <row r="630" spans="1:5" x14ac:dyDescent="0.25">
      <c r="A630" s="9" t="s">
        <v>1292</v>
      </c>
      <c r="B630">
        <v>248.4</v>
      </c>
      <c r="C630" s="86">
        <v>78.16</v>
      </c>
      <c r="D630" s="87">
        <v>33.781852720000003</v>
      </c>
      <c r="E630" s="87">
        <v>-106.87437439999999</v>
      </c>
    </row>
    <row r="631" spans="1:5" x14ac:dyDescent="0.25">
      <c r="A631" s="9" t="s">
        <v>1292</v>
      </c>
      <c r="B631">
        <v>248.5</v>
      </c>
      <c r="C631" s="86">
        <v>78.22</v>
      </c>
      <c r="D631" s="87">
        <v>33.782806399999899</v>
      </c>
      <c r="E631" s="87">
        <v>-106.8748779</v>
      </c>
    </row>
    <row r="632" spans="1:5" x14ac:dyDescent="0.25">
      <c r="A632" s="9" t="s">
        <v>1292</v>
      </c>
      <c r="B632">
        <v>248.6</v>
      </c>
      <c r="C632" s="86">
        <v>78.290000000000006</v>
      </c>
      <c r="D632" s="87">
        <v>33.783870700000001</v>
      </c>
      <c r="E632" s="87">
        <v>-106.8751068</v>
      </c>
    </row>
    <row r="633" spans="1:5" x14ac:dyDescent="0.25">
      <c r="A633" s="9" t="s">
        <v>1292</v>
      </c>
      <c r="B633">
        <v>248.7</v>
      </c>
      <c r="C633" s="86">
        <v>78.349999999999994</v>
      </c>
      <c r="D633" s="87">
        <v>33.784957890000001</v>
      </c>
      <c r="E633" s="87">
        <v>-106.87513730000001</v>
      </c>
    </row>
    <row r="634" spans="1:5" x14ac:dyDescent="0.25">
      <c r="A634" s="9" t="s">
        <v>1292</v>
      </c>
      <c r="B634">
        <v>248.8</v>
      </c>
      <c r="C634" s="86">
        <v>78.41</v>
      </c>
      <c r="D634" s="87">
        <v>33.785896299999898</v>
      </c>
      <c r="E634" s="87">
        <v>-106.8745804</v>
      </c>
    </row>
    <row r="635" spans="1:5" x14ac:dyDescent="0.25">
      <c r="A635" s="9" t="s">
        <v>1292</v>
      </c>
      <c r="B635">
        <v>248.9</v>
      </c>
      <c r="C635" s="86">
        <v>78.47</v>
      </c>
      <c r="D635" s="87">
        <v>33.786701200000003</v>
      </c>
      <c r="E635" s="87">
        <v>-106.8738556</v>
      </c>
    </row>
    <row r="636" spans="1:5" x14ac:dyDescent="0.25">
      <c r="A636" s="9" t="s">
        <v>1292</v>
      </c>
      <c r="B636">
        <v>249</v>
      </c>
      <c r="C636" s="86">
        <v>78.53</v>
      </c>
      <c r="D636" s="87">
        <v>33.787689210000003</v>
      </c>
      <c r="E636" s="87">
        <v>-106.8735046</v>
      </c>
    </row>
    <row r="637" spans="1:5" x14ac:dyDescent="0.25">
      <c r="A637" s="9" t="s">
        <v>1292</v>
      </c>
      <c r="B637">
        <v>249.1</v>
      </c>
      <c r="C637" s="86">
        <v>78.59</v>
      </c>
      <c r="D637" s="87">
        <v>33.788761139999899</v>
      </c>
      <c r="E637" s="87">
        <v>-106.8736572</v>
      </c>
    </row>
    <row r="638" spans="1:5" x14ac:dyDescent="0.25">
      <c r="A638" s="9" t="s">
        <v>1292</v>
      </c>
      <c r="B638">
        <v>249.2</v>
      </c>
      <c r="C638" s="86">
        <v>78.650000000000006</v>
      </c>
      <c r="D638" s="87">
        <v>33.789745330000002</v>
      </c>
      <c r="E638" s="87">
        <v>-106.87346650000001</v>
      </c>
    </row>
    <row r="639" spans="1:5" x14ac:dyDescent="0.25">
      <c r="A639" s="9" t="s">
        <v>1292</v>
      </c>
      <c r="B639">
        <v>249.3</v>
      </c>
      <c r="C639" s="86">
        <v>78.709999999999994</v>
      </c>
      <c r="D639" s="87">
        <v>33.7904129</v>
      </c>
      <c r="E639" s="87">
        <v>-106.8726501</v>
      </c>
    </row>
    <row r="640" spans="1:5" x14ac:dyDescent="0.25">
      <c r="A640" s="9" t="s">
        <v>1292</v>
      </c>
      <c r="B640">
        <v>249.4</v>
      </c>
      <c r="C640" s="86">
        <v>78.760000000000005</v>
      </c>
      <c r="D640" s="87">
        <v>33.790832520000002</v>
      </c>
      <c r="E640" s="87">
        <v>-106.8716507</v>
      </c>
    </row>
    <row r="641" spans="1:5" x14ac:dyDescent="0.25">
      <c r="A641" s="9" t="s">
        <v>1292</v>
      </c>
      <c r="B641">
        <v>249.5</v>
      </c>
      <c r="C641" s="86">
        <v>78.81</v>
      </c>
      <c r="D641" s="87">
        <v>33.791126249999898</v>
      </c>
      <c r="E641" s="87">
        <v>-106.8706055</v>
      </c>
    </row>
    <row r="642" spans="1:5" x14ac:dyDescent="0.25">
      <c r="A642" s="9" t="s">
        <v>1292</v>
      </c>
      <c r="B642">
        <v>249.6</v>
      </c>
      <c r="C642" s="86">
        <v>78.87</v>
      </c>
      <c r="D642" s="87">
        <v>33.791667940000004</v>
      </c>
      <c r="E642" s="87">
        <v>-106.8696671</v>
      </c>
    </row>
    <row r="643" spans="1:5" x14ac:dyDescent="0.25">
      <c r="A643" s="9" t="s">
        <v>1292</v>
      </c>
      <c r="B643">
        <v>249.7</v>
      </c>
      <c r="C643" s="86">
        <v>78.930000000000007</v>
      </c>
      <c r="D643" s="87">
        <v>33.7922973599999</v>
      </c>
      <c r="E643" s="87">
        <v>-106.868782</v>
      </c>
    </row>
    <row r="644" spans="1:5" x14ac:dyDescent="0.25">
      <c r="A644" s="9" t="s">
        <v>1292</v>
      </c>
      <c r="B644">
        <v>249.8</v>
      </c>
      <c r="C644" s="86">
        <v>78.98</v>
      </c>
      <c r="D644" s="87">
        <v>33.792961120000001</v>
      </c>
      <c r="E644" s="87">
        <v>-106.8679123</v>
      </c>
    </row>
    <row r="645" spans="1:5" x14ac:dyDescent="0.25">
      <c r="A645" s="9" t="s">
        <v>1292</v>
      </c>
      <c r="B645">
        <v>249.9</v>
      </c>
      <c r="C645" s="86">
        <v>79.040000000000006</v>
      </c>
      <c r="D645" s="87">
        <v>33.793708799999898</v>
      </c>
      <c r="E645" s="87">
        <v>-106.8671341</v>
      </c>
    </row>
    <row r="646" spans="1:5" x14ac:dyDescent="0.25">
      <c r="A646" s="9" t="s">
        <v>1292</v>
      </c>
      <c r="B646">
        <v>250</v>
      </c>
      <c r="C646" s="86">
        <v>79.099999999999994</v>
      </c>
      <c r="D646" s="87">
        <v>33.794559479999897</v>
      </c>
      <c r="E646" s="87">
        <v>-106.8664551</v>
      </c>
    </row>
    <row r="647" spans="1:5" x14ac:dyDescent="0.25">
      <c r="A647" s="9" t="s">
        <v>1292</v>
      </c>
      <c r="B647">
        <v>250.1</v>
      </c>
      <c r="C647" s="86">
        <v>79.16</v>
      </c>
      <c r="D647" s="87">
        <v>33.795463560000002</v>
      </c>
      <c r="E647" s="87">
        <v>-106.8658447</v>
      </c>
    </row>
    <row r="648" spans="1:5" x14ac:dyDescent="0.25">
      <c r="A648" s="9" t="s">
        <v>1292</v>
      </c>
      <c r="B648">
        <v>250.2</v>
      </c>
      <c r="C648" s="86">
        <v>79.22</v>
      </c>
      <c r="D648" s="87">
        <v>33.796283719999899</v>
      </c>
      <c r="E648" s="87">
        <v>-106.8651428</v>
      </c>
    </row>
    <row r="649" spans="1:5" x14ac:dyDescent="0.25">
      <c r="A649" s="9" t="s">
        <v>1292</v>
      </c>
      <c r="B649">
        <v>250.3</v>
      </c>
      <c r="C649" s="86">
        <v>79.28</v>
      </c>
      <c r="D649" s="87">
        <v>33.797008509999898</v>
      </c>
      <c r="E649" s="87">
        <v>-106.8643265</v>
      </c>
    </row>
    <row r="650" spans="1:5" x14ac:dyDescent="0.25">
      <c r="A650" s="9" t="s">
        <v>1292</v>
      </c>
      <c r="B650">
        <v>250.4</v>
      </c>
      <c r="C650" s="86">
        <v>79.34</v>
      </c>
      <c r="D650" s="87">
        <v>33.797649380000003</v>
      </c>
      <c r="E650" s="87">
        <v>-106.8634491</v>
      </c>
    </row>
    <row r="651" spans="1:5" x14ac:dyDescent="0.25">
      <c r="A651" s="9" t="s">
        <v>1292</v>
      </c>
      <c r="B651">
        <v>250.5</v>
      </c>
      <c r="C651" s="86">
        <v>79.39</v>
      </c>
      <c r="D651" s="87">
        <v>33.798282620000002</v>
      </c>
      <c r="E651" s="87">
        <v>-106.8625565</v>
      </c>
    </row>
    <row r="652" spans="1:5" x14ac:dyDescent="0.25">
      <c r="A652" s="9" t="s">
        <v>1292</v>
      </c>
      <c r="B652">
        <v>250.6</v>
      </c>
      <c r="C652" s="86">
        <v>79.45</v>
      </c>
      <c r="D652" s="87">
        <v>33.798938749999898</v>
      </c>
      <c r="E652" s="87">
        <v>-106.86168670000001</v>
      </c>
    </row>
    <row r="653" spans="1:5" x14ac:dyDescent="0.25">
      <c r="A653" s="9" t="s">
        <v>1292</v>
      </c>
      <c r="B653">
        <v>250.7</v>
      </c>
      <c r="C653" s="86">
        <v>79.510000000000005</v>
      </c>
      <c r="D653" s="87">
        <v>33.799671170000003</v>
      </c>
      <c r="E653" s="87">
        <v>-106.8608856</v>
      </c>
    </row>
    <row r="654" spans="1:5" x14ac:dyDescent="0.25">
      <c r="A654" s="9" t="s">
        <v>1292</v>
      </c>
      <c r="B654">
        <v>250.8</v>
      </c>
      <c r="C654" s="86">
        <v>79.569999999999993</v>
      </c>
      <c r="D654" s="87">
        <v>33.800407409999899</v>
      </c>
      <c r="E654" s="87">
        <v>-106.8600769</v>
      </c>
    </row>
    <row r="655" spans="1:5" x14ac:dyDescent="0.25">
      <c r="A655" s="9" t="s">
        <v>1292</v>
      </c>
      <c r="B655">
        <v>250.9</v>
      </c>
      <c r="C655" s="86">
        <v>79.62</v>
      </c>
      <c r="D655" s="87">
        <v>33.801208500000001</v>
      </c>
      <c r="E655" s="87">
        <v>-106.85934450000001</v>
      </c>
    </row>
    <row r="656" spans="1:5" x14ac:dyDescent="0.25">
      <c r="A656" s="9" t="s">
        <v>1292</v>
      </c>
      <c r="B656">
        <v>251</v>
      </c>
      <c r="C656" s="86">
        <v>79.680000000000007</v>
      </c>
      <c r="D656" s="87">
        <v>33.802028659999898</v>
      </c>
      <c r="E656" s="87">
        <v>-106.85862729999999</v>
      </c>
    </row>
    <row r="657" spans="1:5" x14ac:dyDescent="0.25">
      <c r="A657" s="9" t="s">
        <v>1292</v>
      </c>
      <c r="B657">
        <v>251.1</v>
      </c>
      <c r="C657" s="86">
        <v>79.739999999999995</v>
      </c>
      <c r="D657" s="87">
        <v>33.8029289199999</v>
      </c>
      <c r="E657" s="87">
        <v>-106.8580322</v>
      </c>
    </row>
    <row r="658" spans="1:5" x14ac:dyDescent="0.25">
      <c r="A658" s="9" t="s">
        <v>1292</v>
      </c>
      <c r="B658">
        <v>251.2</v>
      </c>
      <c r="C658" s="86">
        <v>79.8</v>
      </c>
      <c r="D658" s="87">
        <v>33.803932189999898</v>
      </c>
      <c r="E658" s="87">
        <v>-106.8576126</v>
      </c>
    </row>
    <row r="659" spans="1:5" x14ac:dyDescent="0.25">
      <c r="A659" s="9" t="s">
        <v>1292</v>
      </c>
      <c r="B659">
        <v>251.3</v>
      </c>
      <c r="C659" s="86">
        <v>79.87</v>
      </c>
      <c r="D659" s="87">
        <v>33.804939269999899</v>
      </c>
      <c r="E659" s="87">
        <v>-106.857193</v>
      </c>
    </row>
    <row r="660" spans="1:5" x14ac:dyDescent="0.25">
      <c r="A660" s="9" t="s">
        <v>1292</v>
      </c>
      <c r="B660">
        <v>251.4</v>
      </c>
      <c r="C660" s="86">
        <v>79.930000000000007</v>
      </c>
      <c r="D660" s="87">
        <v>33.805957790000001</v>
      </c>
      <c r="E660" s="87">
        <v>-106.8568192</v>
      </c>
    </row>
    <row r="661" spans="1:5" x14ac:dyDescent="0.25">
      <c r="A661" s="9" t="s">
        <v>1292</v>
      </c>
      <c r="B661">
        <v>251.5</v>
      </c>
      <c r="C661" s="86">
        <v>79.989999999999995</v>
      </c>
      <c r="D661" s="87">
        <v>33.807010650000002</v>
      </c>
      <c r="E661" s="87">
        <v>-106.8565292</v>
      </c>
    </row>
    <row r="662" spans="1:5" x14ac:dyDescent="0.25">
      <c r="A662" s="9" t="s">
        <v>1292</v>
      </c>
      <c r="B662">
        <v>251.6</v>
      </c>
      <c r="C662" s="86">
        <v>80.06</v>
      </c>
      <c r="D662" s="87">
        <v>33.80805969</v>
      </c>
      <c r="E662" s="87">
        <v>-106.8562393</v>
      </c>
    </row>
    <row r="663" spans="1:5" x14ac:dyDescent="0.25">
      <c r="A663" s="9" t="s">
        <v>1292</v>
      </c>
      <c r="B663">
        <v>251.7</v>
      </c>
      <c r="C663" s="86">
        <v>80.12</v>
      </c>
      <c r="D663" s="87">
        <v>33.809131620000002</v>
      </c>
      <c r="E663" s="87">
        <v>-106.85603330000001</v>
      </c>
    </row>
    <row r="664" spans="1:5" x14ac:dyDescent="0.25">
      <c r="A664" s="9" t="s">
        <v>1292</v>
      </c>
      <c r="B664">
        <v>251.8</v>
      </c>
      <c r="C664" s="86">
        <v>80.180000000000007</v>
      </c>
      <c r="D664" s="87">
        <v>33.8101882899999</v>
      </c>
      <c r="E664" s="87">
        <v>-106.8557816</v>
      </c>
    </row>
    <row r="665" spans="1:5" x14ac:dyDescent="0.25">
      <c r="A665" s="9" t="s">
        <v>1292</v>
      </c>
      <c r="B665">
        <v>251.9</v>
      </c>
      <c r="C665" s="86">
        <v>80.239999999999995</v>
      </c>
      <c r="D665" s="87">
        <v>33.810592649999897</v>
      </c>
      <c r="E665" s="87">
        <v>-106.8549805</v>
      </c>
    </row>
    <row r="666" spans="1:5" x14ac:dyDescent="0.25">
      <c r="A666" s="9" t="s">
        <v>1292</v>
      </c>
      <c r="B666">
        <v>252</v>
      </c>
      <c r="C666" s="86">
        <v>80.28</v>
      </c>
      <c r="D666" s="87">
        <v>33.810489650000001</v>
      </c>
      <c r="E666" s="87">
        <v>-106.853981</v>
      </c>
    </row>
    <row r="667" spans="1:5" x14ac:dyDescent="0.25">
      <c r="A667" s="9" t="s">
        <v>1292</v>
      </c>
      <c r="B667">
        <v>252.1</v>
      </c>
      <c r="C667" s="86">
        <v>80.33</v>
      </c>
      <c r="D667" s="87">
        <v>33.811473849999899</v>
      </c>
      <c r="E667" s="87">
        <v>-106.8537369</v>
      </c>
    </row>
    <row r="668" spans="1:5" x14ac:dyDescent="0.25">
      <c r="A668" s="9" t="s">
        <v>1292</v>
      </c>
      <c r="B668">
        <v>252.2</v>
      </c>
      <c r="C668" s="86">
        <v>80.39</v>
      </c>
      <c r="D668" s="87">
        <v>33.8123817399999</v>
      </c>
      <c r="E668" s="87">
        <v>-106.854248</v>
      </c>
    </row>
    <row r="669" spans="1:5" x14ac:dyDescent="0.25">
      <c r="A669" s="9" t="s">
        <v>1292</v>
      </c>
      <c r="B669">
        <v>252.3</v>
      </c>
      <c r="C669" s="86">
        <v>80.45</v>
      </c>
      <c r="D669" s="87">
        <v>33.813083650000003</v>
      </c>
      <c r="E669" s="87">
        <v>-106.8550644</v>
      </c>
    </row>
    <row r="670" spans="1:5" x14ac:dyDescent="0.25">
      <c r="A670" s="9" t="s">
        <v>1292</v>
      </c>
      <c r="B670">
        <v>252.4</v>
      </c>
      <c r="C670" s="86">
        <v>80.510000000000005</v>
      </c>
      <c r="D670" s="87">
        <v>33.81408691</v>
      </c>
      <c r="E670" s="87">
        <v>-106.85533909999999</v>
      </c>
    </row>
    <row r="671" spans="1:5" x14ac:dyDescent="0.25">
      <c r="A671" s="9" t="s">
        <v>1292</v>
      </c>
      <c r="B671">
        <v>252.5</v>
      </c>
      <c r="C671" s="86">
        <v>80.569999999999993</v>
      </c>
      <c r="D671" s="87">
        <v>33.81512833</v>
      </c>
      <c r="E671" s="87">
        <v>-106.8550568</v>
      </c>
    </row>
    <row r="672" spans="1:5" x14ac:dyDescent="0.25">
      <c r="A672" s="9" t="s">
        <v>1292</v>
      </c>
      <c r="B672">
        <v>252.6</v>
      </c>
      <c r="C672" s="86">
        <v>80.63</v>
      </c>
      <c r="D672" s="87">
        <v>33.816051479999899</v>
      </c>
      <c r="E672" s="87">
        <v>-106.85447689999999</v>
      </c>
    </row>
    <row r="673" spans="1:5" x14ac:dyDescent="0.25">
      <c r="A673" s="9" t="s">
        <v>1292</v>
      </c>
      <c r="B673">
        <v>252.7</v>
      </c>
      <c r="C673" s="86">
        <v>80.69</v>
      </c>
      <c r="D673" s="87">
        <v>33.816711429999899</v>
      </c>
      <c r="E673" s="87">
        <v>-106.85362240000001</v>
      </c>
    </row>
    <row r="674" spans="1:5" x14ac:dyDescent="0.25">
      <c r="A674" s="9" t="s">
        <v>1292</v>
      </c>
      <c r="B674">
        <v>252.8</v>
      </c>
      <c r="C674" s="86">
        <v>80.739999999999995</v>
      </c>
      <c r="D674" s="87">
        <v>33.817134860000003</v>
      </c>
      <c r="E674" s="87">
        <v>-106.8526154</v>
      </c>
    </row>
    <row r="675" spans="1:5" x14ac:dyDescent="0.25">
      <c r="A675" s="9" t="s">
        <v>1292</v>
      </c>
      <c r="B675">
        <v>252.9</v>
      </c>
      <c r="C675" s="86">
        <v>80.8</v>
      </c>
      <c r="D675" s="87">
        <v>33.817733760000003</v>
      </c>
      <c r="E675" s="87">
        <v>-106.8517075</v>
      </c>
    </row>
    <row r="676" spans="1:5" x14ac:dyDescent="0.25">
      <c r="A676" s="9" t="s">
        <v>1292</v>
      </c>
      <c r="B676">
        <v>253</v>
      </c>
      <c r="C676" s="86">
        <v>80.86</v>
      </c>
      <c r="D676" s="87">
        <v>33.818466190000002</v>
      </c>
      <c r="E676" s="87">
        <v>-106.850914</v>
      </c>
    </row>
    <row r="677" spans="1:5" x14ac:dyDescent="0.25">
      <c r="A677" s="9" t="s">
        <v>1292</v>
      </c>
      <c r="B677">
        <v>253.1</v>
      </c>
      <c r="C677" s="86">
        <v>80.92</v>
      </c>
      <c r="D677" s="87">
        <v>33.81929779</v>
      </c>
      <c r="E677" s="87">
        <v>-106.8502045</v>
      </c>
    </row>
    <row r="678" spans="1:5" x14ac:dyDescent="0.25">
      <c r="A678" s="9" t="s">
        <v>1292</v>
      </c>
      <c r="B678">
        <v>253.2</v>
      </c>
      <c r="C678" s="86">
        <v>80.98</v>
      </c>
      <c r="D678" s="87">
        <v>33.820140840000001</v>
      </c>
      <c r="E678" s="87">
        <v>-106.8495178</v>
      </c>
    </row>
    <row r="679" spans="1:5" x14ac:dyDescent="0.25">
      <c r="A679" s="9" t="s">
        <v>1292</v>
      </c>
      <c r="B679">
        <v>253.3</v>
      </c>
      <c r="C679" s="86">
        <v>81.040000000000006</v>
      </c>
      <c r="D679" s="87">
        <v>33.821128850000001</v>
      </c>
      <c r="E679" s="87">
        <v>-106.8491135</v>
      </c>
    </row>
    <row r="680" spans="1:5" x14ac:dyDescent="0.25">
      <c r="A680" s="9" t="s">
        <v>1292</v>
      </c>
      <c r="B680">
        <v>253.4</v>
      </c>
      <c r="C680" s="86">
        <v>81.099999999999994</v>
      </c>
      <c r="D680" s="87">
        <v>33.822185519999898</v>
      </c>
      <c r="E680" s="87">
        <v>-106.8488541</v>
      </c>
    </row>
    <row r="681" spans="1:5" x14ac:dyDescent="0.25">
      <c r="A681" s="9" t="s">
        <v>1292</v>
      </c>
      <c r="B681">
        <v>253.5</v>
      </c>
      <c r="C681" s="86">
        <v>81.17</v>
      </c>
      <c r="D681" s="87">
        <v>33.823245999999898</v>
      </c>
      <c r="E681" s="87">
        <v>-106.84859470000001</v>
      </c>
    </row>
    <row r="682" spans="1:5" x14ac:dyDescent="0.25">
      <c r="A682" s="9" t="s">
        <v>1292</v>
      </c>
      <c r="B682">
        <v>253.6</v>
      </c>
      <c r="C682" s="86">
        <v>81.23</v>
      </c>
      <c r="D682" s="87">
        <v>33.824302670000002</v>
      </c>
      <c r="E682" s="87">
        <v>-106.84834290000001</v>
      </c>
    </row>
    <row r="683" spans="1:5" x14ac:dyDescent="0.25">
      <c r="A683" s="9" t="s">
        <v>1292</v>
      </c>
      <c r="B683">
        <v>253.7</v>
      </c>
      <c r="C683" s="86">
        <v>81.290000000000006</v>
      </c>
      <c r="D683" s="87">
        <v>33.825386049999899</v>
      </c>
      <c r="E683" s="87">
        <v>-106.8482285</v>
      </c>
    </row>
    <row r="684" spans="1:5" x14ac:dyDescent="0.25">
      <c r="A684" s="9" t="s">
        <v>1292</v>
      </c>
      <c r="B684">
        <v>253.8</v>
      </c>
      <c r="C684" s="86">
        <v>81.36</v>
      </c>
      <c r="D684" s="87">
        <v>33.826473239999899</v>
      </c>
      <c r="E684" s="87">
        <v>-106.8481522</v>
      </c>
    </row>
    <row r="685" spans="1:5" x14ac:dyDescent="0.25">
      <c r="A685" s="9" t="s">
        <v>1292</v>
      </c>
      <c r="B685">
        <v>253.9</v>
      </c>
      <c r="C685" s="86">
        <v>81.42</v>
      </c>
      <c r="D685" s="87">
        <v>33.82754517</v>
      </c>
      <c r="E685" s="87">
        <v>-106.84832</v>
      </c>
    </row>
    <row r="686" spans="1:5" x14ac:dyDescent="0.25">
      <c r="A686" s="9" t="s">
        <v>1292</v>
      </c>
      <c r="B686">
        <v>254</v>
      </c>
      <c r="C686" s="86">
        <v>81.489999999999995</v>
      </c>
      <c r="D686" s="87">
        <v>33.828617100000002</v>
      </c>
      <c r="E686" s="87">
        <v>-106.84851070000001</v>
      </c>
    </row>
    <row r="687" spans="1:5" x14ac:dyDescent="0.25">
      <c r="A687" s="9" t="s">
        <v>1292</v>
      </c>
      <c r="B687">
        <v>254.1</v>
      </c>
      <c r="C687" s="86">
        <v>81.55</v>
      </c>
      <c r="D687" s="87">
        <v>33.829540250000001</v>
      </c>
      <c r="E687" s="87">
        <v>-106.8490753</v>
      </c>
    </row>
    <row r="688" spans="1:5" x14ac:dyDescent="0.25">
      <c r="A688" s="9" t="s">
        <v>1292</v>
      </c>
      <c r="B688">
        <v>254.2</v>
      </c>
      <c r="C688" s="86">
        <v>81.61</v>
      </c>
      <c r="D688" s="87">
        <v>33.830451969999899</v>
      </c>
      <c r="E688" s="87">
        <v>-106.849678</v>
      </c>
    </row>
    <row r="689" spans="1:5" x14ac:dyDescent="0.25">
      <c r="A689" s="9" t="s">
        <v>1292</v>
      </c>
      <c r="B689">
        <v>254.3</v>
      </c>
      <c r="C689" s="86">
        <v>81.67</v>
      </c>
      <c r="D689" s="87">
        <v>33.831398010000001</v>
      </c>
      <c r="E689" s="87">
        <v>-106.85021209999999</v>
      </c>
    </row>
    <row r="690" spans="1:5" x14ac:dyDescent="0.25">
      <c r="A690" s="9" t="s">
        <v>1292</v>
      </c>
      <c r="B690">
        <v>254.4</v>
      </c>
      <c r="C690" s="86">
        <v>81.73</v>
      </c>
      <c r="D690" s="87">
        <v>33.832477570000002</v>
      </c>
      <c r="E690" s="87">
        <v>-106.8503418</v>
      </c>
    </row>
    <row r="691" spans="1:5" x14ac:dyDescent="0.25">
      <c r="A691" s="9" t="s">
        <v>1292</v>
      </c>
      <c r="B691">
        <v>254.5</v>
      </c>
      <c r="C691" s="86">
        <v>81.790000000000006</v>
      </c>
      <c r="D691" s="87">
        <v>33.833564760000002</v>
      </c>
      <c r="E691" s="87">
        <v>-106.85039519999999</v>
      </c>
    </row>
    <row r="692" spans="1:5" x14ac:dyDescent="0.25">
      <c r="A692" s="9" t="s">
        <v>1292</v>
      </c>
      <c r="B692">
        <v>254.6</v>
      </c>
      <c r="C692" s="86">
        <v>81.86</v>
      </c>
      <c r="D692" s="87">
        <v>33.8346404999999</v>
      </c>
      <c r="E692" s="87">
        <v>-106.8503113</v>
      </c>
    </row>
    <row r="693" spans="1:5" x14ac:dyDescent="0.25">
      <c r="A693" s="9" t="s">
        <v>1292</v>
      </c>
      <c r="B693">
        <v>254.7</v>
      </c>
      <c r="C693" s="86">
        <v>81.92</v>
      </c>
      <c r="D693" s="87">
        <v>33.83569336</v>
      </c>
      <c r="E693" s="87">
        <v>-106.85002900000001</v>
      </c>
    </row>
    <row r="694" spans="1:5" x14ac:dyDescent="0.25">
      <c r="A694" s="9" t="s">
        <v>1292</v>
      </c>
      <c r="B694">
        <v>254.8</v>
      </c>
      <c r="C694" s="86">
        <v>81.98</v>
      </c>
      <c r="D694" s="87">
        <v>33.836681370000001</v>
      </c>
      <c r="E694" s="87">
        <v>-106.8495865</v>
      </c>
    </row>
    <row r="695" spans="1:5" x14ac:dyDescent="0.25">
      <c r="A695" s="9" t="s">
        <v>1292</v>
      </c>
      <c r="B695">
        <v>254.9</v>
      </c>
      <c r="C695" s="86">
        <v>82.04</v>
      </c>
      <c r="D695" s="87">
        <v>33.837638849999898</v>
      </c>
      <c r="E695" s="87">
        <v>-106.84906770000001</v>
      </c>
    </row>
    <row r="696" spans="1:5" x14ac:dyDescent="0.25">
      <c r="A696" s="9" t="s">
        <v>1292</v>
      </c>
      <c r="B696">
        <v>255</v>
      </c>
      <c r="C696" s="86">
        <v>82.1</v>
      </c>
      <c r="D696" s="87">
        <v>33.838535309999898</v>
      </c>
      <c r="E696" s="87">
        <v>-106.8484497</v>
      </c>
    </row>
    <row r="697" spans="1:5" x14ac:dyDescent="0.25">
      <c r="A697" s="9" t="s">
        <v>1292</v>
      </c>
      <c r="B697">
        <v>255.1</v>
      </c>
      <c r="C697" s="86">
        <v>82.16</v>
      </c>
      <c r="D697" s="87">
        <v>33.839393620000003</v>
      </c>
      <c r="E697" s="87">
        <v>-106.8477783</v>
      </c>
    </row>
    <row r="698" spans="1:5" x14ac:dyDescent="0.25">
      <c r="A698" s="9" t="s">
        <v>1292</v>
      </c>
      <c r="B698">
        <v>255.2</v>
      </c>
      <c r="C698" s="86">
        <v>82.22</v>
      </c>
      <c r="D698" s="87">
        <v>33.84023285</v>
      </c>
      <c r="E698" s="87">
        <v>-106.847084</v>
      </c>
    </row>
    <row r="699" spans="1:5" x14ac:dyDescent="0.25">
      <c r="A699" s="9" t="s">
        <v>1292</v>
      </c>
      <c r="B699">
        <v>255.3</v>
      </c>
      <c r="C699" s="86">
        <v>82.29</v>
      </c>
      <c r="D699" s="87">
        <v>33.841068270000001</v>
      </c>
      <c r="E699" s="87">
        <v>-106.8463821</v>
      </c>
    </row>
    <row r="700" spans="1:5" x14ac:dyDescent="0.25">
      <c r="A700" s="9" t="s">
        <v>1292</v>
      </c>
      <c r="B700">
        <v>255.4</v>
      </c>
      <c r="C700" s="86">
        <v>82.34</v>
      </c>
      <c r="D700" s="87">
        <v>33.841941830000003</v>
      </c>
      <c r="E700" s="87">
        <v>-106.8457413</v>
      </c>
    </row>
    <row r="701" spans="1:5" x14ac:dyDescent="0.25">
      <c r="A701" s="9" t="s">
        <v>1292</v>
      </c>
      <c r="B701">
        <v>255.5</v>
      </c>
      <c r="C701" s="86">
        <v>82.4</v>
      </c>
      <c r="D701" s="87">
        <v>33.842876429999897</v>
      </c>
      <c r="E701" s="87">
        <v>-106.8451767</v>
      </c>
    </row>
    <row r="702" spans="1:5" x14ac:dyDescent="0.25">
      <c r="A702" s="9" t="s">
        <v>1292</v>
      </c>
      <c r="B702">
        <v>255.6</v>
      </c>
      <c r="C702" s="86">
        <v>82.47</v>
      </c>
      <c r="D702" s="87">
        <v>33.84384155</v>
      </c>
      <c r="E702" s="87">
        <v>-106.8446732</v>
      </c>
    </row>
    <row r="703" spans="1:5" x14ac:dyDescent="0.25">
      <c r="A703" s="9" t="s">
        <v>1292</v>
      </c>
      <c r="B703">
        <v>255.7</v>
      </c>
      <c r="C703" s="86">
        <v>82.53</v>
      </c>
      <c r="D703" s="87">
        <v>33.844841000000002</v>
      </c>
      <c r="E703" s="87">
        <v>-106.8442841</v>
      </c>
    </row>
    <row r="704" spans="1:5" x14ac:dyDescent="0.25">
      <c r="A704" s="9" t="s">
        <v>1292</v>
      </c>
      <c r="B704">
        <v>255.8</v>
      </c>
      <c r="C704" s="86">
        <v>82.59</v>
      </c>
      <c r="D704" s="87">
        <v>33.845909120000002</v>
      </c>
      <c r="E704" s="87">
        <v>-106.8442764</v>
      </c>
    </row>
    <row r="705" spans="1:5" x14ac:dyDescent="0.25">
      <c r="A705" s="9" t="s">
        <v>1292</v>
      </c>
      <c r="B705">
        <v>255.9</v>
      </c>
      <c r="C705" s="86">
        <v>82.65</v>
      </c>
      <c r="D705" s="87">
        <v>33.8468666099999</v>
      </c>
      <c r="E705" s="87">
        <v>-106.84479519999999</v>
      </c>
    </row>
    <row r="706" spans="1:5" x14ac:dyDescent="0.25">
      <c r="A706" s="9" t="s">
        <v>1292</v>
      </c>
      <c r="B706">
        <v>256</v>
      </c>
      <c r="C706" s="86">
        <v>82.72</v>
      </c>
      <c r="D706" s="87">
        <v>33.8478088399999</v>
      </c>
      <c r="E706" s="87">
        <v>-106.8453445</v>
      </c>
    </row>
    <row r="707" spans="1:5" x14ac:dyDescent="0.25">
      <c r="A707" s="9" t="s">
        <v>1292</v>
      </c>
      <c r="B707">
        <v>256.10000000000002</v>
      </c>
      <c r="C707" s="86">
        <v>82.78</v>
      </c>
      <c r="D707" s="87">
        <v>33.848751069999899</v>
      </c>
      <c r="E707" s="87">
        <v>-106.8458633</v>
      </c>
    </row>
    <row r="708" spans="1:5" x14ac:dyDescent="0.25">
      <c r="A708" s="9" t="s">
        <v>1292</v>
      </c>
      <c r="B708">
        <v>256.2</v>
      </c>
      <c r="C708" s="86">
        <v>82.83</v>
      </c>
      <c r="D708" s="87">
        <v>33.849670410000002</v>
      </c>
      <c r="E708" s="87">
        <v>-106.845665</v>
      </c>
    </row>
    <row r="709" spans="1:5" x14ac:dyDescent="0.25">
      <c r="A709" s="9" t="s">
        <v>1292</v>
      </c>
      <c r="B709">
        <v>256.3</v>
      </c>
      <c r="C709" s="86">
        <v>82.89</v>
      </c>
      <c r="D709" s="87">
        <v>33.850372309999898</v>
      </c>
      <c r="E709" s="87">
        <v>-106.8448334</v>
      </c>
    </row>
    <row r="710" spans="1:5" x14ac:dyDescent="0.25">
      <c r="A710" s="9" t="s">
        <v>1292</v>
      </c>
      <c r="B710">
        <v>256.39999999999998</v>
      </c>
      <c r="C710" s="86">
        <v>82.96</v>
      </c>
      <c r="D710" s="87">
        <v>33.851310730000002</v>
      </c>
      <c r="E710" s="87">
        <v>-106.84449770000001</v>
      </c>
    </row>
    <row r="711" spans="1:5" x14ac:dyDescent="0.25">
      <c r="A711" s="9" t="s">
        <v>1292</v>
      </c>
      <c r="B711">
        <v>256.5</v>
      </c>
      <c r="C711" s="86">
        <v>83.02</v>
      </c>
      <c r="D711" s="87">
        <v>33.852382660000004</v>
      </c>
      <c r="E711" s="87">
        <v>-106.844635</v>
      </c>
    </row>
    <row r="712" spans="1:5" x14ac:dyDescent="0.25">
      <c r="A712" s="9" t="s">
        <v>1292</v>
      </c>
      <c r="B712">
        <v>256.60000000000002</v>
      </c>
      <c r="C712" s="86">
        <v>83.09</v>
      </c>
      <c r="D712" s="87">
        <v>33.853454589999899</v>
      </c>
      <c r="E712" s="87">
        <v>-106.844841</v>
      </c>
    </row>
    <row r="713" spans="1:5" x14ac:dyDescent="0.25">
      <c r="A713" s="9" t="s">
        <v>1292</v>
      </c>
      <c r="B713">
        <v>256.7</v>
      </c>
      <c r="C713" s="86">
        <v>83.15</v>
      </c>
      <c r="D713" s="87">
        <v>33.854438780000002</v>
      </c>
      <c r="E713" s="87">
        <v>-106.84529879999999</v>
      </c>
    </row>
    <row r="714" spans="1:5" x14ac:dyDescent="0.25">
      <c r="A714" s="9" t="s">
        <v>1292</v>
      </c>
      <c r="B714">
        <v>256.8</v>
      </c>
      <c r="C714" s="86">
        <v>83.21</v>
      </c>
      <c r="D714" s="87">
        <v>33.855403899999899</v>
      </c>
      <c r="E714" s="87">
        <v>-106.8458023</v>
      </c>
    </row>
    <row r="715" spans="1:5" x14ac:dyDescent="0.25">
      <c r="A715" s="9" t="s">
        <v>1292</v>
      </c>
      <c r="B715">
        <v>256.89999999999998</v>
      </c>
      <c r="C715" s="86">
        <v>83.27</v>
      </c>
      <c r="D715" s="87">
        <v>33.85638428</v>
      </c>
      <c r="E715" s="87">
        <v>-106.846283</v>
      </c>
    </row>
    <row r="716" spans="1:5" x14ac:dyDescent="0.25">
      <c r="A716" s="9" t="s">
        <v>1292</v>
      </c>
      <c r="B716">
        <v>257</v>
      </c>
      <c r="C716" s="86">
        <v>83.34</v>
      </c>
      <c r="D716" s="87">
        <v>33.857364650000001</v>
      </c>
      <c r="E716" s="87">
        <v>-106.846756</v>
      </c>
    </row>
    <row r="717" spans="1:5" x14ac:dyDescent="0.25">
      <c r="A717" s="9" t="s">
        <v>1292</v>
      </c>
      <c r="B717">
        <v>257.10000000000002</v>
      </c>
      <c r="C717" s="86">
        <v>83.4</v>
      </c>
      <c r="D717" s="87">
        <v>33.858337400000003</v>
      </c>
      <c r="E717" s="87">
        <v>-106.8472519</v>
      </c>
    </row>
    <row r="718" spans="1:5" x14ac:dyDescent="0.25">
      <c r="A718" s="9" t="s">
        <v>1292</v>
      </c>
      <c r="B718">
        <v>257.2</v>
      </c>
      <c r="C718" s="86">
        <v>83.46</v>
      </c>
      <c r="D718" s="87">
        <v>33.85928345</v>
      </c>
      <c r="E718" s="87">
        <v>-106.84778590000001</v>
      </c>
    </row>
    <row r="719" spans="1:5" x14ac:dyDescent="0.25">
      <c r="A719" s="9" t="s">
        <v>1292</v>
      </c>
      <c r="B719">
        <v>257.3</v>
      </c>
      <c r="C719" s="86">
        <v>83.52</v>
      </c>
      <c r="D719" s="87">
        <v>33.860248570000003</v>
      </c>
      <c r="E719" s="87">
        <v>-106.84828950000001</v>
      </c>
    </row>
    <row r="720" spans="1:5" x14ac:dyDescent="0.25">
      <c r="A720" s="9" t="s">
        <v>1292</v>
      </c>
      <c r="B720">
        <v>257.39999999999998</v>
      </c>
      <c r="C720" s="86">
        <v>83.58</v>
      </c>
      <c r="D720" s="87">
        <v>33.861263280000003</v>
      </c>
      <c r="E720" s="87">
        <v>-106.8486328</v>
      </c>
    </row>
    <row r="721" spans="1:5" x14ac:dyDescent="0.25">
      <c r="A721" s="9" t="s">
        <v>1292</v>
      </c>
      <c r="B721">
        <v>257.5</v>
      </c>
      <c r="C721" s="86">
        <v>83.64</v>
      </c>
      <c r="D721" s="87">
        <v>33.862350460000002</v>
      </c>
      <c r="E721" s="87">
        <v>-106.848671</v>
      </c>
    </row>
    <row r="722" spans="1:5" x14ac:dyDescent="0.25">
      <c r="A722" s="9" t="s">
        <v>1292</v>
      </c>
      <c r="B722">
        <v>257.60000000000002</v>
      </c>
      <c r="C722" s="86">
        <v>83.7</v>
      </c>
      <c r="D722" s="87">
        <v>33.863430020000003</v>
      </c>
      <c r="E722" s="87">
        <v>-106.8486176</v>
      </c>
    </row>
    <row r="723" spans="1:5" x14ac:dyDescent="0.25">
      <c r="A723" s="9" t="s">
        <v>1292</v>
      </c>
      <c r="B723">
        <v>257.7</v>
      </c>
      <c r="C723" s="86">
        <v>83.77</v>
      </c>
      <c r="D723" s="87">
        <v>33.864463809999897</v>
      </c>
      <c r="E723" s="87">
        <v>-106.84827420000001</v>
      </c>
    </row>
    <row r="724" spans="1:5" x14ac:dyDescent="0.25">
      <c r="A724" s="9" t="s">
        <v>1292</v>
      </c>
      <c r="B724">
        <v>257.8</v>
      </c>
      <c r="C724" s="86">
        <v>83.83</v>
      </c>
      <c r="D724" s="87">
        <v>33.8655013999999</v>
      </c>
      <c r="E724" s="87">
        <v>-106.8479462</v>
      </c>
    </row>
    <row r="725" spans="1:5" x14ac:dyDescent="0.25">
      <c r="A725" s="9" t="s">
        <v>1292</v>
      </c>
      <c r="B725">
        <v>257.89999999999998</v>
      </c>
      <c r="C725" s="86">
        <v>83.89</v>
      </c>
      <c r="D725" s="87">
        <v>33.866592410000003</v>
      </c>
      <c r="E725" s="87">
        <v>-106.8479462</v>
      </c>
    </row>
    <row r="726" spans="1:5" x14ac:dyDescent="0.25">
      <c r="A726" s="9" t="s">
        <v>1292</v>
      </c>
      <c r="B726">
        <v>258</v>
      </c>
      <c r="C726" s="86">
        <v>83.96</v>
      </c>
      <c r="D726" s="87">
        <v>33.867679600000002</v>
      </c>
      <c r="E726" s="87">
        <v>-106.8479462</v>
      </c>
    </row>
    <row r="727" spans="1:5" x14ac:dyDescent="0.25">
      <c r="A727" s="9" t="s">
        <v>1292</v>
      </c>
      <c r="B727">
        <v>258.10000000000002</v>
      </c>
      <c r="C727" s="86">
        <v>84.02</v>
      </c>
      <c r="D727" s="87">
        <v>33.868770599999898</v>
      </c>
      <c r="E727" s="87">
        <v>-106.8479919</v>
      </c>
    </row>
    <row r="728" spans="1:5" x14ac:dyDescent="0.25">
      <c r="A728" s="9" t="s">
        <v>1292</v>
      </c>
      <c r="B728">
        <v>258.2</v>
      </c>
      <c r="C728" s="86">
        <v>84.09</v>
      </c>
      <c r="D728" s="87">
        <v>33.869857789999898</v>
      </c>
      <c r="E728" s="87">
        <v>-106.84805299999999</v>
      </c>
    </row>
    <row r="729" spans="1:5" x14ac:dyDescent="0.25">
      <c r="A729" s="9" t="s">
        <v>1292</v>
      </c>
      <c r="B729">
        <v>258.3</v>
      </c>
      <c r="C729" s="86">
        <v>84.15</v>
      </c>
      <c r="D729" s="87">
        <v>33.87090302</v>
      </c>
      <c r="E729" s="87">
        <v>-106.84827420000001</v>
      </c>
    </row>
    <row r="730" spans="1:5" x14ac:dyDescent="0.25">
      <c r="A730" s="9" t="s">
        <v>1292</v>
      </c>
      <c r="B730">
        <v>258.39999999999998</v>
      </c>
      <c r="C730" s="86">
        <v>84.21</v>
      </c>
      <c r="D730" s="87">
        <v>33.871879579999899</v>
      </c>
      <c r="E730" s="87">
        <v>-106.84876250000001</v>
      </c>
    </row>
    <row r="731" spans="1:5" x14ac:dyDescent="0.25">
      <c r="A731" s="9" t="s">
        <v>1292</v>
      </c>
      <c r="B731">
        <v>258.5</v>
      </c>
      <c r="C731" s="86">
        <v>84.27</v>
      </c>
      <c r="D731" s="87">
        <v>33.87287903</v>
      </c>
      <c r="E731" s="87">
        <v>-106.84918209999999</v>
      </c>
    </row>
    <row r="732" spans="1:5" x14ac:dyDescent="0.25">
      <c r="A732" s="9" t="s">
        <v>1292</v>
      </c>
      <c r="B732">
        <v>258.60000000000002</v>
      </c>
      <c r="C732" s="86">
        <v>84.34</v>
      </c>
      <c r="D732" s="87">
        <v>33.87391281</v>
      </c>
      <c r="E732" s="87">
        <v>-106.84950259999999</v>
      </c>
    </row>
    <row r="733" spans="1:5" x14ac:dyDescent="0.25">
      <c r="A733" s="9" t="s">
        <v>1292</v>
      </c>
      <c r="B733">
        <v>258.7</v>
      </c>
      <c r="C733" s="86">
        <v>84.4</v>
      </c>
      <c r="D733" s="87">
        <v>33.875</v>
      </c>
      <c r="E733" s="87">
        <v>-106.8495712</v>
      </c>
    </row>
    <row r="734" spans="1:5" x14ac:dyDescent="0.25">
      <c r="A734" s="9" t="s">
        <v>1292</v>
      </c>
      <c r="B734">
        <v>258.8</v>
      </c>
      <c r="C734" s="86">
        <v>84.46</v>
      </c>
      <c r="D734" s="87">
        <v>33.876083370000003</v>
      </c>
      <c r="E734" s="87">
        <v>-106.8494949</v>
      </c>
    </row>
    <row r="735" spans="1:5" x14ac:dyDescent="0.25">
      <c r="A735" s="9" t="s">
        <v>1292</v>
      </c>
      <c r="B735">
        <v>258.89999999999998</v>
      </c>
      <c r="C735" s="86">
        <v>84.53</v>
      </c>
      <c r="D735" s="87">
        <v>33.877162929999898</v>
      </c>
      <c r="E735" s="87">
        <v>-106.84935</v>
      </c>
    </row>
    <row r="736" spans="1:5" x14ac:dyDescent="0.25">
      <c r="A736" s="9" t="s">
        <v>1292</v>
      </c>
      <c r="B736">
        <v>259</v>
      </c>
      <c r="C736" s="86">
        <v>84.58</v>
      </c>
      <c r="D736" s="87">
        <v>33.878215789999899</v>
      </c>
      <c r="E736" s="87">
        <v>-106.8490753</v>
      </c>
    </row>
    <row r="737" spans="1:5" x14ac:dyDescent="0.25">
      <c r="A737" s="9" t="s">
        <v>1292</v>
      </c>
      <c r="B737">
        <v>259.10000000000002</v>
      </c>
      <c r="C737" s="86">
        <v>84.65</v>
      </c>
      <c r="D737" s="87">
        <v>33.879215240000001</v>
      </c>
      <c r="E737" s="87">
        <v>-106.8486633</v>
      </c>
    </row>
    <row r="738" spans="1:5" x14ac:dyDescent="0.25">
      <c r="A738" s="9" t="s">
        <v>1292</v>
      </c>
      <c r="B738">
        <v>259.2</v>
      </c>
      <c r="C738" s="86">
        <v>84.71</v>
      </c>
      <c r="D738" s="87">
        <v>33.880161289999897</v>
      </c>
      <c r="E738" s="87">
        <v>-106.8481216</v>
      </c>
    </row>
    <row r="739" spans="1:5" x14ac:dyDescent="0.25">
      <c r="A739" s="9" t="s">
        <v>1292</v>
      </c>
      <c r="B739">
        <v>259.3</v>
      </c>
      <c r="C739" s="86">
        <v>84.77</v>
      </c>
      <c r="D739" s="87">
        <v>33.881076810000003</v>
      </c>
      <c r="E739" s="87">
        <v>-106.8475342</v>
      </c>
    </row>
    <row r="740" spans="1:5" x14ac:dyDescent="0.25">
      <c r="A740" s="9" t="s">
        <v>1292</v>
      </c>
      <c r="B740">
        <v>259.39999999999998</v>
      </c>
      <c r="C740" s="86">
        <v>84.83</v>
      </c>
      <c r="D740" s="87">
        <v>33.881965639999898</v>
      </c>
      <c r="E740" s="87">
        <v>-106.84690089999999</v>
      </c>
    </row>
    <row r="741" spans="1:5" x14ac:dyDescent="0.25">
      <c r="A741" s="9" t="s">
        <v>1292</v>
      </c>
      <c r="B741">
        <v>259.5</v>
      </c>
      <c r="C741" s="86">
        <v>84.89</v>
      </c>
      <c r="D741" s="87">
        <v>33.882888790000003</v>
      </c>
      <c r="E741" s="87">
        <v>-106.8463287</v>
      </c>
    </row>
    <row r="742" spans="1:5" x14ac:dyDescent="0.25">
      <c r="A742" s="9" t="s">
        <v>1292</v>
      </c>
      <c r="B742">
        <v>259.60000000000002</v>
      </c>
      <c r="C742" s="86">
        <v>84.95</v>
      </c>
      <c r="D742" s="87">
        <v>33.883838650000001</v>
      </c>
      <c r="E742" s="87">
        <v>-106.845787</v>
      </c>
    </row>
    <row r="743" spans="1:5" x14ac:dyDescent="0.25">
      <c r="A743" s="9" t="s">
        <v>1292</v>
      </c>
      <c r="B743">
        <v>259.7</v>
      </c>
      <c r="C743" s="86">
        <v>85.02</v>
      </c>
      <c r="D743" s="87">
        <v>33.884880070000001</v>
      </c>
      <c r="E743" s="87">
        <v>-106.84551999999999</v>
      </c>
    </row>
    <row r="744" spans="1:5" x14ac:dyDescent="0.25">
      <c r="A744" s="9" t="s">
        <v>1292</v>
      </c>
      <c r="B744">
        <v>259.8</v>
      </c>
      <c r="C744" s="86">
        <v>85.08</v>
      </c>
      <c r="D744" s="87">
        <v>33.885955809999899</v>
      </c>
      <c r="E744" s="87">
        <v>-106.8453598</v>
      </c>
    </row>
    <row r="745" spans="1:5" x14ac:dyDescent="0.25">
      <c r="A745" s="9" t="s">
        <v>1292</v>
      </c>
      <c r="B745">
        <v>259.89999999999998</v>
      </c>
      <c r="C745" s="86">
        <v>85.14</v>
      </c>
      <c r="D745" s="87">
        <v>33.887046810000001</v>
      </c>
      <c r="E745" s="87">
        <v>-106.8452911</v>
      </c>
    </row>
    <row r="746" spans="1:5" x14ac:dyDescent="0.25">
      <c r="A746" s="9" t="s">
        <v>1292</v>
      </c>
      <c r="B746">
        <v>260</v>
      </c>
      <c r="C746" s="86">
        <v>85.21</v>
      </c>
      <c r="D746" s="87">
        <v>33.888134000000001</v>
      </c>
      <c r="E746" s="87">
        <v>-106.84522250000001</v>
      </c>
    </row>
    <row r="747" spans="1:5" x14ac:dyDescent="0.25">
      <c r="A747" s="9" t="s">
        <v>1292</v>
      </c>
      <c r="B747">
        <v>260.10000000000002</v>
      </c>
      <c r="C747" s="86">
        <v>85.27</v>
      </c>
      <c r="D747" s="87">
        <v>33.889217379999899</v>
      </c>
      <c r="E747" s="87">
        <v>-106.84528349999999</v>
      </c>
    </row>
    <row r="748" spans="1:5" x14ac:dyDescent="0.25">
      <c r="A748" s="9" t="s">
        <v>1292</v>
      </c>
      <c r="B748">
        <v>260.2</v>
      </c>
      <c r="C748" s="86">
        <v>85.34</v>
      </c>
      <c r="D748" s="87">
        <v>33.890296939999899</v>
      </c>
      <c r="E748" s="87">
        <v>-106.8454285</v>
      </c>
    </row>
    <row r="749" spans="1:5" x14ac:dyDescent="0.25">
      <c r="A749" s="9" t="s">
        <v>1292</v>
      </c>
      <c r="B749">
        <v>260.3</v>
      </c>
      <c r="C749" s="86">
        <v>85.4</v>
      </c>
      <c r="D749" s="87">
        <v>33.891380310000002</v>
      </c>
      <c r="E749" s="87">
        <v>-106.8455582</v>
      </c>
    </row>
    <row r="750" spans="1:5" x14ac:dyDescent="0.25">
      <c r="A750" s="9" t="s">
        <v>1292</v>
      </c>
      <c r="B750">
        <v>260.39999999999998</v>
      </c>
      <c r="C750" s="86">
        <v>85.46</v>
      </c>
      <c r="D750" s="87">
        <v>33.892467500000002</v>
      </c>
      <c r="E750" s="87">
        <v>-106.8456116</v>
      </c>
    </row>
    <row r="751" spans="1:5" x14ac:dyDescent="0.25">
      <c r="A751" s="9" t="s">
        <v>1292</v>
      </c>
      <c r="B751">
        <v>260.5</v>
      </c>
      <c r="C751" s="86">
        <v>85.53</v>
      </c>
      <c r="D751" s="87">
        <v>33.893554690000002</v>
      </c>
      <c r="E751" s="87">
        <v>-106.8456573</v>
      </c>
    </row>
    <row r="752" spans="1:5" x14ac:dyDescent="0.25">
      <c r="A752" s="9" t="s">
        <v>1292</v>
      </c>
      <c r="B752">
        <v>260.60000000000002</v>
      </c>
      <c r="C752" s="86">
        <v>85.59</v>
      </c>
      <c r="D752" s="87">
        <v>33.894607540000003</v>
      </c>
      <c r="E752" s="87">
        <v>-106.84594730000001</v>
      </c>
    </row>
    <row r="753" spans="1:5" x14ac:dyDescent="0.25">
      <c r="A753" s="9" t="s">
        <v>1292</v>
      </c>
      <c r="B753">
        <v>260.7</v>
      </c>
      <c r="C753" s="86">
        <v>85.65</v>
      </c>
      <c r="D753" s="87">
        <v>33.89563751</v>
      </c>
      <c r="E753" s="87">
        <v>-106.846283</v>
      </c>
    </row>
    <row r="754" spans="1:5" x14ac:dyDescent="0.25">
      <c r="A754" s="9" t="s">
        <v>1292</v>
      </c>
      <c r="B754">
        <v>260.8</v>
      </c>
      <c r="C754" s="86">
        <v>85.71</v>
      </c>
      <c r="D754" s="87">
        <v>33.896625520000001</v>
      </c>
      <c r="E754" s="87">
        <v>-106.8467484</v>
      </c>
    </row>
    <row r="755" spans="1:5" x14ac:dyDescent="0.25">
      <c r="A755" s="9" t="s">
        <v>1292</v>
      </c>
      <c r="B755">
        <v>260.89999999999998</v>
      </c>
      <c r="C755" s="86">
        <v>85.78</v>
      </c>
      <c r="D755" s="87">
        <v>33.897609709999898</v>
      </c>
      <c r="E755" s="87">
        <v>-106.8472137</v>
      </c>
    </row>
    <row r="756" spans="1:5" x14ac:dyDescent="0.25">
      <c r="A756" s="9" t="s">
        <v>1292</v>
      </c>
      <c r="B756">
        <v>261</v>
      </c>
      <c r="C756" s="86">
        <v>85.84</v>
      </c>
      <c r="D756" s="87">
        <v>33.898544309999899</v>
      </c>
      <c r="E756" s="87">
        <v>-106.8477707</v>
      </c>
    </row>
    <row r="757" spans="1:5" x14ac:dyDescent="0.25">
      <c r="A757" s="9" t="s">
        <v>1292</v>
      </c>
      <c r="B757">
        <v>261.10000000000002</v>
      </c>
      <c r="C757" s="86">
        <v>85.9</v>
      </c>
      <c r="D757" s="87">
        <v>33.899467469999898</v>
      </c>
      <c r="E757" s="87">
        <v>-106.8483505</v>
      </c>
    </row>
    <row r="758" spans="1:5" x14ac:dyDescent="0.25">
      <c r="A758" s="9" t="s">
        <v>1292</v>
      </c>
      <c r="B758">
        <v>261.2</v>
      </c>
      <c r="C758" s="86">
        <v>85.96</v>
      </c>
      <c r="D758" s="87">
        <v>33.900382999999898</v>
      </c>
      <c r="E758" s="87">
        <v>-106.848938</v>
      </c>
    </row>
    <row r="759" spans="1:5" x14ac:dyDescent="0.25">
      <c r="A759" s="9" t="s">
        <v>1292</v>
      </c>
      <c r="B759">
        <v>261.3</v>
      </c>
      <c r="C759" s="86">
        <v>86.02</v>
      </c>
      <c r="D759" s="87">
        <v>33.901290889999899</v>
      </c>
      <c r="E759" s="87">
        <v>-106.8495483</v>
      </c>
    </row>
    <row r="760" spans="1:5" x14ac:dyDescent="0.25">
      <c r="A760" s="9" t="s">
        <v>1292</v>
      </c>
      <c r="B760">
        <v>261.39999999999998</v>
      </c>
      <c r="C760" s="86">
        <v>86.08</v>
      </c>
      <c r="D760" s="87">
        <v>33.902194979999898</v>
      </c>
      <c r="E760" s="87">
        <v>-106.85015110000001</v>
      </c>
    </row>
    <row r="761" spans="1:5" x14ac:dyDescent="0.25">
      <c r="A761" s="9" t="s">
        <v>1292</v>
      </c>
      <c r="B761">
        <v>261.5</v>
      </c>
      <c r="C761" s="86">
        <v>86.14</v>
      </c>
      <c r="D761" s="87">
        <v>33.903106690000001</v>
      </c>
      <c r="E761" s="87">
        <v>-106.8507462</v>
      </c>
    </row>
    <row r="762" spans="1:5" x14ac:dyDescent="0.25">
      <c r="A762" s="9" t="s">
        <v>1292</v>
      </c>
      <c r="B762">
        <v>261.60000000000002</v>
      </c>
      <c r="C762" s="86">
        <v>86.2</v>
      </c>
      <c r="D762" s="87">
        <v>33.904060360000003</v>
      </c>
      <c r="E762" s="87">
        <v>-106.8512726</v>
      </c>
    </row>
    <row r="763" spans="1:5" x14ac:dyDescent="0.25">
      <c r="A763" s="9" t="s">
        <v>1292</v>
      </c>
      <c r="B763">
        <v>261.7</v>
      </c>
      <c r="C763" s="86">
        <v>86.26</v>
      </c>
      <c r="D763" s="87">
        <v>33.90501785</v>
      </c>
      <c r="E763" s="87">
        <v>-106.851799</v>
      </c>
    </row>
    <row r="764" spans="1:5" x14ac:dyDescent="0.25">
      <c r="A764" s="9" t="s">
        <v>1292</v>
      </c>
      <c r="B764">
        <v>261.8</v>
      </c>
      <c r="C764" s="86">
        <v>86.32</v>
      </c>
      <c r="D764" s="87">
        <v>33.9060134899999</v>
      </c>
      <c r="E764" s="87">
        <v>-106.85224150000001</v>
      </c>
    </row>
    <row r="765" spans="1:5" x14ac:dyDescent="0.25">
      <c r="A765" s="9" t="s">
        <v>1292</v>
      </c>
      <c r="B765">
        <v>261.89999999999998</v>
      </c>
      <c r="C765" s="86">
        <v>86.38</v>
      </c>
      <c r="D765" s="87">
        <v>33.9070281999999</v>
      </c>
      <c r="E765" s="87">
        <v>-106.8526382</v>
      </c>
    </row>
    <row r="766" spans="1:5" x14ac:dyDescent="0.25">
      <c r="A766" s="9" t="s">
        <v>1292</v>
      </c>
      <c r="B766">
        <v>262</v>
      </c>
      <c r="C766" s="86">
        <v>86.45</v>
      </c>
      <c r="D766" s="87">
        <v>33.908069609999899</v>
      </c>
      <c r="E766" s="87">
        <v>-106.852951</v>
      </c>
    </row>
    <row r="767" spans="1:5" x14ac:dyDescent="0.25">
      <c r="A767" s="9" t="s">
        <v>1292</v>
      </c>
      <c r="B767">
        <v>262.10000000000002</v>
      </c>
      <c r="C767" s="86">
        <v>86.51</v>
      </c>
      <c r="D767" s="87">
        <v>33.909133910000001</v>
      </c>
      <c r="E767" s="87">
        <v>-106.8531799</v>
      </c>
    </row>
    <row r="768" spans="1:5" x14ac:dyDescent="0.25">
      <c r="A768" s="9" t="s">
        <v>1292</v>
      </c>
      <c r="B768">
        <v>262.2</v>
      </c>
      <c r="C768" s="86">
        <v>86.57</v>
      </c>
      <c r="D768" s="87">
        <v>33.91020966</v>
      </c>
      <c r="E768" s="87">
        <v>-106.8533401</v>
      </c>
    </row>
    <row r="769" spans="1:5" x14ac:dyDescent="0.25">
      <c r="A769" s="9" t="s">
        <v>1292</v>
      </c>
      <c r="B769">
        <v>262.3</v>
      </c>
      <c r="C769" s="86">
        <v>86.63</v>
      </c>
      <c r="D769" s="87">
        <v>33.91128922</v>
      </c>
      <c r="E769" s="87">
        <v>-106.8533936</v>
      </c>
    </row>
    <row r="770" spans="1:5" x14ac:dyDescent="0.25">
      <c r="A770" s="9" t="s">
        <v>1292</v>
      </c>
      <c r="B770">
        <v>262.39999999999998</v>
      </c>
      <c r="C770" s="86">
        <v>86.7</v>
      </c>
      <c r="D770" s="87">
        <v>33.91236877</v>
      </c>
      <c r="E770" s="87">
        <v>-106.853241</v>
      </c>
    </row>
    <row r="771" spans="1:5" x14ac:dyDescent="0.25">
      <c r="A771" s="9" t="s">
        <v>1292</v>
      </c>
      <c r="B771">
        <v>262.5</v>
      </c>
      <c r="C771" s="86">
        <v>86.76</v>
      </c>
      <c r="D771" s="87">
        <v>33.91343689</v>
      </c>
      <c r="E771" s="87">
        <v>-106.85302729999999</v>
      </c>
    </row>
    <row r="772" spans="1:5" x14ac:dyDescent="0.25">
      <c r="A772" s="9" t="s">
        <v>1292</v>
      </c>
      <c r="B772">
        <v>262.60000000000002</v>
      </c>
      <c r="C772" s="86">
        <v>86.82</v>
      </c>
      <c r="D772" s="87">
        <v>33.91447067</v>
      </c>
      <c r="E772" s="87">
        <v>-106.8527069</v>
      </c>
    </row>
    <row r="773" spans="1:5" x14ac:dyDescent="0.25">
      <c r="A773" s="9" t="s">
        <v>1292</v>
      </c>
      <c r="B773">
        <v>262.7</v>
      </c>
      <c r="C773" s="86">
        <v>86.88</v>
      </c>
      <c r="D773" s="87">
        <v>33.915428159999898</v>
      </c>
      <c r="E773" s="87">
        <v>-106.85218810000001</v>
      </c>
    </row>
    <row r="774" spans="1:5" x14ac:dyDescent="0.25">
      <c r="A774" s="9" t="s">
        <v>1292</v>
      </c>
      <c r="B774">
        <v>262.8</v>
      </c>
      <c r="C774" s="86">
        <v>86.94</v>
      </c>
      <c r="D774" s="87">
        <v>33.916442869999898</v>
      </c>
      <c r="E774" s="87">
        <v>-106.8517914</v>
      </c>
    </row>
    <row r="775" spans="1:5" x14ac:dyDescent="0.25">
      <c r="A775" s="9" t="s">
        <v>1292</v>
      </c>
      <c r="B775">
        <v>262.89999999999998</v>
      </c>
      <c r="C775" s="86">
        <v>87.01</v>
      </c>
      <c r="D775" s="87">
        <v>33.917472840000002</v>
      </c>
      <c r="E775" s="87">
        <v>-106.8514328</v>
      </c>
    </row>
    <row r="776" spans="1:5" x14ac:dyDescent="0.25">
      <c r="A776" s="9" t="s">
        <v>1292</v>
      </c>
      <c r="B776">
        <v>263</v>
      </c>
      <c r="C776" s="86">
        <v>87.09</v>
      </c>
      <c r="D776" s="87">
        <v>33.918525699999897</v>
      </c>
      <c r="E776" s="87">
        <v>-106.85115810000001</v>
      </c>
    </row>
    <row r="777" spans="1:5" x14ac:dyDescent="0.25">
      <c r="A777" s="9" t="s">
        <v>1292</v>
      </c>
      <c r="B777">
        <v>263.10000000000002</v>
      </c>
      <c r="C777" s="86">
        <v>87.17</v>
      </c>
      <c r="D777" s="87">
        <v>33.919578549999898</v>
      </c>
      <c r="E777" s="87">
        <v>-106.85087590000001</v>
      </c>
    </row>
    <row r="778" spans="1:5" x14ac:dyDescent="0.25">
      <c r="A778" s="9" t="s">
        <v>1292</v>
      </c>
      <c r="B778">
        <v>263.2</v>
      </c>
      <c r="C778" s="86">
        <v>87.25</v>
      </c>
      <c r="D778" s="87">
        <v>33.920658109999898</v>
      </c>
      <c r="E778" s="87">
        <v>-106.8507233</v>
      </c>
    </row>
    <row r="779" spans="1:5" x14ac:dyDescent="0.25">
      <c r="A779" s="9" t="s">
        <v>1292</v>
      </c>
      <c r="B779">
        <v>263.3</v>
      </c>
      <c r="C779" s="86">
        <v>87.33</v>
      </c>
      <c r="D779" s="87">
        <v>33.921737669999899</v>
      </c>
      <c r="E779" s="87">
        <v>-106.8505936</v>
      </c>
    </row>
    <row r="780" spans="1:5" x14ac:dyDescent="0.25">
      <c r="A780" s="9" t="s">
        <v>1292</v>
      </c>
      <c r="B780">
        <v>263.39999999999998</v>
      </c>
      <c r="C780" s="86">
        <v>87.41</v>
      </c>
      <c r="D780" s="87">
        <v>33.922828670000001</v>
      </c>
      <c r="E780" s="87">
        <v>-106.8505859</v>
      </c>
    </row>
    <row r="781" spans="1:5" x14ac:dyDescent="0.25">
      <c r="A781" s="9" t="s">
        <v>1292</v>
      </c>
      <c r="B781">
        <v>263.5</v>
      </c>
      <c r="C781" s="86">
        <v>87.49</v>
      </c>
      <c r="D781" s="87">
        <v>33.923866269999898</v>
      </c>
      <c r="E781" s="87">
        <v>-106.85086819999999</v>
      </c>
    </row>
    <row r="782" spans="1:5" x14ac:dyDescent="0.25">
      <c r="A782" s="9" t="s">
        <v>1292</v>
      </c>
      <c r="B782">
        <v>263.60000000000002</v>
      </c>
      <c r="C782" s="86">
        <v>87.57</v>
      </c>
      <c r="D782" s="87">
        <v>33.924907679999897</v>
      </c>
      <c r="E782" s="87">
        <v>-106.85118869999999</v>
      </c>
    </row>
    <row r="783" spans="1:5" x14ac:dyDescent="0.25">
      <c r="A783" s="9" t="s">
        <v>1292</v>
      </c>
      <c r="B783">
        <v>263.7</v>
      </c>
      <c r="C783" s="86">
        <v>87.65</v>
      </c>
      <c r="D783" s="87">
        <v>33.925983430000002</v>
      </c>
      <c r="E783" s="87">
        <v>-106.8512039</v>
      </c>
    </row>
    <row r="784" spans="1:5" x14ac:dyDescent="0.25">
      <c r="A784" s="9" t="s">
        <v>1292</v>
      </c>
      <c r="B784">
        <v>263.8</v>
      </c>
      <c r="C784" s="86">
        <v>87.73</v>
      </c>
      <c r="D784" s="87">
        <v>33.92703247</v>
      </c>
      <c r="E784" s="87">
        <v>-106.8509521</v>
      </c>
    </row>
    <row r="785" spans="1:5" x14ac:dyDescent="0.25">
      <c r="A785" s="9" t="s">
        <v>1292</v>
      </c>
      <c r="B785">
        <v>263.89999999999998</v>
      </c>
      <c r="C785" s="86">
        <v>87.8</v>
      </c>
      <c r="D785" s="87">
        <v>33.928062439999898</v>
      </c>
      <c r="E785" s="87">
        <v>-106.8506165</v>
      </c>
    </row>
    <row r="786" spans="1:5" x14ac:dyDescent="0.25">
      <c r="A786" s="9" t="s">
        <v>1292</v>
      </c>
      <c r="B786">
        <v>264</v>
      </c>
      <c r="C786" s="86">
        <v>87.88</v>
      </c>
      <c r="D786" s="87">
        <v>33.929138180000002</v>
      </c>
      <c r="E786" s="87">
        <v>-106.850441</v>
      </c>
    </row>
    <row r="787" spans="1:5" x14ac:dyDescent="0.25">
      <c r="A787" s="9" t="s">
        <v>1292</v>
      </c>
      <c r="B787">
        <v>264.10000000000002</v>
      </c>
      <c r="C787" s="86">
        <v>87.96</v>
      </c>
      <c r="D787" s="87">
        <v>33.930225370000002</v>
      </c>
      <c r="E787" s="87">
        <v>-106.8503647</v>
      </c>
    </row>
    <row r="788" spans="1:5" x14ac:dyDescent="0.25">
      <c r="A788" s="9" t="s">
        <v>1292</v>
      </c>
      <c r="B788">
        <v>264.2</v>
      </c>
      <c r="C788" s="86">
        <v>88.05</v>
      </c>
      <c r="D788" s="87">
        <v>33.931316379999899</v>
      </c>
      <c r="E788" s="87">
        <v>-106.85033420000001</v>
      </c>
    </row>
    <row r="789" spans="1:5" x14ac:dyDescent="0.25">
      <c r="A789" s="9" t="s">
        <v>1292</v>
      </c>
      <c r="B789">
        <v>264.3</v>
      </c>
      <c r="C789" s="86">
        <v>88.13</v>
      </c>
      <c r="D789" s="87">
        <v>33.932403559999898</v>
      </c>
      <c r="E789" s="87">
        <v>-106.85033420000001</v>
      </c>
    </row>
    <row r="790" spans="1:5" x14ac:dyDescent="0.25">
      <c r="A790" s="9" t="s">
        <v>1292</v>
      </c>
      <c r="B790">
        <v>264.39999999999998</v>
      </c>
      <c r="C790" s="86">
        <v>88.21</v>
      </c>
      <c r="D790" s="87">
        <v>33.933490749999898</v>
      </c>
      <c r="E790" s="87">
        <v>-106.8504181</v>
      </c>
    </row>
    <row r="791" spans="1:5" x14ac:dyDescent="0.25">
      <c r="A791" s="9" t="s">
        <v>1292</v>
      </c>
      <c r="B791">
        <v>264.5</v>
      </c>
      <c r="C791" s="86">
        <v>88.29</v>
      </c>
      <c r="D791" s="87">
        <v>33.934577939999897</v>
      </c>
      <c r="E791" s="87">
        <v>-106.8504791</v>
      </c>
    </row>
    <row r="792" spans="1:5" x14ac:dyDescent="0.25">
      <c r="A792" s="9" t="s">
        <v>1292</v>
      </c>
      <c r="B792">
        <v>264.60000000000002</v>
      </c>
      <c r="C792" s="86">
        <v>88.38</v>
      </c>
      <c r="D792" s="87">
        <v>33.93566895</v>
      </c>
      <c r="E792" s="87">
        <v>-106.8504791</v>
      </c>
    </row>
    <row r="793" spans="1:5" x14ac:dyDescent="0.25">
      <c r="A793" s="9" t="s">
        <v>1292</v>
      </c>
      <c r="B793">
        <v>264.7</v>
      </c>
      <c r="C793" s="86">
        <v>88.46</v>
      </c>
      <c r="D793" s="87">
        <v>33.9367561299999</v>
      </c>
      <c r="E793" s="87">
        <v>-106.8505325</v>
      </c>
    </row>
    <row r="794" spans="1:5" x14ac:dyDescent="0.25">
      <c r="A794" s="9" t="s">
        <v>1292</v>
      </c>
      <c r="B794">
        <v>264.8</v>
      </c>
      <c r="C794" s="86">
        <v>88.55</v>
      </c>
      <c r="D794" s="87">
        <v>33.937843319999899</v>
      </c>
      <c r="E794" s="87">
        <v>-106.85063169999999</v>
      </c>
    </row>
    <row r="795" spans="1:5" x14ac:dyDescent="0.25">
      <c r="A795" s="9" t="s">
        <v>1292</v>
      </c>
      <c r="B795">
        <v>264.89999999999998</v>
      </c>
      <c r="C795" s="86">
        <v>88.63</v>
      </c>
      <c r="D795" s="87">
        <v>33.93892288</v>
      </c>
      <c r="E795" s="87">
        <v>-106.85075380000001</v>
      </c>
    </row>
    <row r="796" spans="1:5" x14ac:dyDescent="0.25">
      <c r="A796" s="9" t="s">
        <v>1292</v>
      </c>
      <c r="B796">
        <v>265</v>
      </c>
      <c r="C796" s="86">
        <v>88.71</v>
      </c>
      <c r="D796" s="87">
        <v>33.940002440000001</v>
      </c>
      <c r="E796" s="87">
        <v>-106.8509064</v>
      </c>
    </row>
    <row r="797" spans="1:5" x14ac:dyDescent="0.25">
      <c r="A797" s="9" t="s">
        <v>1292</v>
      </c>
      <c r="B797">
        <v>265.10000000000002</v>
      </c>
      <c r="C797" s="86">
        <v>88.79</v>
      </c>
      <c r="D797" s="87">
        <v>33.941078189999899</v>
      </c>
      <c r="E797" s="87">
        <v>-106.8509445</v>
      </c>
    </row>
    <row r="798" spans="1:5" x14ac:dyDescent="0.25">
      <c r="A798" s="9" t="s">
        <v>1292</v>
      </c>
      <c r="B798">
        <v>265.2</v>
      </c>
      <c r="C798" s="86">
        <v>88.87</v>
      </c>
      <c r="D798" s="87">
        <v>33.942142490000002</v>
      </c>
      <c r="E798" s="87">
        <v>-106.850708</v>
      </c>
    </row>
    <row r="799" spans="1:5" x14ac:dyDescent="0.25">
      <c r="A799" s="9" t="s">
        <v>1292</v>
      </c>
      <c r="B799">
        <v>265.3</v>
      </c>
      <c r="C799" s="86">
        <v>88.96</v>
      </c>
      <c r="D799" s="87">
        <v>33.943206789999898</v>
      </c>
      <c r="E799" s="87">
        <v>-106.8504715</v>
      </c>
    </row>
    <row r="800" spans="1:5" x14ac:dyDescent="0.25">
      <c r="A800" s="9" t="s">
        <v>1292</v>
      </c>
      <c r="B800">
        <v>265.39999999999998</v>
      </c>
      <c r="C800" s="86">
        <v>89.04</v>
      </c>
      <c r="D800" s="87">
        <v>33.944267269999898</v>
      </c>
      <c r="E800" s="87">
        <v>-106.85022739999999</v>
      </c>
    </row>
    <row r="801" spans="1:5" x14ac:dyDescent="0.25">
      <c r="A801" s="9" t="s">
        <v>1292</v>
      </c>
      <c r="B801">
        <v>265.5</v>
      </c>
      <c r="C801" s="86">
        <v>89.12</v>
      </c>
      <c r="D801" s="87">
        <v>33.94533157</v>
      </c>
      <c r="E801" s="87">
        <v>-106.8499908</v>
      </c>
    </row>
    <row r="802" spans="1:5" x14ac:dyDescent="0.25">
      <c r="A802" s="9" t="s">
        <v>1292</v>
      </c>
      <c r="B802">
        <v>265.60000000000002</v>
      </c>
      <c r="C802" s="86">
        <v>89.2</v>
      </c>
      <c r="D802" s="87">
        <v>33.946331020000002</v>
      </c>
      <c r="E802" s="87">
        <v>-106.8495636</v>
      </c>
    </row>
    <row r="803" spans="1:5" x14ac:dyDescent="0.25">
      <c r="A803" s="9" t="s">
        <v>1292</v>
      </c>
      <c r="B803">
        <v>265.7</v>
      </c>
      <c r="C803" s="86">
        <v>89.28</v>
      </c>
      <c r="D803" s="87">
        <v>33.947319030000003</v>
      </c>
      <c r="E803" s="87">
        <v>-106.8491058</v>
      </c>
    </row>
    <row r="804" spans="1:5" x14ac:dyDescent="0.25">
      <c r="A804" s="9" t="s">
        <v>1292</v>
      </c>
      <c r="B804">
        <v>265.8</v>
      </c>
      <c r="C804" s="86">
        <v>89.36</v>
      </c>
      <c r="D804" s="87">
        <v>33.948307040000003</v>
      </c>
      <c r="E804" s="87">
        <v>-106.84864039999999</v>
      </c>
    </row>
    <row r="805" spans="1:5" x14ac:dyDescent="0.25">
      <c r="A805" s="9" t="s">
        <v>1292</v>
      </c>
      <c r="B805">
        <v>265.89999999999998</v>
      </c>
      <c r="C805" s="86">
        <v>89.44</v>
      </c>
      <c r="D805" s="87">
        <v>33.949295040000003</v>
      </c>
      <c r="E805" s="87">
        <v>-106.8481827</v>
      </c>
    </row>
    <row r="806" spans="1:5" x14ac:dyDescent="0.25">
      <c r="A806" s="9" t="s">
        <v>1292</v>
      </c>
      <c r="B806">
        <v>266</v>
      </c>
      <c r="C806" s="86">
        <v>89.52</v>
      </c>
      <c r="D806" s="87">
        <v>33.950283050000003</v>
      </c>
      <c r="E806" s="87">
        <v>-106.84773250000001</v>
      </c>
    </row>
    <row r="807" spans="1:5" x14ac:dyDescent="0.25">
      <c r="A807" s="9" t="s">
        <v>1292</v>
      </c>
      <c r="B807">
        <v>266.10000000000002</v>
      </c>
      <c r="C807" s="86">
        <v>89.6</v>
      </c>
      <c r="D807" s="87">
        <v>33.951374049999899</v>
      </c>
      <c r="E807" s="87">
        <v>-106.8476563</v>
      </c>
    </row>
    <row r="808" spans="1:5" x14ac:dyDescent="0.25">
      <c r="A808" s="9" t="s">
        <v>1292</v>
      </c>
      <c r="B808">
        <v>266.2</v>
      </c>
      <c r="C808" s="86">
        <v>89.68</v>
      </c>
      <c r="D808" s="87">
        <v>33.952457430000003</v>
      </c>
      <c r="E808" s="87">
        <v>-106.8476028</v>
      </c>
    </row>
    <row r="809" spans="1:5" x14ac:dyDescent="0.25">
      <c r="A809" s="9" t="s">
        <v>1292</v>
      </c>
      <c r="B809">
        <v>266.3</v>
      </c>
      <c r="C809" s="86">
        <v>89.76</v>
      </c>
      <c r="D809" s="87">
        <v>33.953483579999897</v>
      </c>
      <c r="E809" s="87">
        <v>-106.8479691</v>
      </c>
    </row>
    <row r="810" spans="1:5" x14ac:dyDescent="0.25">
      <c r="A810" s="9" t="s">
        <v>1292</v>
      </c>
      <c r="B810">
        <v>266.39999999999998</v>
      </c>
      <c r="C810" s="86">
        <v>89.84</v>
      </c>
      <c r="D810" s="87">
        <v>33.954391479999899</v>
      </c>
      <c r="E810" s="87">
        <v>-106.84854129999999</v>
      </c>
    </row>
    <row r="811" spans="1:5" x14ac:dyDescent="0.25">
      <c r="A811" s="9" t="s">
        <v>1292</v>
      </c>
      <c r="B811">
        <v>266.5</v>
      </c>
      <c r="C811" s="86">
        <v>89.92</v>
      </c>
      <c r="D811" s="87">
        <v>33.955211640000002</v>
      </c>
      <c r="E811" s="87">
        <v>-106.8492584</v>
      </c>
    </row>
    <row r="812" spans="1:5" x14ac:dyDescent="0.25">
      <c r="A812" s="9" t="s">
        <v>1292</v>
      </c>
      <c r="B812">
        <v>266.60000000000002</v>
      </c>
      <c r="C812" s="86">
        <v>89.99</v>
      </c>
      <c r="D812" s="87">
        <v>33.955738070000002</v>
      </c>
      <c r="E812" s="87">
        <v>-106.8502045</v>
      </c>
    </row>
    <row r="813" spans="1:5" x14ac:dyDescent="0.25">
      <c r="A813" s="9" t="s">
        <v>1292</v>
      </c>
      <c r="B813">
        <v>266.7</v>
      </c>
      <c r="C813" s="86">
        <v>90.05</v>
      </c>
      <c r="D813" s="87">
        <v>33.956325530000001</v>
      </c>
      <c r="E813" s="87">
        <v>-106.8510971</v>
      </c>
    </row>
    <row r="814" spans="1:5" x14ac:dyDescent="0.25">
      <c r="A814" s="9" t="s">
        <v>1292</v>
      </c>
      <c r="B814">
        <v>266.8</v>
      </c>
      <c r="C814" s="86">
        <v>90.15</v>
      </c>
      <c r="D814" s="87">
        <v>33.957180020000003</v>
      </c>
      <c r="E814" s="87">
        <v>-106.8517761</v>
      </c>
    </row>
    <row r="815" spans="1:5" x14ac:dyDescent="0.25">
      <c r="A815" s="9" t="s">
        <v>1292</v>
      </c>
      <c r="B815">
        <v>266.89999999999998</v>
      </c>
      <c r="C815" s="86">
        <v>90.23</v>
      </c>
      <c r="D815" s="87">
        <v>33.958057400000001</v>
      </c>
      <c r="E815" s="87">
        <v>-106.852417</v>
      </c>
    </row>
    <row r="816" spans="1:5" x14ac:dyDescent="0.25">
      <c r="A816" s="9" t="s">
        <v>1292</v>
      </c>
      <c r="B816">
        <v>267</v>
      </c>
      <c r="C816" s="86">
        <v>90.31</v>
      </c>
      <c r="D816" s="87">
        <v>33.958965300000003</v>
      </c>
      <c r="E816" s="87">
        <v>-106.8530197</v>
      </c>
    </row>
    <row r="817" spans="1:5" x14ac:dyDescent="0.25">
      <c r="A817" s="9" t="s">
        <v>1292</v>
      </c>
      <c r="B817">
        <v>267.10000000000002</v>
      </c>
      <c r="C817" s="86">
        <v>90.39</v>
      </c>
      <c r="D817" s="87">
        <v>33.959873199999898</v>
      </c>
      <c r="E817" s="87">
        <v>-106.85362240000001</v>
      </c>
    </row>
    <row r="818" spans="1:5" x14ac:dyDescent="0.25">
      <c r="A818" s="9" t="s">
        <v>1292</v>
      </c>
      <c r="B818">
        <v>267.2</v>
      </c>
      <c r="C818" s="86">
        <v>90.47</v>
      </c>
      <c r="D818" s="87">
        <v>33.960689539999898</v>
      </c>
      <c r="E818" s="87">
        <v>-106.85434720000001</v>
      </c>
    </row>
    <row r="819" spans="1:5" x14ac:dyDescent="0.25">
      <c r="A819" s="9" t="s">
        <v>1292</v>
      </c>
      <c r="B819">
        <v>267.3</v>
      </c>
      <c r="C819" s="86">
        <v>90.55</v>
      </c>
      <c r="D819" s="87">
        <v>33.961505889999898</v>
      </c>
      <c r="E819" s="87">
        <v>-106.8550644</v>
      </c>
    </row>
    <row r="820" spans="1:5" x14ac:dyDescent="0.25">
      <c r="A820" s="9" t="s">
        <v>1292</v>
      </c>
      <c r="B820">
        <v>267.39999999999998</v>
      </c>
      <c r="C820" s="86">
        <v>90.63</v>
      </c>
      <c r="D820" s="87">
        <v>33.962402339999898</v>
      </c>
      <c r="E820" s="87">
        <v>-106.85568240000001</v>
      </c>
    </row>
    <row r="821" spans="1:5" x14ac:dyDescent="0.25">
      <c r="A821" s="9" t="s">
        <v>1292</v>
      </c>
      <c r="B821">
        <v>267.5</v>
      </c>
      <c r="C821" s="86">
        <v>90.71</v>
      </c>
      <c r="D821" s="87">
        <v>33.963298799999897</v>
      </c>
      <c r="E821" s="87">
        <v>-106.85630039999999</v>
      </c>
    </row>
    <row r="822" spans="1:5" x14ac:dyDescent="0.25">
      <c r="A822" s="9" t="s">
        <v>1292</v>
      </c>
      <c r="B822">
        <v>267.60000000000002</v>
      </c>
      <c r="C822" s="86">
        <v>90.79</v>
      </c>
      <c r="D822" s="87">
        <v>33.9641990699999</v>
      </c>
      <c r="E822" s="87">
        <v>-106.8569183</v>
      </c>
    </row>
    <row r="823" spans="1:5" x14ac:dyDescent="0.25">
      <c r="A823" s="9" t="s">
        <v>1292</v>
      </c>
      <c r="B823">
        <v>267.7</v>
      </c>
      <c r="C823" s="86">
        <v>90.87</v>
      </c>
      <c r="D823" s="87">
        <v>33.965103149999898</v>
      </c>
      <c r="E823" s="87">
        <v>-106.8575287</v>
      </c>
    </row>
    <row r="824" spans="1:5" x14ac:dyDescent="0.25">
      <c r="A824" s="9" t="s">
        <v>1292</v>
      </c>
      <c r="B824">
        <v>267.8</v>
      </c>
      <c r="C824" s="86">
        <v>90.95</v>
      </c>
      <c r="D824" s="87">
        <v>33.966007230000002</v>
      </c>
      <c r="E824" s="87">
        <v>-106.85813899999999</v>
      </c>
    </row>
    <row r="825" spans="1:5" x14ac:dyDescent="0.25">
      <c r="A825" s="9" t="s">
        <v>1292</v>
      </c>
      <c r="B825">
        <v>267.89999999999998</v>
      </c>
      <c r="C825" s="86">
        <v>91.03</v>
      </c>
      <c r="D825" s="87">
        <v>33.967021940000002</v>
      </c>
      <c r="E825" s="87">
        <v>-106.8585281</v>
      </c>
    </row>
    <row r="826" spans="1:5" x14ac:dyDescent="0.25">
      <c r="A826" s="9" t="s">
        <v>1292</v>
      </c>
      <c r="B826">
        <v>268</v>
      </c>
      <c r="C826" s="86">
        <v>91.11</v>
      </c>
      <c r="D826" s="87">
        <v>33.968044280000001</v>
      </c>
      <c r="E826" s="87">
        <v>-106.858902</v>
      </c>
    </row>
    <row r="827" spans="1:5" x14ac:dyDescent="0.25">
      <c r="A827" s="9" t="s">
        <v>1292</v>
      </c>
      <c r="B827">
        <v>268.10000000000002</v>
      </c>
      <c r="C827" s="86">
        <v>91.2</v>
      </c>
      <c r="D827" s="87">
        <v>33.9691200299999</v>
      </c>
      <c r="E827" s="87">
        <v>-106.8590622</v>
      </c>
    </row>
    <row r="828" spans="1:5" x14ac:dyDescent="0.25">
      <c r="A828" s="9" t="s">
        <v>1292</v>
      </c>
      <c r="B828">
        <v>268.2</v>
      </c>
      <c r="C828" s="86">
        <v>91.28</v>
      </c>
      <c r="D828" s="87">
        <v>33.9701995799999</v>
      </c>
      <c r="E828" s="87">
        <v>-106.8592072</v>
      </c>
    </row>
    <row r="829" spans="1:5" x14ac:dyDescent="0.25">
      <c r="A829" s="9" t="s">
        <v>1292</v>
      </c>
      <c r="B829">
        <v>268.3</v>
      </c>
      <c r="C829" s="86">
        <v>91.36</v>
      </c>
      <c r="D829" s="87">
        <v>33.971286769999899</v>
      </c>
      <c r="E829" s="87">
        <v>-106.8593063</v>
      </c>
    </row>
    <row r="830" spans="1:5" x14ac:dyDescent="0.25">
      <c r="A830" s="9" t="s">
        <v>1292</v>
      </c>
      <c r="B830">
        <v>268.39999999999998</v>
      </c>
      <c r="C830" s="86">
        <v>91.45</v>
      </c>
      <c r="D830" s="87">
        <v>33.972370150000003</v>
      </c>
      <c r="E830" s="87">
        <v>-106.8593979</v>
      </c>
    </row>
    <row r="831" spans="1:5" x14ac:dyDescent="0.25">
      <c r="A831" s="9" t="s">
        <v>1292</v>
      </c>
      <c r="B831">
        <v>268.5</v>
      </c>
      <c r="C831" s="86">
        <v>91.53</v>
      </c>
      <c r="D831" s="87">
        <v>33.973449709999898</v>
      </c>
      <c r="E831" s="87">
        <v>-106.8595581</v>
      </c>
    </row>
    <row r="832" spans="1:5" x14ac:dyDescent="0.25">
      <c r="A832" s="9" t="s">
        <v>1292</v>
      </c>
      <c r="B832">
        <v>268.60000000000002</v>
      </c>
      <c r="C832" s="86">
        <v>91.62</v>
      </c>
      <c r="D832" s="87">
        <v>33.974517820000003</v>
      </c>
      <c r="E832" s="87">
        <v>-106.85976410000001</v>
      </c>
    </row>
    <row r="833" spans="1:5" x14ac:dyDescent="0.25">
      <c r="A833" s="9" t="s">
        <v>1292</v>
      </c>
      <c r="B833">
        <v>268.7</v>
      </c>
      <c r="C833" s="86">
        <v>91.7</v>
      </c>
      <c r="D833" s="87">
        <v>33.975585940000002</v>
      </c>
      <c r="E833" s="87">
        <v>-106.8599854</v>
      </c>
    </row>
    <row r="834" spans="1:5" x14ac:dyDescent="0.25">
      <c r="A834" s="9" t="s">
        <v>1292</v>
      </c>
      <c r="B834">
        <v>268.8</v>
      </c>
      <c r="C834" s="86">
        <v>91.79</v>
      </c>
      <c r="D834" s="87">
        <v>33.976642609999899</v>
      </c>
      <c r="E834" s="87">
        <v>-106.8602448</v>
      </c>
    </row>
    <row r="835" spans="1:5" x14ac:dyDescent="0.25">
      <c r="A835" s="9" t="s">
        <v>1292</v>
      </c>
      <c r="B835">
        <v>268.89999999999998</v>
      </c>
      <c r="C835" s="86">
        <v>91.87</v>
      </c>
      <c r="D835" s="87">
        <v>33.977703089999899</v>
      </c>
      <c r="E835" s="87">
        <v>-106.86050419999999</v>
      </c>
    </row>
    <row r="836" spans="1:5" x14ac:dyDescent="0.25">
      <c r="A836" s="9" t="s">
        <v>1292</v>
      </c>
      <c r="B836">
        <v>269</v>
      </c>
      <c r="C836" s="86">
        <v>91.95</v>
      </c>
      <c r="D836" s="87">
        <v>33.978759770000003</v>
      </c>
      <c r="E836" s="87">
        <v>-106.86025239999999</v>
      </c>
    </row>
    <row r="837" spans="1:5" x14ac:dyDescent="0.25">
      <c r="A837" s="9" t="s">
        <v>1292</v>
      </c>
      <c r="B837">
        <v>269.10000000000002</v>
      </c>
      <c r="C837" s="86">
        <v>92.03</v>
      </c>
      <c r="D837" s="87">
        <v>33.979820250000003</v>
      </c>
      <c r="E837" s="87">
        <v>-106.859993</v>
      </c>
    </row>
    <row r="838" spans="1:5" x14ac:dyDescent="0.25">
      <c r="A838" s="9" t="s">
        <v>1292</v>
      </c>
      <c r="B838">
        <v>269.2</v>
      </c>
      <c r="C838" s="86">
        <v>92.12</v>
      </c>
      <c r="D838" s="87">
        <v>33.98087692</v>
      </c>
      <c r="E838" s="87">
        <v>-106.8597412</v>
      </c>
    </row>
    <row r="839" spans="1:5" x14ac:dyDescent="0.25">
      <c r="A839" s="9" t="s">
        <v>1292</v>
      </c>
      <c r="B839">
        <v>269.3</v>
      </c>
      <c r="C839" s="86">
        <v>92.2</v>
      </c>
      <c r="D839" s="87">
        <v>33.981941220000003</v>
      </c>
      <c r="E839" s="87">
        <v>-106.8596649</v>
      </c>
    </row>
    <row r="840" spans="1:5" x14ac:dyDescent="0.25">
      <c r="A840" s="9" t="s">
        <v>1292</v>
      </c>
      <c r="B840">
        <v>269.39999999999998</v>
      </c>
      <c r="C840" s="86">
        <v>92.29</v>
      </c>
      <c r="D840" s="87">
        <v>33.983009340000002</v>
      </c>
      <c r="E840" s="87">
        <v>-106.85987849999999</v>
      </c>
    </row>
    <row r="841" spans="1:5" x14ac:dyDescent="0.25">
      <c r="A841" s="9" t="s">
        <v>1292</v>
      </c>
      <c r="B841">
        <v>269.5</v>
      </c>
      <c r="C841" s="86">
        <v>92.37</v>
      </c>
      <c r="D841" s="87">
        <v>33.98408508</v>
      </c>
      <c r="E841" s="87">
        <v>-106.8600082</v>
      </c>
    </row>
    <row r="842" spans="1:5" x14ac:dyDescent="0.25">
      <c r="A842" s="9" t="s">
        <v>1292</v>
      </c>
      <c r="B842">
        <v>269.60000000000002</v>
      </c>
      <c r="C842" s="86">
        <v>92.46</v>
      </c>
      <c r="D842" s="87">
        <v>33.985176090000003</v>
      </c>
      <c r="E842" s="87">
        <v>-106.8600082</v>
      </c>
    </row>
    <row r="843" spans="1:5" x14ac:dyDescent="0.25">
      <c r="A843" s="9" t="s">
        <v>1292</v>
      </c>
      <c r="B843">
        <v>269.7</v>
      </c>
      <c r="C843" s="86">
        <v>92.54</v>
      </c>
      <c r="D843" s="87">
        <v>33.986263280000003</v>
      </c>
      <c r="E843" s="87">
        <v>-106.8600464</v>
      </c>
    </row>
    <row r="844" spans="1:5" x14ac:dyDescent="0.25">
      <c r="A844" s="9" t="s">
        <v>1292</v>
      </c>
      <c r="B844">
        <v>269.8</v>
      </c>
      <c r="C844" s="86">
        <v>92.63</v>
      </c>
      <c r="D844" s="87">
        <v>33.987354279999899</v>
      </c>
      <c r="E844" s="87">
        <v>-106.8600998</v>
      </c>
    </row>
    <row r="845" spans="1:5" x14ac:dyDescent="0.25">
      <c r="A845" s="9" t="s">
        <v>1292</v>
      </c>
      <c r="B845">
        <v>269.89999999999998</v>
      </c>
      <c r="C845" s="86">
        <v>92.71</v>
      </c>
      <c r="D845" s="87">
        <v>33.988357540000003</v>
      </c>
      <c r="E845" s="87">
        <v>-106.8604507</v>
      </c>
    </row>
    <row r="846" spans="1:5" x14ac:dyDescent="0.25">
      <c r="A846" s="9" t="s">
        <v>1292</v>
      </c>
      <c r="B846">
        <v>270</v>
      </c>
      <c r="C846" s="86">
        <v>92.8</v>
      </c>
      <c r="D846" s="87">
        <v>33.989311219999898</v>
      </c>
      <c r="E846" s="87">
        <v>-106.86097719999999</v>
      </c>
    </row>
    <row r="847" spans="1:5" x14ac:dyDescent="0.25">
      <c r="A847" s="9" t="s">
        <v>1292</v>
      </c>
      <c r="B847">
        <v>270.10000000000002</v>
      </c>
      <c r="C847" s="86">
        <v>92.88</v>
      </c>
      <c r="D847" s="87">
        <v>33.990253449999898</v>
      </c>
      <c r="E847" s="87">
        <v>-106.8615265</v>
      </c>
    </row>
    <row r="848" spans="1:5" x14ac:dyDescent="0.25">
      <c r="A848" s="9" t="s">
        <v>1292</v>
      </c>
      <c r="B848">
        <v>270.2</v>
      </c>
      <c r="C848" s="86">
        <v>92.96</v>
      </c>
      <c r="D848" s="87">
        <v>33.9911804199999</v>
      </c>
      <c r="E848" s="87">
        <v>-106.8620987</v>
      </c>
    </row>
    <row r="849" spans="1:5" x14ac:dyDescent="0.25">
      <c r="A849" s="9" t="s">
        <v>1292</v>
      </c>
      <c r="B849">
        <v>270.3</v>
      </c>
      <c r="C849" s="86">
        <v>93.04</v>
      </c>
      <c r="D849" s="87">
        <v>33.992107390000001</v>
      </c>
      <c r="E849" s="87">
        <v>-106.8626709</v>
      </c>
    </row>
    <row r="850" spans="1:5" x14ac:dyDescent="0.25">
      <c r="A850" s="9" t="s">
        <v>1292</v>
      </c>
      <c r="B850">
        <v>270.39999999999998</v>
      </c>
      <c r="C850" s="86">
        <v>93.12</v>
      </c>
      <c r="D850" s="87">
        <v>33.992935180000003</v>
      </c>
      <c r="E850" s="87">
        <v>-106.86337279999999</v>
      </c>
    </row>
    <row r="851" spans="1:5" x14ac:dyDescent="0.25">
      <c r="A851" s="9" t="s">
        <v>1292</v>
      </c>
      <c r="B851">
        <v>270.5</v>
      </c>
      <c r="C851" s="86">
        <v>93.2</v>
      </c>
      <c r="D851" s="87">
        <v>33.993747710000001</v>
      </c>
      <c r="E851" s="87">
        <v>-106.8641052</v>
      </c>
    </row>
    <row r="852" spans="1:5" x14ac:dyDescent="0.25">
      <c r="A852" s="9" t="s">
        <v>1292</v>
      </c>
      <c r="B852">
        <v>270.60000000000002</v>
      </c>
      <c r="C852" s="86">
        <v>93.28</v>
      </c>
      <c r="D852" s="87">
        <v>33.994468689999898</v>
      </c>
      <c r="E852" s="87">
        <v>-106.8649139</v>
      </c>
    </row>
    <row r="853" spans="1:5" x14ac:dyDescent="0.25">
      <c r="A853" s="9" t="s">
        <v>1292</v>
      </c>
      <c r="B853">
        <v>270.7</v>
      </c>
      <c r="C853" s="86">
        <v>93.35</v>
      </c>
      <c r="D853" s="87">
        <v>33.995166779999899</v>
      </c>
      <c r="E853" s="87">
        <v>-106.8657532</v>
      </c>
    </row>
    <row r="854" spans="1:5" x14ac:dyDescent="0.25">
      <c r="A854" s="9" t="s">
        <v>1292</v>
      </c>
      <c r="B854">
        <v>270.8</v>
      </c>
      <c r="C854" s="86">
        <v>93.43</v>
      </c>
      <c r="D854" s="87">
        <v>33.995941160000001</v>
      </c>
      <c r="E854" s="87">
        <v>-106.8665161</v>
      </c>
    </row>
    <row r="855" spans="1:5" x14ac:dyDescent="0.25">
      <c r="A855" s="9" t="s">
        <v>1292</v>
      </c>
      <c r="B855">
        <v>270.89999999999998</v>
      </c>
      <c r="C855" s="86">
        <v>93.51</v>
      </c>
      <c r="D855" s="87">
        <v>33.996715549999898</v>
      </c>
      <c r="E855" s="87">
        <v>-106.86728669999999</v>
      </c>
    </row>
    <row r="856" spans="1:5" x14ac:dyDescent="0.25">
      <c r="A856" s="9" t="s">
        <v>1292</v>
      </c>
      <c r="B856">
        <v>271</v>
      </c>
      <c r="C856" s="86">
        <v>93.58</v>
      </c>
      <c r="D856" s="87">
        <v>33.997486109999898</v>
      </c>
      <c r="E856" s="87">
        <v>-106.8680573</v>
      </c>
    </row>
    <row r="857" spans="1:5" x14ac:dyDescent="0.25">
      <c r="A857" s="9" t="s">
        <v>1292</v>
      </c>
      <c r="B857">
        <v>271.10000000000002</v>
      </c>
      <c r="C857" s="86">
        <v>93.66</v>
      </c>
      <c r="D857" s="87">
        <v>33.998310089999897</v>
      </c>
      <c r="E857" s="87">
        <v>-106.8687668</v>
      </c>
    </row>
    <row r="858" spans="1:5" x14ac:dyDescent="0.25">
      <c r="A858" s="9" t="s">
        <v>1292</v>
      </c>
      <c r="B858">
        <v>271.2</v>
      </c>
      <c r="C858" s="86">
        <v>93.74</v>
      </c>
      <c r="D858" s="87">
        <v>33.999195100000001</v>
      </c>
      <c r="E858" s="87">
        <v>-106.8694</v>
      </c>
    </row>
    <row r="859" spans="1:5" x14ac:dyDescent="0.25">
      <c r="A859" s="9" t="s">
        <v>1292</v>
      </c>
      <c r="B859">
        <v>271.3</v>
      </c>
      <c r="C859" s="86">
        <v>93.82</v>
      </c>
      <c r="D859" s="87">
        <v>34.000133509999898</v>
      </c>
      <c r="E859" s="87">
        <v>-106.8699417</v>
      </c>
    </row>
    <row r="860" spans="1:5" x14ac:dyDescent="0.25">
      <c r="A860" s="9" t="s">
        <v>1292</v>
      </c>
      <c r="B860">
        <v>271.39999999999998</v>
      </c>
      <c r="C860" s="86">
        <v>93.9</v>
      </c>
      <c r="D860" s="87">
        <v>34.001144410000002</v>
      </c>
      <c r="E860" s="87">
        <v>-106.87034610000001</v>
      </c>
    </row>
    <row r="861" spans="1:5" x14ac:dyDescent="0.25">
      <c r="A861" s="9" t="s">
        <v>1292</v>
      </c>
      <c r="B861">
        <v>271.5</v>
      </c>
      <c r="C861" s="86">
        <v>93.98</v>
      </c>
      <c r="D861" s="87">
        <v>34.002159120000002</v>
      </c>
      <c r="E861" s="87">
        <v>-106.8707428</v>
      </c>
    </row>
    <row r="862" spans="1:5" x14ac:dyDescent="0.25">
      <c r="A862" s="9" t="s">
        <v>1292</v>
      </c>
      <c r="B862">
        <v>271.60000000000002</v>
      </c>
      <c r="C862" s="86">
        <v>94.06</v>
      </c>
      <c r="D862" s="87">
        <v>34.003238680000003</v>
      </c>
      <c r="E862" s="87">
        <v>-106.87088780000001</v>
      </c>
    </row>
    <row r="863" spans="1:5" x14ac:dyDescent="0.25">
      <c r="A863" s="9" t="s">
        <v>1292</v>
      </c>
      <c r="B863">
        <v>271.7</v>
      </c>
      <c r="C863" s="86">
        <v>94.14</v>
      </c>
      <c r="D863" s="87">
        <v>34.004318240000003</v>
      </c>
      <c r="E863" s="87">
        <v>-106.8710403</v>
      </c>
    </row>
    <row r="864" spans="1:5" x14ac:dyDescent="0.25">
      <c r="A864" s="9" t="s">
        <v>1292</v>
      </c>
      <c r="B864">
        <v>271.8</v>
      </c>
      <c r="C864" s="86">
        <v>94.23</v>
      </c>
      <c r="D864" s="87">
        <v>34.005393980000001</v>
      </c>
      <c r="E864" s="87">
        <v>-106.87089539999999</v>
      </c>
    </row>
    <row r="865" spans="1:5" x14ac:dyDescent="0.25">
      <c r="A865" s="9" t="s">
        <v>1292</v>
      </c>
      <c r="B865">
        <v>271.89999999999998</v>
      </c>
      <c r="C865" s="86">
        <v>94.31</v>
      </c>
      <c r="D865" s="87">
        <v>34.006412509999898</v>
      </c>
      <c r="E865" s="87">
        <v>-106.8705902</v>
      </c>
    </row>
    <row r="866" spans="1:5" x14ac:dyDescent="0.25">
      <c r="A866" s="9" t="s">
        <v>1292</v>
      </c>
      <c r="B866">
        <v>272</v>
      </c>
      <c r="C866" s="86">
        <v>94.39</v>
      </c>
      <c r="D866" s="87">
        <v>34.007289890000003</v>
      </c>
      <c r="E866" s="87">
        <v>-106.8699417</v>
      </c>
    </row>
    <row r="867" spans="1:5" x14ac:dyDescent="0.25">
      <c r="A867" s="9" t="s">
        <v>1292</v>
      </c>
      <c r="B867">
        <v>272.10000000000002</v>
      </c>
      <c r="C867" s="86">
        <v>94.47</v>
      </c>
      <c r="D867" s="87">
        <v>34.008167270000001</v>
      </c>
      <c r="E867" s="87">
        <v>-106.8692932</v>
      </c>
    </row>
    <row r="868" spans="1:5" x14ac:dyDescent="0.25">
      <c r="A868" s="9" t="s">
        <v>1292</v>
      </c>
      <c r="B868">
        <v>272.2</v>
      </c>
      <c r="C868" s="86">
        <v>94.55</v>
      </c>
      <c r="D868" s="87">
        <v>34.009033199999898</v>
      </c>
      <c r="E868" s="87">
        <v>-106.8686295</v>
      </c>
    </row>
    <row r="869" spans="1:5" x14ac:dyDescent="0.25">
      <c r="A869" s="9" t="s">
        <v>1292</v>
      </c>
      <c r="B869">
        <v>272.3</v>
      </c>
      <c r="C869" s="86">
        <v>94.62</v>
      </c>
      <c r="D869" s="87">
        <v>34.009883879999897</v>
      </c>
      <c r="E869" s="87">
        <v>-106.8679581</v>
      </c>
    </row>
    <row r="870" spans="1:5" x14ac:dyDescent="0.25">
      <c r="A870" s="9" t="s">
        <v>1292</v>
      </c>
      <c r="B870">
        <v>272.39999999999998</v>
      </c>
      <c r="C870" s="86">
        <v>94.7</v>
      </c>
      <c r="D870" s="87">
        <v>34.010738369999899</v>
      </c>
      <c r="E870" s="87">
        <v>-106.8672791</v>
      </c>
    </row>
    <row r="871" spans="1:5" x14ac:dyDescent="0.25">
      <c r="A871" s="9" t="s">
        <v>1292</v>
      </c>
      <c r="B871">
        <v>272.5</v>
      </c>
      <c r="C871" s="86">
        <v>94.78</v>
      </c>
      <c r="D871" s="87">
        <v>34.01159286</v>
      </c>
      <c r="E871" s="87">
        <v>-106.86660000000001</v>
      </c>
    </row>
    <row r="872" spans="1:5" x14ac:dyDescent="0.25">
      <c r="A872" s="9" t="s">
        <v>1292</v>
      </c>
      <c r="B872">
        <v>272.60000000000002</v>
      </c>
      <c r="C872" s="86">
        <v>94.86</v>
      </c>
      <c r="D872" s="87">
        <v>34.012596129999899</v>
      </c>
      <c r="E872" s="87">
        <v>-106.8662033</v>
      </c>
    </row>
    <row r="873" spans="1:5" x14ac:dyDescent="0.25">
      <c r="A873" s="9" t="s">
        <v>1292</v>
      </c>
      <c r="B873">
        <v>272.7</v>
      </c>
      <c r="C873" s="86">
        <v>94.93</v>
      </c>
      <c r="D873" s="87">
        <v>34.013629909999899</v>
      </c>
      <c r="E873" s="87">
        <v>-106.86586</v>
      </c>
    </row>
    <row r="874" spans="1:5" x14ac:dyDescent="0.25">
      <c r="A874" s="9" t="s">
        <v>1292</v>
      </c>
      <c r="B874">
        <v>272.8</v>
      </c>
      <c r="C874" s="86">
        <v>95.01</v>
      </c>
      <c r="D874" s="87">
        <v>34.014358520000002</v>
      </c>
      <c r="E874" s="87">
        <v>-106.8650513</v>
      </c>
    </row>
    <row r="875" spans="1:5" x14ac:dyDescent="0.25">
      <c r="A875" s="9" t="s">
        <v>1292</v>
      </c>
      <c r="B875">
        <v>272.89999999999998</v>
      </c>
      <c r="C875" s="86">
        <v>95.09</v>
      </c>
      <c r="D875" s="87">
        <v>34.01509094</v>
      </c>
      <c r="E875" s="87">
        <v>-106.8642426</v>
      </c>
    </row>
    <row r="876" spans="1:5" x14ac:dyDescent="0.25">
      <c r="A876" s="9" t="s">
        <v>1292</v>
      </c>
      <c r="B876">
        <v>273</v>
      </c>
      <c r="C876" s="86">
        <v>95.16</v>
      </c>
      <c r="D876" s="87">
        <v>34.015926360000002</v>
      </c>
      <c r="E876" s="87">
        <v>-106.8636169</v>
      </c>
    </row>
    <row r="877" spans="1:5" x14ac:dyDescent="0.25">
      <c r="A877" s="9" t="s">
        <v>1292</v>
      </c>
      <c r="B877">
        <v>273.10000000000002</v>
      </c>
      <c r="C877" s="86">
        <v>95.25</v>
      </c>
      <c r="D877" s="87">
        <v>34.016963959999899</v>
      </c>
      <c r="E877" s="87">
        <v>-106.86331939999999</v>
      </c>
    </row>
    <row r="878" spans="1:5" x14ac:dyDescent="0.25">
      <c r="A878" s="9" t="s">
        <v>1292</v>
      </c>
      <c r="B878">
        <v>273.2</v>
      </c>
      <c r="C878" s="86">
        <v>95.32</v>
      </c>
      <c r="D878" s="87">
        <v>34.017421720000002</v>
      </c>
      <c r="E878" s="87">
        <v>-106.86235809999999</v>
      </c>
    </row>
    <row r="879" spans="1:5" x14ac:dyDescent="0.25">
      <c r="A879" s="9" t="s">
        <v>1292</v>
      </c>
      <c r="B879">
        <v>273.3</v>
      </c>
      <c r="C879" s="86">
        <v>95.39</v>
      </c>
      <c r="D879" s="87">
        <v>34.01835251</v>
      </c>
      <c r="E879" s="87">
        <v>-106.8620148</v>
      </c>
    </row>
    <row r="880" spans="1:5" x14ac:dyDescent="0.25">
      <c r="A880" s="9" t="s">
        <v>1292</v>
      </c>
      <c r="B880">
        <v>273.39999999999998</v>
      </c>
      <c r="C880" s="86">
        <v>95.48</v>
      </c>
      <c r="D880" s="87">
        <v>34.019432070000001</v>
      </c>
      <c r="E880" s="87">
        <v>-106.86215970000001</v>
      </c>
    </row>
    <row r="881" spans="1:5" x14ac:dyDescent="0.25">
      <c r="A881" s="9" t="s">
        <v>1292</v>
      </c>
      <c r="B881">
        <v>273.5</v>
      </c>
      <c r="C881" s="86">
        <v>95.56</v>
      </c>
      <c r="D881" s="87">
        <v>34.020504000000003</v>
      </c>
      <c r="E881" s="87">
        <v>-106.86234279999999</v>
      </c>
    </row>
    <row r="882" spans="1:5" x14ac:dyDescent="0.25">
      <c r="A882" s="9" t="s">
        <v>1292</v>
      </c>
      <c r="B882">
        <v>273.60000000000002</v>
      </c>
      <c r="C882" s="86">
        <v>95.64</v>
      </c>
      <c r="D882" s="87">
        <v>34.021587369999899</v>
      </c>
      <c r="E882" s="87">
        <v>-106.86222840000001</v>
      </c>
    </row>
    <row r="883" spans="1:5" x14ac:dyDescent="0.25">
      <c r="A883" s="9" t="s">
        <v>1292</v>
      </c>
      <c r="B883">
        <v>273.7</v>
      </c>
      <c r="C883" s="86">
        <v>95.73</v>
      </c>
      <c r="D883" s="87">
        <v>34.02266693</v>
      </c>
      <c r="E883" s="87">
        <v>-106.8623276</v>
      </c>
    </row>
    <row r="884" spans="1:5" x14ac:dyDescent="0.25">
      <c r="A884" s="9" t="s">
        <v>1292</v>
      </c>
      <c r="B884">
        <v>273.8</v>
      </c>
      <c r="C884" s="86">
        <v>95.81</v>
      </c>
      <c r="D884" s="87">
        <v>34.0237350499999</v>
      </c>
      <c r="E884" s="87">
        <v>-106.8625183</v>
      </c>
    </row>
    <row r="885" spans="1:5" x14ac:dyDescent="0.25">
      <c r="A885" s="9" t="s">
        <v>1292</v>
      </c>
      <c r="B885">
        <v>273.89999999999998</v>
      </c>
      <c r="C885" s="86">
        <v>95.89</v>
      </c>
      <c r="D885" s="87">
        <v>34.024730679999898</v>
      </c>
      <c r="E885" s="87">
        <v>-106.8629684</v>
      </c>
    </row>
    <row r="886" spans="1:5" x14ac:dyDescent="0.25">
      <c r="A886" s="9" t="s">
        <v>1292</v>
      </c>
      <c r="B886">
        <v>274</v>
      </c>
      <c r="C886" s="86">
        <v>95.97</v>
      </c>
      <c r="D886" s="87">
        <v>34.025661470000003</v>
      </c>
      <c r="E886" s="87">
        <v>-106.8635178</v>
      </c>
    </row>
    <row r="887" spans="1:5" x14ac:dyDescent="0.25">
      <c r="A887" s="9" t="s">
        <v>1292</v>
      </c>
      <c r="B887">
        <v>274.10000000000002</v>
      </c>
      <c r="C887" s="86">
        <v>96.05</v>
      </c>
      <c r="D887" s="87">
        <v>34.026523589999897</v>
      </c>
      <c r="E887" s="87">
        <v>-106.8641815</v>
      </c>
    </row>
    <row r="888" spans="1:5" x14ac:dyDescent="0.25">
      <c r="A888" s="9" t="s">
        <v>1292</v>
      </c>
      <c r="B888">
        <v>274.2</v>
      </c>
      <c r="C888" s="86">
        <v>96.12</v>
      </c>
      <c r="D888" s="87">
        <v>34.027420040000003</v>
      </c>
      <c r="E888" s="87">
        <v>-106.8647919</v>
      </c>
    </row>
    <row r="889" spans="1:5" x14ac:dyDescent="0.25">
      <c r="A889" s="9" t="s">
        <v>1292</v>
      </c>
      <c r="B889">
        <v>274.3</v>
      </c>
      <c r="C889" s="86">
        <v>96.2</v>
      </c>
      <c r="D889" s="87">
        <v>34.028369900000001</v>
      </c>
      <c r="E889" s="87">
        <v>-106.8653336</v>
      </c>
    </row>
    <row r="890" spans="1:5" x14ac:dyDescent="0.25">
      <c r="A890" s="9" t="s">
        <v>1292</v>
      </c>
      <c r="B890">
        <v>274.39999999999998</v>
      </c>
      <c r="C890" s="86">
        <v>96.28</v>
      </c>
      <c r="D890" s="87">
        <v>34.02931976</v>
      </c>
      <c r="E890" s="87">
        <v>-106.8658676</v>
      </c>
    </row>
    <row r="891" spans="1:5" x14ac:dyDescent="0.25">
      <c r="A891" s="9" t="s">
        <v>1292</v>
      </c>
      <c r="B891">
        <v>274.5</v>
      </c>
      <c r="C891" s="86">
        <v>96.36</v>
      </c>
      <c r="D891" s="87">
        <v>34.030281070000001</v>
      </c>
      <c r="E891" s="87">
        <v>-106.86637880000001</v>
      </c>
    </row>
    <row r="892" spans="1:5" x14ac:dyDescent="0.25">
      <c r="A892" s="9" t="s">
        <v>1292</v>
      </c>
      <c r="B892">
        <v>274.60000000000002</v>
      </c>
      <c r="C892" s="86">
        <v>96.45</v>
      </c>
      <c r="D892" s="87">
        <v>34.03130341</v>
      </c>
      <c r="E892" s="87">
        <v>-106.8667603</v>
      </c>
    </row>
    <row r="893" spans="1:5" x14ac:dyDescent="0.25">
      <c r="A893" s="9" t="s">
        <v>1292</v>
      </c>
      <c r="B893">
        <v>274.7</v>
      </c>
      <c r="C893" s="86">
        <v>96.53</v>
      </c>
      <c r="D893" s="87">
        <v>34.032375340000002</v>
      </c>
      <c r="E893" s="87">
        <v>-106.86691279999999</v>
      </c>
    </row>
    <row r="894" spans="1:5" x14ac:dyDescent="0.25">
      <c r="A894" s="9" t="s">
        <v>1292</v>
      </c>
      <c r="B894">
        <v>274.8</v>
      </c>
      <c r="C894" s="86">
        <v>96.61</v>
      </c>
      <c r="D894" s="87">
        <v>34.033454900000002</v>
      </c>
      <c r="E894" s="87">
        <v>-106.8668976</v>
      </c>
    </row>
    <row r="895" spans="1:5" x14ac:dyDescent="0.25">
      <c r="A895" s="9" t="s">
        <v>1292</v>
      </c>
      <c r="B895">
        <v>274.89999999999998</v>
      </c>
      <c r="C895" s="86">
        <v>96.69</v>
      </c>
      <c r="D895" s="87">
        <v>34.034523010000001</v>
      </c>
      <c r="E895" s="87">
        <v>-106.86668400000001</v>
      </c>
    </row>
    <row r="896" spans="1:5" x14ac:dyDescent="0.25">
      <c r="A896" s="9" t="s">
        <v>1292</v>
      </c>
      <c r="B896">
        <v>275</v>
      </c>
      <c r="C896" s="86">
        <v>96.78</v>
      </c>
      <c r="D896" s="87">
        <v>34.035556790000001</v>
      </c>
      <c r="E896" s="87">
        <v>-106.8663483</v>
      </c>
    </row>
    <row r="897" spans="1:5" x14ac:dyDescent="0.25">
      <c r="A897" s="9" t="s">
        <v>1292</v>
      </c>
      <c r="B897">
        <v>275.10000000000002</v>
      </c>
      <c r="C897" s="86">
        <v>96.86</v>
      </c>
      <c r="D897" s="87">
        <v>34.03657913</v>
      </c>
      <c r="E897" s="87">
        <v>-106.8659744</v>
      </c>
    </row>
    <row r="898" spans="1:5" x14ac:dyDescent="0.25">
      <c r="A898" s="9" t="s">
        <v>1292</v>
      </c>
      <c r="B898">
        <v>275.2</v>
      </c>
      <c r="C898" s="86">
        <v>96.93</v>
      </c>
      <c r="D898" s="87">
        <v>34.037490839999897</v>
      </c>
      <c r="E898" s="87">
        <v>-106.86540220000001</v>
      </c>
    </row>
    <row r="899" spans="1:5" x14ac:dyDescent="0.25">
      <c r="A899" s="9" t="s">
        <v>1292</v>
      </c>
      <c r="B899">
        <v>275.3</v>
      </c>
      <c r="C899" s="86">
        <v>97.01</v>
      </c>
      <c r="D899" s="87">
        <v>34.038341520000003</v>
      </c>
      <c r="E899" s="87">
        <v>-106.8647232</v>
      </c>
    </row>
    <row r="900" spans="1:5" x14ac:dyDescent="0.25">
      <c r="A900" s="9" t="s">
        <v>1292</v>
      </c>
      <c r="B900">
        <v>275.39999999999998</v>
      </c>
      <c r="C900" s="86">
        <v>97.08</v>
      </c>
      <c r="D900" s="87">
        <v>34.039405819999899</v>
      </c>
      <c r="E900" s="87">
        <v>-106.8644943</v>
      </c>
    </row>
    <row r="901" spans="1:5" x14ac:dyDescent="0.25">
      <c r="A901" s="9" t="s">
        <v>1292</v>
      </c>
      <c r="B901">
        <v>275.5</v>
      </c>
      <c r="C901" s="86">
        <v>97.18</v>
      </c>
      <c r="D901" s="87">
        <v>34.040424350000002</v>
      </c>
      <c r="E901" s="87">
        <v>-106.8641205</v>
      </c>
    </row>
    <row r="902" spans="1:5" x14ac:dyDescent="0.25">
      <c r="A902" s="9" t="s">
        <v>1292</v>
      </c>
      <c r="B902">
        <v>275.60000000000002</v>
      </c>
      <c r="C902" s="86">
        <v>97.26</v>
      </c>
      <c r="D902" s="87">
        <v>34.041435239999899</v>
      </c>
      <c r="E902" s="87">
        <v>-106.8637085</v>
      </c>
    </row>
    <row r="903" spans="1:5" x14ac:dyDescent="0.25">
      <c r="A903" s="9" t="s">
        <v>1292</v>
      </c>
      <c r="B903">
        <v>275.7</v>
      </c>
      <c r="C903" s="86">
        <v>97.34</v>
      </c>
      <c r="D903" s="87">
        <v>34.042491910000003</v>
      </c>
      <c r="E903" s="87">
        <v>-106.8634491</v>
      </c>
    </row>
    <row r="904" spans="1:5" x14ac:dyDescent="0.25">
      <c r="A904" s="9" t="s">
        <v>1292</v>
      </c>
      <c r="B904">
        <v>275.8</v>
      </c>
      <c r="C904" s="86">
        <v>97.42</v>
      </c>
      <c r="D904" s="87">
        <v>34.043556209999899</v>
      </c>
      <c r="E904" s="87">
        <v>-106.863327</v>
      </c>
    </row>
    <row r="905" spans="1:5" x14ac:dyDescent="0.25">
      <c r="A905" s="9" t="s">
        <v>1292</v>
      </c>
      <c r="B905">
        <v>275.89999999999998</v>
      </c>
      <c r="C905" s="86">
        <v>97.51</v>
      </c>
      <c r="D905" s="87">
        <v>34.044631959999897</v>
      </c>
      <c r="E905" s="87">
        <v>-106.86349490000001</v>
      </c>
    </row>
    <row r="906" spans="1:5" x14ac:dyDescent="0.25">
      <c r="A906" s="9" t="s">
        <v>1292</v>
      </c>
      <c r="B906">
        <v>276</v>
      </c>
      <c r="C906" s="86">
        <v>97.6</v>
      </c>
      <c r="D906" s="87">
        <v>34.045585629999898</v>
      </c>
      <c r="E906" s="87">
        <v>-106.86396790000001</v>
      </c>
    </row>
    <row r="907" spans="1:5" x14ac:dyDescent="0.25">
      <c r="A907" s="9" t="s">
        <v>1292</v>
      </c>
      <c r="B907">
        <v>276.10000000000002</v>
      </c>
      <c r="C907" s="86">
        <v>97.67</v>
      </c>
      <c r="D907" s="87">
        <v>34.046482089999898</v>
      </c>
      <c r="E907" s="87">
        <v>-106.86458589999999</v>
      </c>
    </row>
    <row r="908" spans="1:5" x14ac:dyDescent="0.25">
      <c r="A908" s="9" t="s">
        <v>1292</v>
      </c>
      <c r="B908">
        <v>276.2</v>
      </c>
      <c r="C908" s="86">
        <v>97.75</v>
      </c>
      <c r="D908" s="87">
        <v>34.047389979999899</v>
      </c>
      <c r="E908" s="87">
        <v>-106.8651886</v>
      </c>
    </row>
    <row r="909" spans="1:5" x14ac:dyDescent="0.25">
      <c r="A909" s="9" t="s">
        <v>1292</v>
      </c>
      <c r="B909">
        <v>276.3</v>
      </c>
      <c r="C909" s="86">
        <v>97.82</v>
      </c>
      <c r="D909" s="87">
        <v>34.04817963</v>
      </c>
      <c r="E909" s="87">
        <v>-106.8659363</v>
      </c>
    </row>
    <row r="910" spans="1:5" x14ac:dyDescent="0.25">
      <c r="A910" s="9" t="s">
        <v>1292</v>
      </c>
      <c r="B910">
        <v>276.39999999999998</v>
      </c>
      <c r="C910" s="86">
        <v>97.9</v>
      </c>
      <c r="D910" s="87">
        <v>34.048938749999898</v>
      </c>
      <c r="E910" s="87">
        <v>-106.8667145</v>
      </c>
    </row>
    <row r="911" spans="1:5" x14ac:dyDescent="0.25">
      <c r="A911" s="9" t="s">
        <v>1292</v>
      </c>
      <c r="B911">
        <v>276.5</v>
      </c>
      <c r="C911" s="86">
        <v>97.98</v>
      </c>
      <c r="D911" s="87">
        <v>34.049705510000003</v>
      </c>
      <c r="E911" s="87">
        <v>-106.8674927</v>
      </c>
    </row>
    <row r="912" spans="1:5" x14ac:dyDescent="0.25">
      <c r="A912" s="9" t="s">
        <v>1292</v>
      </c>
      <c r="B912">
        <v>276.60000000000002</v>
      </c>
      <c r="C912" s="86">
        <v>98.05</v>
      </c>
      <c r="D912" s="87">
        <v>34.050468440000003</v>
      </c>
      <c r="E912" s="87">
        <v>-106.8682709</v>
      </c>
    </row>
    <row r="913" spans="1:5" x14ac:dyDescent="0.25">
      <c r="A913" s="9" t="s">
        <v>1292</v>
      </c>
      <c r="B913">
        <v>276.7</v>
      </c>
      <c r="C913" s="86">
        <v>98.13</v>
      </c>
      <c r="D913" s="87">
        <v>34.051223749999899</v>
      </c>
      <c r="E913" s="87">
        <v>-106.8690567</v>
      </c>
    </row>
    <row r="914" spans="1:5" x14ac:dyDescent="0.25">
      <c r="A914" s="9" t="s">
        <v>1292</v>
      </c>
      <c r="B914">
        <v>276.8</v>
      </c>
      <c r="C914" s="86">
        <v>98.2</v>
      </c>
      <c r="D914" s="87">
        <v>34.051925660000002</v>
      </c>
      <c r="E914" s="87">
        <v>-106.8698883</v>
      </c>
    </row>
    <row r="915" spans="1:5" x14ac:dyDescent="0.25">
      <c r="A915" s="9" t="s">
        <v>1292</v>
      </c>
      <c r="B915">
        <v>276.89999999999998</v>
      </c>
      <c r="C915" s="86">
        <v>98.28</v>
      </c>
      <c r="D915" s="87">
        <v>34.052623750000002</v>
      </c>
      <c r="E915" s="87">
        <v>-106.8707199</v>
      </c>
    </row>
    <row r="916" spans="1:5" x14ac:dyDescent="0.25">
      <c r="A916" s="9" t="s">
        <v>1292</v>
      </c>
      <c r="B916">
        <v>277</v>
      </c>
      <c r="C916" s="86">
        <v>98.35</v>
      </c>
      <c r="D916" s="87">
        <v>34.053379059999898</v>
      </c>
      <c r="E916" s="87">
        <v>-106.8715057</v>
      </c>
    </row>
    <row r="917" spans="1:5" x14ac:dyDescent="0.25">
      <c r="A917" s="9" t="s">
        <v>1292</v>
      </c>
      <c r="B917">
        <v>277.10000000000002</v>
      </c>
      <c r="C917" s="86">
        <v>98.43</v>
      </c>
      <c r="D917" s="87">
        <v>34.05413437</v>
      </c>
      <c r="E917" s="87">
        <v>-106.8722992</v>
      </c>
    </row>
    <row r="918" spans="1:5" x14ac:dyDescent="0.25">
      <c r="A918" s="9" t="s">
        <v>1292</v>
      </c>
      <c r="B918">
        <v>277.2</v>
      </c>
      <c r="C918" s="86">
        <v>98.51</v>
      </c>
      <c r="D918" s="87">
        <v>34.054954530000003</v>
      </c>
      <c r="E918" s="87">
        <v>-106.8730164</v>
      </c>
    </row>
    <row r="919" spans="1:5" x14ac:dyDescent="0.25">
      <c r="A919" s="9" t="s">
        <v>1292</v>
      </c>
      <c r="B919">
        <v>277.3</v>
      </c>
      <c r="C919" s="86">
        <v>98.58</v>
      </c>
      <c r="D919" s="87">
        <v>34.055831910000002</v>
      </c>
      <c r="E919" s="87">
        <v>-106.873642</v>
      </c>
    </row>
    <row r="920" spans="1:5" x14ac:dyDescent="0.25">
      <c r="A920" s="9" t="s">
        <v>1292</v>
      </c>
      <c r="B920">
        <v>277.39999999999998</v>
      </c>
      <c r="C920" s="86">
        <v>98.67</v>
      </c>
      <c r="D920" s="87">
        <v>34.056816099999899</v>
      </c>
      <c r="E920" s="87">
        <v>-106.8741074</v>
      </c>
    </row>
    <row r="921" spans="1:5" x14ac:dyDescent="0.25">
      <c r="A921" s="9" t="s">
        <v>1292</v>
      </c>
      <c r="B921">
        <v>277.5</v>
      </c>
      <c r="C921" s="86">
        <v>98.75</v>
      </c>
      <c r="D921" s="87">
        <v>34.057857509999899</v>
      </c>
      <c r="E921" s="87">
        <v>-106.8744354</v>
      </c>
    </row>
    <row r="922" spans="1:5" x14ac:dyDescent="0.25">
      <c r="A922" s="9" t="s">
        <v>1292</v>
      </c>
      <c r="B922">
        <v>277.60000000000002</v>
      </c>
      <c r="C922" s="86">
        <v>98.83</v>
      </c>
      <c r="D922" s="87">
        <v>34.058914180000002</v>
      </c>
      <c r="E922" s="87">
        <v>-106.8746948</v>
      </c>
    </row>
    <row r="923" spans="1:5" x14ac:dyDescent="0.25">
      <c r="A923" s="9" t="s">
        <v>1292</v>
      </c>
      <c r="B923">
        <v>277.7</v>
      </c>
      <c r="C923" s="86">
        <v>98.91</v>
      </c>
      <c r="D923" s="87">
        <v>34.059986109999898</v>
      </c>
      <c r="E923" s="87">
        <v>-106.87490080000001</v>
      </c>
    </row>
    <row r="924" spans="1:5" x14ac:dyDescent="0.25">
      <c r="A924" s="9" t="s">
        <v>1292</v>
      </c>
      <c r="B924">
        <v>277.8</v>
      </c>
      <c r="C924" s="86">
        <v>99</v>
      </c>
      <c r="D924" s="87">
        <v>34.061069490000001</v>
      </c>
      <c r="E924" s="87">
        <v>-106.8750076</v>
      </c>
    </row>
    <row r="925" spans="1:5" x14ac:dyDescent="0.25">
      <c r="A925" s="9" t="s">
        <v>1292</v>
      </c>
      <c r="B925">
        <v>277.89999999999998</v>
      </c>
      <c r="C925" s="86">
        <v>99.08</v>
      </c>
      <c r="D925" s="87">
        <v>34.062152859999898</v>
      </c>
      <c r="E925" s="87">
        <v>-106.87508390000001</v>
      </c>
    </row>
    <row r="926" spans="1:5" x14ac:dyDescent="0.25">
      <c r="A926" s="9" t="s">
        <v>1292</v>
      </c>
      <c r="B926">
        <v>278</v>
      </c>
      <c r="C926" s="86">
        <v>99.16</v>
      </c>
      <c r="D926" s="87">
        <v>34.063243870000001</v>
      </c>
      <c r="E926" s="87">
        <v>-106.8750381</v>
      </c>
    </row>
    <row r="927" spans="1:5" x14ac:dyDescent="0.25">
      <c r="A927" s="9" t="s">
        <v>1292</v>
      </c>
      <c r="B927">
        <v>278.10000000000002</v>
      </c>
      <c r="C927" s="86">
        <v>99.24</v>
      </c>
      <c r="D927" s="87">
        <v>34.06428528</v>
      </c>
      <c r="E927" s="87">
        <v>-106.87477869999999</v>
      </c>
    </row>
    <row r="928" spans="1:5" x14ac:dyDescent="0.25">
      <c r="A928" s="9" t="s">
        <v>1292</v>
      </c>
      <c r="B928">
        <v>278.2</v>
      </c>
      <c r="C928" s="86">
        <v>99.32</v>
      </c>
      <c r="D928" s="87">
        <v>34.06524658</v>
      </c>
      <c r="E928" s="87">
        <v>-106.8742828</v>
      </c>
    </row>
    <row r="929" spans="1:5" x14ac:dyDescent="0.25">
      <c r="A929" s="9" t="s">
        <v>1292</v>
      </c>
      <c r="B929">
        <v>278.3</v>
      </c>
      <c r="C929" s="86">
        <v>99.4</v>
      </c>
      <c r="D929" s="87">
        <v>34.066131589999898</v>
      </c>
      <c r="E929" s="87">
        <v>-106.873642</v>
      </c>
    </row>
    <row r="930" spans="1:5" x14ac:dyDescent="0.25">
      <c r="A930" s="9" t="s">
        <v>1292</v>
      </c>
      <c r="B930">
        <v>278.39999999999998</v>
      </c>
      <c r="C930" s="86">
        <v>99.48</v>
      </c>
      <c r="D930" s="87">
        <v>34.067108150000003</v>
      </c>
      <c r="E930" s="87">
        <v>-106.8731689</v>
      </c>
    </row>
    <row r="931" spans="1:5" x14ac:dyDescent="0.25">
      <c r="A931" s="9" t="s">
        <v>1292</v>
      </c>
      <c r="B931">
        <v>278.5</v>
      </c>
      <c r="C931" s="86">
        <v>99.56</v>
      </c>
      <c r="D931" s="87">
        <v>34.068096160000003</v>
      </c>
      <c r="E931" s="87">
        <v>-106.87270359999999</v>
      </c>
    </row>
    <row r="932" spans="1:5" x14ac:dyDescent="0.25">
      <c r="A932" s="9" t="s">
        <v>1292</v>
      </c>
      <c r="B932">
        <v>278.60000000000002</v>
      </c>
      <c r="C932" s="86">
        <v>99.64</v>
      </c>
      <c r="D932" s="87">
        <v>34.069053650000001</v>
      </c>
      <c r="E932" s="87">
        <v>-106.8721924</v>
      </c>
    </row>
    <row r="933" spans="1:5" x14ac:dyDescent="0.25">
      <c r="A933" s="9" t="s">
        <v>1292</v>
      </c>
      <c r="B933">
        <v>278.7</v>
      </c>
      <c r="C933" s="86">
        <v>99.72</v>
      </c>
      <c r="D933" s="87">
        <v>34.06999588</v>
      </c>
      <c r="E933" s="87">
        <v>-106.8716431</v>
      </c>
    </row>
    <row r="934" spans="1:5" x14ac:dyDescent="0.25">
      <c r="A934" s="9" t="s">
        <v>1292</v>
      </c>
      <c r="B934">
        <v>278.8</v>
      </c>
      <c r="C934" s="86">
        <v>99.8</v>
      </c>
      <c r="D934" s="87">
        <v>34.070926669999899</v>
      </c>
      <c r="E934" s="87">
        <v>-106.8710785</v>
      </c>
    </row>
    <row r="935" spans="1:5" x14ac:dyDescent="0.25">
      <c r="A935" s="9" t="s">
        <v>1292</v>
      </c>
      <c r="B935">
        <v>278.89999999999998</v>
      </c>
      <c r="C935" s="86">
        <v>99.88</v>
      </c>
      <c r="D935" s="87">
        <v>34.071994779999898</v>
      </c>
      <c r="E935" s="87">
        <v>-106.8709259</v>
      </c>
    </row>
    <row r="936" spans="1:5" x14ac:dyDescent="0.25">
      <c r="A936" s="9" t="s">
        <v>1292</v>
      </c>
      <c r="B936">
        <v>279</v>
      </c>
      <c r="C936" s="86">
        <v>99.96</v>
      </c>
      <c r="D936" s="87">
        <v>34.072998050000002</v>
      </c>
      <c r="E936" s="87">
        <v>-106.8706818</v>
      </c>
    </row>
    <row r="937" spans="1:5" x14ac:dyDescent="0.25">
      <c r="A937" s="9" t="s">
        <v>1292</v>
      </c>
      <c r="B937">
        <v>279.10000000000002</v>
      </c>
      <c r="C937" s="86">
        <v>100.04</v>
      </c>
      <c r="D937" s="87">
        <v>34.07382965</v>
      </c>
      <c r="E937" s="87">
        <v>-106.8699799</v>
      </c>
    </row>
    <row r="938" spans="1:5" x14ac:dyDescent="0.25">
      <c r="A938" s="9" t="s">
        <v>1292</v>
      </c>
      <c r="B938">
        <v>279.2</v>
      </c>
      <c r="C938" s="86">
        <v>100.11</v>
      </c>
      <c r="D938" s="87">
        <v>34.074584960000003</v>
      </c>
      <c r="E938" s="87">
        <v>-106.86919399999999</v>
      </c>
    </row>
    <row r="939" spans="1:5" x14ac:dyDescent="0.25">
      <c r="A939" s="9" t="s">
        <v>1292</v>
      </c>
      <c r="B939">
        <v>279.3</v>
      </c>
      <c r="C939" s="86">
        <v>100.19</v>
      </c>
      <c r="D939" s="87">
        <v>34.075344090000002</v>
      </c>
      <c r="E939" s="87">
        <v>-106.86841579999999</v>
      </c>
    </row>
    <row r="940" spans="1:5" x14ac:dyDescent="0.25">
      <c r="A940" s="9" t="s">
        <v>1292</v>
      </c>
      <c r="B940">
        <v>279.39999999999998</v>
      </c>
      <c r="C940" s="86">
        <v>100.26</v>
      </c>
      <c r="D940" s="87">
        <v>34.076129909999899</v>
      </c>
      <c r="E940" s="87">
        <v>-106.8676605</v>
      </c>
    </row>
    <row r="941" spans="1:5" x14ac:dyDescent="0.25">
      <c r="A941" s="9" t="s">
        <v>1292</v>
      </c>
      <c r="B941">
        <v>279.5</v>
      </c>
      <c r="C941" s="86">
        <v>100.34</v>
      </c>
      <c r="D941" s="87">
        <v>34.07718277</v>
      </c>
      <c r="E941" s="87">
        <v>-106.86740880000001</v>
      </c>
    </row>
    <row r="942" spans="1:5" x14ac:dyDescent="0.25">
      <c r="A942" s="9" t="s">
        <v>1292</v>
      </c>
      <c r="B942">
        <v>279.60000000000002</v>
      </c>
      <c r="C942" s="86">
        <v>100.42</v>
      </c>
      <c r="D942" s="87">
        <v>34.078266139999897</v>
      </c>
      <c r="E942" s="87">
        <v>-106.8672791</v>
      </c>
    </row>
    <row r="943" spans="1:5" x14ac:dyDescent="0.25">
      <c r="A943" s="9" t="s">
        <v>1292</v>
      </c>
      <c r="B943">
        <v>279.7</v>
      </c>
      <c r="C943" s="86">
        <v>100.5</v>
      </c>
      <c r="D943" s="87">
        <v>34.079334260000003</v>
      </c>
      <c r="E943" s="87">
        <v>-106.8670959</v>
      </c>
    </row>
    <row r="944" spans="1:5" x14ac:dyDescent="0.25">
      <c r="A944" s="9" t="s">
        <v>1292</v>
      </c>
      <c r="B944">
        <v>279.8</v>
      </c>
      <c r="C944" s="86">
        <v>100.58</v>
      </c>
      <c r="D944" s="87">
        <v>34.080368040000003</v>
      </c>
      <c r="E944" s="87">
        <v>-106.8667526</v>
      </c>
    </row>
    <row r="945" spans="1:5" x14ac:dyDescent="0.25">
      <c r="A945" s="9" t="s">
        <v>1292</v>
      </c>
      <c r="B945">
        <v>279.89999999999998</v>
      </c>
      <c r="C945" s="86">
        <v>100.66</v>
      </c>
      <c r="D945" s="87">
        <v>34.081340789999899</v>
      </c>
      <c r="E945" s="87">
        <v>-106.8662643</v>
      </c>
    </row>
    <row r="946" spans="1:5" x14ac:dyDescent="0.25">
      <c r="A946" s="9" t="s">
        <v>1292</v>
      </c>
      <c r="B946">
        <v>280</v>
      </c>
      <c r="C946" s="86">
        <v>100.74</v>
      </c>
      <c r="D946" s="87">
        <v>34.08239365</v>
      </c>
      <c r="E946" s="87">
        <v>-106.866066</v>
      </c>
    </row>
    <row r="947" spans="1:5" x14ac:dyDescent="0.25">
      <c r="A947" s="9" t="s">
        <v>1292</v>
      </c>
      <c r="B947">
        <v>280.10000000000002</v>
      </c>
      <c r="C947" s="86">
        <v>100.83</v>
      </c>
      <c r="D947" s="87">
        <v>34.083301540000001</v>
      </c>
      <c r="E947" s="87">
        <v>-106.8666077</v>
      </c>
    </row>
    <row r="948" spans="1:5" x14ac:dyDescent="0.25">
      <c r="A948" s="9" t="s">
        <v>1292</v>
      </c>
      <c r="B948">
        <v>280.2</v>
      </c>
      <c r="C948" s="86">
        <v>100.9</v>
      </c>
      <c r="D948" s="87">
        <v>34.083946230000002</v>
      </c>
      <c r="E948" s="87">
        <v>-106.8674927</v>
      </c>
    </row>
    <row r="949" spans="1:5" x14ac:dyDescent="0.25">
      <c r="A949" s="9" t="s">
        <v>1292</v>
      </c>
      <c r="B949">
        <v>280.3</v>
      </c>
      <c r="C949" s="86">
        <v>100.97</v>
      </c>
      <c r="D949" s="87">
        <v>34.08446884</v>
      </c>
      <c r="E949" s="87">
        <v>-106.8684464</v>
      </c>
    </row>
    <row r="950" spans="1:5" x14ac:dyDescent="0.25">
      <c r="A950" s="9" t="s">
        <v>1292</v>
      </c>
      <c r="B950">
        <v>280.39999999999998</v>
      </c>
      <c r="C950" s="86">
        <v>101.04</v>
      </c>
      <c r="D950" s="87">
        <v>34.08499527</v>
      </c>
      <c r="E950" s="87">
        <v>-106.8694</v>
      </c>
    </row>
    <row r="951" spans="1:5" x14ac:dyDescent="0.25">
      <c r="A951" s="9" t="s">
        <v>1292</v>
      </c>
      <c r="B951">
        <v>280.5</v>
      </c>
      <c r="C951" s="86">
        <v>101.11</v>
      </c>
      <c r="D951" s="87">
        <v>34.085594180000001</v>
      </c>
      <c r="E951" s="87">
        <v>-106.8703079</v>
      </c>
    </row>
    <row r="952" spans="1:5" x14ac:dyDescent="0.25">
      <c r="A952" s="9" t="s">
        <v>1292</v>
      </c>
      <c r="B952">
        <v>280.60000000000002</v>
      </c>
      <c r="C952" s="86">
        <v>101.19</v>
      </c>
      <c r="D952" s="87">
        <v>34.086147310000001</v>
      </c>
      <c r="E952" s="87">
        <v>-106.87123870000001</v>
      </c>
    </row>
    <row r="953" spans="1:5" x14ac:dyDescent="0.25">
      <c r="A953" s="9" t="s">
        <v>1292</v>
      </c>
      <c r="B953">
        <v>280.7</v>
      </c>
      <c r="C953" s="86">
        <v>101.26</v>
      </c>
      <c r="D953" s="87">
        <v>34.086467740000003</v>
      </c>
      <c r="E953" s="87">
        <v>-106.8722763</v>
      </c>
    </row>
    <row r="954" spans="1:5" x14ac:dyDescent="0.25">
      <c r="A954" s="9" t="s">
        <v>1292</v>
      </c>
      <c r="B954">
        <v>280.8</v>
      </c>
      <c r="C954" s="86">
        <v>101.33</v>
      </c>
      <c r="D954" s="87">
        <v>34.087192539999897</v>
      </c>
      <c r="E954" s="87">
        <v>-106.8729553</v>
      </c>
    </row>
    <row r="955" spans="1:5" x14ac:dyDescent="0.25">
      <c r="A955" s="9" t="s">
        <v>1292</v>
      </c>
      <c r="B955">
        <v>280.89999999999998</v>
      </c>
      <c r="C955" s="86">
        <v>101.41</v>
      </c>
      <c r="D955" s="87">
        <v>34.08827591</v>
      </c>
      <c r="E955" s="87">
        <v>-106.8728256</v>
      </c>
    </row>
    <row r="956" spans="1:5" x14ac:dyDescent="0.25">
      <c r="A956" s="9" t="s">
        <v>1292</v>
      </c>
      <c r="B956">
        <v>281</v>
      </c>
      <c r="C956" s="86">
        <v>101.49</v>
      </c>
      <c r="D956" s="87">
        <v>34.089351649999898</v>
      </c>
      <c r="E956" s="87">
        <v>-106.8727875</v>
      </c>
    </row>
    <row r="957" spans="1:5" x14ac:dyDescent="0.25">
      <c r="A957" s="9" t="s">
        <v>1292</v>
      </c>
      <c r="B957">
        <v>281.10000000000002</v>
      </c>
      <c r="C957" s="86">
        <v>101.57</v>
      </c>
      <c r="D957" s="87">
        <v>34.090370180000001</v>
      </c>
      <c r="E957" s="87">
        <v>-106.8731689</v>
      </c>
    </row>
    <row r="958" spans="1:5" x14ac:dyDescent="0.25">
      <c r="A958" s="9" t="s">
        <v>1292</v>
      </c>
      <c r="B958">
        <v>281.2</v>
      </c>
      <c r="C958" s="86">
        <v>101.65</v>
      </c>
      <c r="D958" s="87">
        <v>34.09133911</v>
      </c>
      <c r="E958" s="87">
        <v>-106.87366489999999</v>
      </c>
    </row>
    <row r="959" spans="1:5" x14ac:dyDescent="0.25">
      <c r="A959" s="9" t="s">
        <v>1292</v>
      </c>
      <c r="B959">
        <v>281.3</v>
      </c>
      <c r="C959" s="86">
        <v>101.74</v>
      </c>
      <c r="D959" s="87">
        <v>34.092220310000002</v>
      </c>
      <c r="E959" s="87">
        <v>-106.8742981</v>
      </c>
    </row>
    <row r="960" spans="1:5" x14ac:dyDescent="0.25">
      <c r="A960" s="9" t="s">
        <v>1292</v>
      </c>
      <c r="B960">
        <v>281.39999999999998</v>
      </c>
      <c r="C960" s="86">
        <v>101.81</v>
      </c>
      <c r="D960" s="87">
        <v>34.0930786099999</v>
      </c>
      <c r="E960" s="87">
        <v>-106.87496950000001</v>
      </c>
    </row>
    <row r="961" spans="1:5" x14ac:dyDescent="0.25">
      <c r="A961" s="9" t="s">
        <v>1292</v>
      </c>
      <c r="B961">
        <v>281.5</v>
      </c>
      <c r="C961" s="86">
        <v>101.89</v>
      </c>
      <c r="D961" s="87">
        <v>34.093784329999899</v>
      </c>
      <c r="E961" s="87">
        <v>-106.8757935</v>
      </c>
    </row>
    <row r="962" spans="1:5" x14ac:dyDescent="0.25">
      <c r="A962" s="9" t="s">
        <v>1292</v>
      </c>
      <c r="B962">
        <v>281.60000000000002</v>
      </c>
      <c r="C962" s="86">
        <v>101.97</v>
      </c>
      <c r="D962" s="87">
        <v>34.094459530000002</v>
      </c>
      <c r="E962" s="87">
        <v>-106.87664789999999</v>
      </c>
    </row>
    <row r="963" spans="1:5" x14ac:dyDescent="0.25">
      <c r="A963" s="9" t="s">
        <v>1292</v>
      </c>
      <c r="B963">
        <v>281.7</v>
      </c>
      <c r="C963" s="86">
        <v>102.04</v>
      </c>
      <c r="D963" s="87">
        <v>34.095050809999897</v>
      </c>
      <c r="E963" s="87">
        <v>-106.8775711</v>
      </c>
    </row>
    <row r="964" spans="1:5" x14ac:dyDescent="0.25">
      <c r="A964" s="9" t="s">
        <v>1292</v>
      </c>
      <c r="B964">
        <v>281.8</v>
      </c>
      <c r="C964" s="86">
        <v>102.11</v>
      </c>
      <c r="D964" s="87">
        <v>34.09575272</v>
      </c>
      <c r="E964" s="87">
        <v>-106.8783875</v>
      </c>
    </row>
    <row r="965" spans="1:5" x14ac:dyDescent="0.25">
      <c r="A965" s="9" t="s">
        <v>1292</v>
      </c>
      <c r="B965">
        <v>281.89999999999998</v>
      </c>
      <c r="C965" s="86">
        <v>102.19</v>
      </c>
      <c r="D965" s="87">
        <v>34.096603389999899</v>
      </c>
      <c r="E965" s="87">
        <v>-106.87906649999999</v>
      </c>
    </row>
    <row r="966" spans="1:5" x14ac:dyDescent="0.25">
      <c r="A966" s="9" t="s">
        <v>1292</v>
      </c>
      <c r="B966">
        <v>282</v>
      </c>
      <c r="C966" s="86">
        <v>102.27</v>
      </c>
      <c r="D966" s="87">
        <v>34.097526549999898</v>
      </c>
      <c r="E966" s="87">
        <v>-106.8796387</v>
      </c>
    </row>
    <row r="967" spans="1:5" x14ac:dyDescent="0.25">
      <c r="A967" s="9" t="s">
        <v>1292</v>
      </c>
      <c r="B967">
        <v>282.10000000000002</v>
      </c>
      <c r="C967" s="86">
        <v>102.35</v>
      </c>
      <c r="D967" s="87">
        <v>34.09854507</v>
      </c>
      <c r="E967" s="87">
        <v>-106.88002779999999</v>
      </c>
    </row>
    <row r="968" spans="1:5" x14ac:dyDescent="0.25">
      <c r="A968" s="9" t="s">
        <v>1292</v>
      </c>
      <c r="B968">
        <v>282.2</v>
      </c>
      <c r="C968" s="86">
        <v>102.43</v>
      </c>
      <c r="D968" s="87">
        <v>34.099609379999897</v>
      </c>
      <c r="E968" s="87">
        <v>-106.88024900000001</v>
      </c>
    </row>
    <row r="969" spans="1:5" x14ac:dyDescent="0.25">
      <c r="A969" s="9" t="s">
        <v>1292</v>
      </c>
      <c r="B969">
        <v>282.3</v>
      </c>
      <c r="C969" s="86">
        <v>102.52</v>
      </c>
      <c r="D969" s="87">
        <v>34.100685120000001</v>
      </c>
      <c r="E969" s="87">
        <v>-106.8804169</v>
      </c>
    </row>
    <row r="970" spans="1:5" x14ac:dyDescent="0.25">
      <c r="A970" s="9" t="s">
        <v>1292</v>
      </c>
      <c r="B970">
        <v>282.39999999999998</v>
      </c>
      <c r="C970" s="86">
        <v>102.6</v>
      </c>
      <c r="D970" s="87">
        <v>34.101760859999899</v>
      </c>
      <c r="E970" s="87">
        <v>-106.8805771</v>
      </c>
    </row>
    <row r="971" spans="1:5" x14ac:dyDescent="0.25">
      <c r="A971" s="9" t="s">
        <v>1292</v>
      </c>
      <c r="B971">
        <v>282.5</v>
      </c>
      <c r="C971" s="86">
        <v>102.68</v>
      </c>
      <c r="D971" s="87">
        <v>34.10284042</v>
      </c>
      <c r="E971" s="87">
        <v>-106.8807449</v>
      </c>
    </row>
    <row r="972" spans="1:5" x14ac:dyDescent="0.25">
      <c r="A972" s="9" t="s">
        <v>1292</v>
      </c>
      <c r="B972">
        <v>282.60000000000002</v>
      </c>
      <c r="C972" s="86">
        <v>102.76</v>
      </c>
      <c r="D972" s="87">
        <v>34.10390091</v>
      </c>
      <c r="E972" s="87">
        <v>-106.8809814</v>
      </c>
    </row>
    <row r="973" spans="1:5" x14ac:dyDescent="0.25">
      <c r="A973" s="9" t="s">
        <v>1292</v>
      </c>
      <c r="B973">
        <v>282.7</v>
      </c>
      <c r="C973" s="86">
        <v>102.85</v>
      </c>
      <c r="D973" s="87">
        <v>34.10493469</v>
      </c>
      <c r="E973" s="87">
        <v>-106.8813248</v>
      </c>
    </row>
    <row r="974" spans="1:5" x14ac:dyDescent="0.25">
      <c r="A974" s="9" t="s">
        <v>1292</v>
      </c>
      <c r="B974">
        <v>282.8</v>
      </c>
      <c r="C974" s="86">
        <v>102.93</v>
      </c>
      <c r="D974" s="87">
        <v>34.105968480000001</v>
      </c>
      <c r="E974" s="87">
        <v>-106.8816681</v>
      </c>
    </row>
    <row r="975" spans="1:5" x14ac:dyDescent="0.25">
      <c r="A975" s="9" t="s">
        <v>1292</v>
      </c>
      <c r="B975">
        <v>282.89999999999998</v>
      </c>
      <c r="C975" s="86">
        <v>103.01</v>
      </c>
      <c r="D975" s="87">
        <v>34.106948850000002</v>
      </c>
      <c r="E975" s="87">
        <v>-106.88213349999999</v>
      </c>
    </row>
    <row r="976" spans="1:5" x14ac:dyDescent="0.25">
      <c r="A976" s="9" t="s">
        <v>1292</v>
      </c>
      <c r="B976">
        <v>283</v>
      </c>
      <c r="C976" s="86">
        <v>103.09</v>
      </c>
      <c r="D976" s="87">
        <v>34.107902529999897</v>
      </c>
      <c r="E976" s="87">
        <v>-106.88265989999999</v>
      </c>
    </row>
    <row r="977" spans="1:5" x14ac:dyDescent="0.25">
      <c r="A977" s="9" t="s">
        <v>1292</v>
      </c>
      <c r="B977">
        <v>283.10000000000002</v>
      </c>
      <c r="C977" s="86">
        <v>103.17</v>
      </c>
      <c r="D977" s="87">
        <v>34.108863829999898</v>
      </c>
      <c r="E977" s="87">
        <v>-106.8831787</v>
      </c>
    </row>
    <row r="978" spans="1:5" x14ac:dyDescent="0.25">
      <c r="A978" s="9" t="s">
        <v>1292</v>
      </c>
      <c r="B978">
        <v>283.2</v>
      </c>
      <c r="C978" s="86">
        <v>103.25</v>
      </c>
      <c r="D978" s="87">
        <v>34.109840390000002</v>
      </c>
      <c r="E978" s="87">
        <v>-106.8836594</v>
      </c>
    </row>
    <row r="979" spans="1:5" x14ac:dyDescent="0.25">
      <c r="A979" s="9" t="s">
        <v>1292</v>
      </c>
      <c r="B979">
        <v>283.3</v>
      </c>
      <c r="C979" s="86">
        <v>103.33</v>
      </c>
      <c r="D979" s="87">
        <v>34.110816960000001</v>
      </c>
      <c r="E979" s="87">
        <v>-106.88414</v>
      </c>
    </row>
    <row r="980" spans="1:5" x14ac:dyDescent="0.25">
      <c r="A980" s="9" t="s">
        <v>1292</v>
      </c>
      <c r="B980">
        <v>283.39999999999998</v>
      </c>
      <c r="C980" s="86">
        <v>103.41</v>
      </c>
      <c r="D980" s="87">
        <v>34.11178589</v>
      </c>
      <c r="E980" s="87">
        <v>-106.8846436</v>
      </c>
    </row>
    <row r="981" spans="1:5" x14ac:dyDescent="0.25">
      <c r="A981" s="9" t="s">
        <v>1292</v>
      </c>
      <c r="B981">
        <v>283.5</v>
      </c>
      <c r="C981" s="86">
        <v>103.49</v>
      </c>
      <c r="D981" s="87">
        <v>34.1127548199999</v>
      </c>
      <c r="E981" s="87">
        <v>-106.88513949999999</v>
      </c>
    </row>
    <row r="982" spans="1:5" x14ac:dyDescent="0.25">
      <c r="A982" s="9" t="s">
        <v>1292</v>
      </c>
      <c r="B982">
        <v>283.60000000000002</v>
      </c>
      <c r="C982" s="86">
        <v>103.57</v>
      </c>
      <c r="D982" s="87">
        <v>34.113777159999898</v>
      </c>
      <c r="E982" s="87">
        <v>-106.8855133</v>
      </c>
    </row>
    <row r="983" spans="1:5" x14ac:dyDescent="0.25">
      <c r="A983" s="9" t="s">
        <v>1292</v>
      </c>
      <c r="B983">
        <v>283.7</v>
      </c>
      <c r="C983" s="86">
        <v>103.65</v>
      </c>
      <c r="D983" s="87">
        <v>34.114814760000002</v>
      </c>
      <c r="E983" s="87">
        <v>-106.8858414</v>
      </c>
    </row>
    <row r="984" spans="1:5" x14ac:dyDescent="0.25">
      <c r="A984" s="9" t="s">
        <v>1292</v>
      </c>
      <c r="B984">
        <v>283.8</v>
      </c>
      <c r="C984" s="86">
        <v>103.73</v>
      </c>
      <c r="D984" s="87">
        <v>34.11588287</v>
      </c>
      <c r="E984" s="87">
        <v>-106.8860474</v>
      </c>
    </row>
    <row r="985" spans="1:5" x14ac:dyDescent="0.25">
      <c r="A985" s="9" t="s">
        <v>1292</v>
      </c>
      <c r="B985">
        <v>283.89999999999998</v>
      </c>
      <c r="C985" s="86">
        <v>103.81</v>
      </c>
      <c r="D985" s="87">
        <v>34.116954800000002</v>
      </c>
      <c r="E985" s="87">
        <v>-106.8862534</v>
      </c>
    </row>
    <row r="986" spans="1:5" x14ac:dyDescent="0.25">
      <c r="A986" s="9" t="s">
        <v>1292</v>
      </c>
      <c r="B986">
        <v>284</v>
      </c>
      <c r="C986" s="86">
        <v>103.9</v>
      </c>
      <c r="D986" s="87">
        <v>34.118019099999898</v>
      </c>
      <c r="E986" s="87">
        <v>-106.8864822</v>
      </c>
    </row>
    <row r="987" spans="1:5" x14ac:dyDescent="0.25">
      <c r="A987" s="9" t="s">
        <v>1292</v>
      </c>
      <c r="B987">
        <v>284.10000000000002</v>
      </c>
      <c r="C987" s="86">
        <v>103.98</v>
      </c>
      <c r="D987" s="87">
        <v>34.119083400000001</v>
      </c>
      <c r="E987" s="87">
        <v>-106.8867188</v>
      </c>
    </row>
    <row r="988" spans="1:5" x14ac:dyDescent="0.25">
      <c r="A988" s="9" t="s">
        <v>1292</v>
      </c>
      <c r="B988">
        <v>284.2</v>
      </c>
      <c r="C988" s="86">
        <v>104.06</v>
      </c>
      <c r="D988" s="87">
        <v>34.120155330000003</v>
      </c>
      <c r="E988" s="87">
        <v>-106.8869019</v>
      </c>
    </row>
    <row r="989" spans="1:5" x14ac:dyDescent="0.25">
      <c r="A989" s="9" t="s">
        <v>1292</v>
      </c>
      <c r="B989">
        <v>284.3</v>
      </c>
      <c r="C989" s="86">
        <v>104.14</v>
      </c>
      <c r="D989" s="87">
        <v>34.12123871</v>
      </c>
      <c r="E989" s="87">
        <v>-106.8870316</v>
      </c>
    </row>
    <row r="990" spans="1:5" x14ac:dyDescent="0.25">
      <c r="A990" s="9" t="s">
        <v>1292</v>
      </c>
      <c r="B990">
        <v>284.39999999999998</v>
      </c>
      <c r="C990" s="86">
        <v>104.23</v>
      </c>
      <c r="D990" s="87">
        <v>34.122329710000002</v>
      </c>
      <c r="E990" s="87">
        <v>-106.8870087</v>
      </c>
    </row>
    <row r="991" spans="1:5" x14ac:dyDescent="0.25">
      <c r="A991" s="9" t="s">
        <v>1292</v>
      </c>
      <c r="B991">
        <v>284.5</v>
      </c>
      <c r="C991" s="86">
        <v>104.31</v>
      </c>
      <c r="D991" s="87">
        <v>34.123416900000002</v>
      </c>
      <c r="E991" s="87">
        <v>-106.88699339999999</v>
      </c>
    </row>
    <row r="992" spans="1:5" x14ac:dyDescent="0.25">
      <c r="A992" s="9" t="s">
        <v>1292</v>
      </c>
      <c r="B992">
        <v>284.60000000000002</v>
      </c>
      <c r="C992" s="86">
        <v>104.39</v>
      </c>
      <c r="D992" s="87">
        <v>34.124488829999898</v>
      </c>
      <c r="E992" s="87">
        <v>-106.88679500000001</v>
      </c>
    </row>
    <row r="993" spans="1:5" x14ac:dyDescent="0.25">
      <c r="A993" s="9" t="s">
        <v>1292</v>
      </c>
      <c r="B993">
        <v>284.7</v>
      </c>
      <c r="C993" s="86">
        <v>104.48</v>
      </c>
      <c r="D993" s="87">
        <v>34.12555313</v>
      </c>
      <c r="E993" s="87">
        <v>-106.88657379999999</v>
      </c>
    </row>
    <row r="994" spans="1:5" x14ac:dyDescent="0.25">
      <c r="A994" s="9" t="s">
        <v>1292</v>
      </c>
      <c r="B994">
        <v>284.8</v>
      </c>
      <c r="C994" s="86">
        <v>104.56</v>
      </c>
      <c r="D994" s="87">
        <v>34.126575469999899</v>
      </c>
      <c r="E994" s="87">
        <v>-106.8862</v>
      </c>
    </row>
    <row r="995" spans="1:5" x14ac:dyDescent="0.25">
      <c r="A995" s="9" t="s">
        <v>1292</v>
      </c>
      <c r="B995">
        <v>284.89999999999998</v>
      </c>
      <c r="C995" s="86">
        <v>104.64</v>
      </c>
      <c r="D995" s="87">
        <v>34.12760162</v>
      </c>
      <c r="E995" s="87">
        <v>-106.8858261</v>
      </c>
    </row>
    <row r="996" spans="1:5" x14ac:dyDescent="0.25">
      <c r="A996" s="9" t="s">
        <v>1292</v>
      </c>
      <c r="B996">
        <v>285</v>
      </c>
      <c r="C996" s="86">
        <v>104.72</v>
      </c>
      <c r="D996" s="87">
        <v>34.12857056</v>
      </c>
      <c r="E996" s="87">
        <v>-106.8853378</v>
      </c>
    </row>
    <row r="997" spans="1:5" x14ac:dyDescent="0.25">
      <c r="A997" s="9" t="s">
        <v>1292</v>
      </c>
      <c r="B997">
        <v>285.10000000000002</v>
      </c>
      <c r="C997" s="86">
        <v>104.8</v>
      </c>
      <c r="D997" s="87">
        <v>34.129520419999899</v>
      </c>
      <c r="E997" s="87">
        <v>-106.8847961</v>
      </c>
    </row>
    <row r="998" spans="1:5" x14ac:dyDescent="0.25">
      <c r="A998" s="9" t="s">
        <v>1292</v>
      </c>
      <c r="B998">
        <v>285.2</v>
      </c>
      <c r="C998" s="86">
        <v>104.88</v>
      </c>
      <c r="D998" s="87">
        <v>34.130466460000001</v>
      </c>
      <c r="E998" s="87">
        <v>-106.8842621</v>
      </c>
    </row>
    <row r="999" spans="1:5" x14ac:dyDescent="0.25">
      <c r="A999" s="9" t="s">
        <v>1292</v>
      </c>
      <c r="B999">
        <v>285.3</v>
      </c>
      <c r="C999" s="86">
        <v>104.96</v>
      </c>
      <c r="D999" s="87">
        <v>34.131393430000003</v>
      </c>
      <c r="E999" s="87">
        <v>-106.88368989999999</v>
      </c>
    </row>
    <row r="1000" spans="1:5" x14ac:dyDescent="0.25">
      <c r="A1000" s="9" t="s">
        <v>1292</v>
      </c>
      <c r="B1000">
        <v>285.39999999999998</v>
      </c>
      <c r="C1000" s="86">
        <v>105.04</v>
      </c>
      <c r="D1000" s="87">
        <v>34.132320399999898</v>
      </c>
      <c r="E1000" s="87">
        <v>-106.88311</v>
      </c>
    </row>
    <row r="1001" spans="1:5" x14ac:dyDescent="0.25">
      <c r="A1001" s="9" t="s">
        <v>1292</v>
      </c>
      <c r="B1001">
        <v>285.5</v>
      </c>
      <c r="C1001" s="86">
        <v>105.11</v>
      </c>
      <c r="D1001" s="87">
        <v>34.13322067</v>
      </c>
      <c r="E1001" s="87">
        <v>-106.8824997</v>
      </c>
    </row>
    <row r="1002" spans="1:5" x14ac:dyDescent="0.25">
      <c r="A1002" s="9" t="s">
        <v>1292</v>
      </c>
      <c r="B1002">
        <v>285.60000000000002</v>
      </c>
      <c r="C1002" s="86">
        <v>105.19</v>
      </c>
      <c r="D1002" s="87">
        <v>34.134082790000001</v>
      </c>
      <c r="E1002" s="87">
        <v>-106.8818283</v>
      </c>
    </row>
    <row r="1003" spans="1:5" x14ac:dyDescent="0.25">
      <c r="A1003" s="9" t="s">
        <v>1292</v>
      </c>
      <c r="B1003">
        <v>285.7</v>
      </c>
      <c r="C1003" s="86">
        <v>105.27</v>
      </c>
      <c r="D1003" s="87">
        <v>34.134941099999899</v>
      </c>
      <c r="E1003" s="87">
        <v>-106.88116460000001</v>
      </c>
    </row>
    <row r="1004" spans="1:5" x14ac:dyDescent="0.25">
      <c r="A1004" s="9" t="s">
        <v>1292</v>
      </c>
      <c r="B1004">
        <v>285.8</v>
      </c>
      <c r="C1004" s="86">
        <v>105.34</v>
      </c>
      <c r="D1004" s="87">
        <v>34.135799409999898</v>
      </c>
      <c r="E1004" s="87">
        <v>-106.8804932</v>
      </c>
    </row>
    <row r="1005" spans="1:5" x14ac:dyDescent="0.25">
      <c r="A1005" s="9" t="s">
        <v>1292</v>
      </c>
      <c r="B1005">
        <v>285.89999999999998</v>
      </c>
      <c r="C1005" s="86">
        <v>105.42</v>
      </c>
      <c r="D1005" s="87">
        <v>34.136734009999898</v>
      </c>
      <c r="E1005" s="87">
        <v>-106.8799286</v>
      </c>
    </row>
    <row r="1006" spans="1:5" x14ac:dyDescent="0.25">
      <c r="A1006" s="9" t="s">
        <v>1292</v>
      </c>
      <c r="B1006">
        <v>286</v>
      </c>
      <c r="C1006" s="86">
        <v>105.5</v>
      </c>
      <c r="D1006" s="87">
        <v>34.137672420000001</v>
      </c>
      <c r="E1006" s="87">
        <v>-106.8793793</v>
      </c>
    </row>
    <row r="1007" spans="1:5" x14ac:dyDescent="0.25">
      <c r="A1007" s="9" t="s">
        <v>1292</v>
      </c>
      <c r="B1007">
        <v>286.10000000000002</v>
      </c>
      <c r="C1007" s="86">
        <v>105.58</v>
      </c>
      <c r="D1007" s="87">
        <v>34.138633730000002</v>
      </c>
      <c r="E1007" s="87">
        <v>-106.87886810000001</v>
      </c>
    </row>
    <row r="1008" spans="1:5" x14ac:dyDescent="0.25">
      <c r="A1008" s="9" t="s">
        <v>1292</v>
      </c>
      <c r="B1008">
        <v>286.2</v>
      </c>
      <c r="C1008" s="86">
        <v>105.66</v>
      </c>
      <c r="D1008" s="87">
        <v>34.139659880000004</v>
      </c>
      <c r="E1008" s="87">
        <v>-106.87850950000001</v>
      </c>
    </row>
    <row r="1009" spans="1:5" x14ac:dyDescent="0.25">
      <c r="A1009" s="9" t="s">
        <v>1292</v>
      </c>
      <c r="B1009">
        <v>286.3</v>
      </c>
      <c r="C1009" s="86">
        <v>105.74</v>
      </c>
      <c r="D1009" s="87">
        <v>34.140689850000001</v>
      </c>
      <c r="E1009" s="87">
        <v>-106.8781433</v>
      </c>
    </row>
    <row r="1010" spans="1:5" x14ac:dyDescent="0.25">
      <c r="A1010" s="9" t="s">
        <v>1292</v>
      </c>
      <c r="B1010">
        <v>286.39999999999998</v>
      </c>
      <c r="C1010" s="86">
        <v>105.84</v>
      </c>
      <c r="D1010" s="87">
        <v>34.141761780000003</v>
      </c>
      <c r="E1010" s="87">
        <v>-106.8781357</v>
      </c>
    </row>
    <row r="1011" spans="1:5" x14ac:dyDescent="0.25">
      <c r="A1011" s="9" t="s">
        <v>1292</v>
      </c>
      <c r="B1011">
        <v>286.5</v>
      </c>
      <c r="C1011" s="86">
        <v>105.92</v>
      </c>
      <c r="D1011" s="87">
        <v>34.1428451499999</v>
      </c>
      <c r="E1011" s="87">
        <v>-106.8782425</v>
      </c>
    </row>
    <row r="1012" spans="1:5" x14ac:dyDescent="0.25">
      <c r="A1012" s="9" t="s">
        <v>1292</v>
      </c>
      <c r="B1012">
        <v>286.60000000000002</v>
      </c>
      <c r="C1012" s="86">
        <v>106</v>
      </c>
      <c r="D1012" s="87">
        <v>34.143867489999899</v>
      </c>
      <c r="E1012" s="87">
        <v>-106.8786163</v>
      </c>
    </row>
    <row r="1013" spans="1:5" x14ac:dyDescent="0.25">
      <c r="A1013" s="9" t="s">
        <v>1292</v>
      </c>
      <c r="B1013">
        <v>286.7</v>
      </c>
      <c r="C1013" s="86">
        <v>106.08</v>
      </c>
      <c r="D1013" s="87">
        <v>34.144924160000002</v>
      </c>
      <c r="E1013" s="87">
        <v>-106.8787155</v>
      </c>
    </row>
    <row r="1014" spans="1:5" x14ac:dyDescent="0.25">
      <c r="A1014" s="9" t="s">
        <v>1292</v>
      </c>
      <c r="B1014">
        <v>286.8</v>
      </c>
      <c r="C1014" s="86">
        <v>106.17</v>
      </c>
      <c r="D1014" s="87">
        <v>34.1460075399999</v>
      </c>
      <c r="E1014" s="87">
        <v>-106.8785934</v>
      </c>
    </row>
    <row r="1015" spans="1:5" x14ac:dyDescent="0.25">
      <c r="A1015" s="9" t="s">
        <v>1292</v>
      </c>
      <c r="B1015">
        <v>286.89999999999998</v>
      </c>
      <c r="C1015" s="86">
        <v>106.25</v>
      </c>
      <c r="D1015" s="87">
        <v>34.147079470000001</v>
      </c>
      <c r="E1015" s="87">
        <v>-106.8786545</v>
      </c>
    </row>
    <row r="1016" spans="1:5" x14ac:dyDescent="0.25">
      <c r="A1016" s="9" t="s">
        <v>1292</v>
      </c>
      <c r="B1016">
        <v>287</v>
      </c>
      <c r="C1016" s="86">
        <v>106.33</v>
      </c>
      <c r="D1016" s="87">
        <v>34.148124690000003</v>
      </c>
      <c r="E1016" s="87">
        <v>-106.8789597</v>
      </c>
    </row>
    <row r="1017" spans="1:5" x14ac:dyDescent="0.25">
      <c r="A1017" s="9" t="s">
        <v>1292</v>
      </c>
      <c r="B1017">
        <v>287.10000000000002</v>
      </c>
      <c r="C1017" s="86">
        <v>106.41</v>
      </c>
      <c r="D1017" s="87">
        <v>34.149166110000003</v>
      </c>
      <c r="E1017" s="87">
        <v>-106.8792801</v>
      </c>
    </row>
    <row r="1018" spans="1:5" x14ac:dyDescent="0.25">
      <c r="A1018" s="9" t="s">
        <v>1292</v>
      </c>
      <c r="B1018">
        <v>287.2</v>
      </c>
      <c r="C1018" s="86">
        <v>106.49</v>
      </c>
      <c r="D1018" s="87">
        <v>34.149971010000002</v>
      </c>
      <c r="E1018" s="87">
        <v>-106.8799973</v>
      </c>
    </row>
    <row r="1019" spans="1:5" x14ac:dyDescent="0.25">
      <c r="A1019" s="9" t="s">
        <v>1292</v>
      </c>
      <c r="B1019">
        <v>287.3</v>
      </c>
      <c r="C1019" s="86">
        <v>106.57</v>
      </c>
      <c r="D1019" s="87">
        <v>34.15082932</v>
      </c>
      <c r="E1019" s="87">
        <v>-106.88066860000001</v>
      </c>
    </row>
    <row r="1020" spans="1:5" x14ac:dyDescent="0.25">
      <c r="A1020" s="9" t="s">
        <v>1292</v>
      </c>
      <c r="B1020">
        <v>287.39999999999998</v>
      </c>
      <c r="C1020" s="86">
        <v>106.64</v>
      </c>
      <c r="D1020" s="87">
        <v>34.151741029999897</v>
      </c>
      <c r="E1020" s="87">
        <v>-106.88126370000001</v>
      </c>
    </row>
    <row r="1021" spans="1:5" x14ac:dyDescent="0.25">
      <c r="A1021" s="9" t="s">
        <v>1292</v>
      </c>
      <c r="B1021">
        <v>287.5</v>
      </c>
      <c r="C1021" s="86">
        <v>106.73</v>
      </c>
      <c r="D1021" s="87">
        <v>34.152702329999897</v>
      </c>
      <c r="E1021" s="87">
        <v>-106.8817596</v>
      </c>
    </row>
    <row r="1022" spans="1:5" x14ac:dyDescent="0.25">
      <c r="A1022" s="9" t="s">
        <v>1292</v>
      </c>
      <c r="B1022">
        <v>287.60000000000002</v>
      </c>
      <c r="C1022" s="86">
        <v>106.81</v>
      </c>
      <c r="D1022" s="87">
        <v>34.15372086</v>
      </c>
      <c r="E1022" s="87">
        <v>-106.8821564</v>
      </c>
    </row>
    <row r="1023" spans="1:5" x14ac:dyDescent="0.25">
      <c r="A1023" s="9" t="s">
        <v>1292</v>
      </c>
      <c r="B1023">
        <v>287.7</v>
      </c>
      <c r="C1023" s="86">
        <v>106.89</v>
      </c>
      <c r="D1023" s="87">
        <v>34.15473557</v>
      </c>
      <c r="E1023" s="87">
        <v>-106.8825531</v>
      </c>
    </row>
    <row r="1024" spans="1:5" x14ac:dyDescent="0.25">
      <c r="A1024" s="9" t="s">
        <v>1292</v>
      </c>
      <c r="B1024">
        <v>287.8</v>
      </c>
      <c r="C1024" s="86">
        <v>106.97</v>
      </c>
      <c r="D1024" s="87">
        <v>34.155750269999899</v>
      </c>
      <c r="E1024" s="87">
        <v>-106.88294980000001</v>
      </c>
    </row>
    <row r="1025" spans="1:5" x14ac:dyDescent="0.25">
      <c r="A1025" s="9" t="s">
        <v>1292</v>
      </c>
      <c r="B1025">
        <v>287.89999999999998</v>
      </c>
      <c r="C1025" s="86">
        <v>107.05</v>
      </c>
      <c r="D1025" s="87">
        <v>34.156715390000002</v>
      </c>
      <c r="E1025" s="87">
        <v>-106.8834305</v>
      </c>
    </row>
    <row r="1026" spans="1:5" x14ac:dyDescent="0.25">
      <c r="A1026" s="9" t="s">
        <v>1292</v>
      </c>
      <c r="B1026">
        <v>288</v>
      </c>
      <c r="C1026" s="86">
        <v>107.13</v>
      </c>
      <c r="D1026" s="87">
        <v>34.157550809999897</v>
      </c>
      <c r="E1026" s="87">
        <v>-106.8841324</v>
      </c>
    </row>
    <row r="1027" spans="1:5" x14ac:dyDescent="0.25">
      <c r="A1027" s="9" t="s">
        <v>1292</v>
      </c>
      <c r="B1027">
        <v>288.10000000000002</v>
      </c>
      <c r="C1027" s="86">
        <v>107.21</v>
      </c>
      <c r="D1027" s="87">
        <v>34.158439639999898</v>
      </c>
      <c r="E1027" s="87">
        <v>-106.88475800000001</v>
      </c>
    </row>
    <row r="1028" spans="1:5" x14ac:dyDescent="0.25">
      <c r="A1028" s="9" t="s">
        <v>1292</v>
      </c>
      <c r="B1028">
        <v>288.2</v>
      </c>
      <c r="C1028" s="86">
        <v>107.29</v>
      </c>
      <c r="D1028" s="87">
        <v>34.159362790000003</v>
      </c>
      <c r="E1028" s="87">
        <v>-106.8853302</v>
      </c>
    </row>
    <row r="1029" spans="1:5" x14ac:dyDescent="0.25">
      <c r="A1029" s="9" t="s">
        <v>1292</v>
      </c>
      <c r="B1029">
        <v>288.3</v>
      </c>
      <c r="C1029" s="86">
        <v>107.37</v>
      </c>
      <c r="D1029" s="87">
        <v>34.1603813199999</v>
      </c>
      <c r="E1029" s="87">
        <v>-106.88571930000001</v>
      </c>
    </row>
    <row r="1030" spans="1:5" x14ac:dyDescent="0.25">
      <c r="A1030" s="9" t="s">
        <v>1292</v>
      </c>
      <c r="B1030">
        <v>288.39999999999998</v>
      </c>
      <c r="C1030" s="86">
        <v>107.45</v>
      </c>
      <c r="D1030" s="87">
        <v>34.161418910000002</v>
      </c>
      <c r="E1030" s="87">
        <v>-106.8860474</v>
      </c>
    </row>
    <row r="1031" spans="1:5" x14ac:dyDescent="0.25">
      <c r="A1031" s="9" t="s">
        <v>1292</v>
      </c>
      <c r="B1031">
        <v>288.5</v>
      </c>
      <c r="C1031" s="86">
        <v>107.53</v>
      </c>
      <c r="D1031" s="87">
        <v>34.16247559</v>
      </c>
      <c r="E1031" s="87">
        <v>-106.88632200000001</v>
      </c>
    </row>
    <row r="1032" spans="1:5" x14ac:dyDescent="0.25">
      <c r="A1032" s="9" t="s">
        <v>1292</v>
      </c>
      <c r="B1032">
        <v>288.60000000000002</v>
      </c>
      <c r="C1032" s="86">
        <v>107.61</v>
      </c>
      <c r="D1032" s="87">
        <v>34.163547520000002</v>
      </c>
      <c r="E1032" s="87">
        <v>-106.8863678</v>
      </c>
    </row>
    <row r="1033" spans="1:5" x14ac:dyDescent="0.25">
      <c r="A1033" s="9" t="s">
        <v>1292</v>
      </c>
      <c r="B1033">
        <v>288.7</v>
      </c>
      <c r="C1033" s="86">
        <v>107.7</v>
      </c>
      <c r="D1033" s="87">
        <v>34.164634700000001</v>
      </c>
      <c r="E1033" s="87">
        <v>-106.8862839</v>
      </c>
    </row>
    <row r="1034" spans="1:5" x14ac:dyDescent="0.25">
      <c r="A1034" s="9" t="s">
        <v>1292</v>
      </c>
      <c r="B1034">
        <v>288.8</v>
      </c>
      <c r="C1034" s="86">
        <v>107.78</v>
      </c>
      <c r="D1034" s="87">
        <v>34.16572189</v>
      </c>
      <c r="E1034" s="87">
        <v>-106.8862</v>
      </c>
    </row>
    <row r="1035" spans="1:5" x14ac:dyDescent="0.25">
      <c r="A1035" s="9" t="s">
        <v>1292</v>
      </c>
      <c r="B1035">
        <v>288.89999999999998</v>
      </c>
      <c r="C1035" s="86">
        <v>107.87</v>
      </c>
      <c r="D1035" s="87">
        <v>34.16680908</v>
      </c>
      <c r="E1035" s="87">
        <v>-106.8861313</v>
      </c>
    </row>
    <row r="1036" spans="1:5" x14ac:dyDescent="0.25">
      <c r="A1036" s="9" t="s">
        <v>1292</v>
      </c>
      <c r="B1036">
        <v>289</v>
      </c>
      <c r="C1036" s="86">
        <v>107.95</v>
      </c>
      <c r="D1036" s="87">
        <v>34.16789627</v>
      </c>
      <c r="E1036" s="87">
        <v>-106.8860397</v>
      </c>
    </row>
    <row r="1037" spans="1:5" x14ac:dyDescent="0.25">
      <c r="A1037" s="9" t="s">
        <v>1292</v>
      </c>
      <c r="B1037">
        <v>289.10000000000002</v>
      </c>
      <c r="C1037" s="86">
        <v>108.03</v>
      </c>
      <c r="D1037" s="87">
        <v>34.1689643899999</v>
      </c>
      <c r="E1037" s="87">
        <v>-106.88583370000001</v>
      </c>
    </row>
    <row r="1038" spans="1:5" x14ac:dyDescent="0.25">
      <c r="A1038" s="9" t="s">
        <v>1292</v>
      </c>
      <c r="B1038">
        <v>289.2</v>
      </c>
      <c r="C1038" s="86">
        <v>108.11</v>
      </c>
      <c r="D1038" s="87">
        <v>34.169933319999899</v>
      </c>
      <c r="E1038" s="87">
        <v>-106.8853989</v>
      </c>
    </row>
    <row r="1039" spans="1:5" x14ac:dyDescent="0.25">
      <c r="A1039" s="9" t="s">
        <v>1292</v>
      </c>
      <c r="B1039">
        <v>289.3</v>
      </c>
      <c r="C1039" s="86">
        <v>108.19</v>
      </c>
      <c r="D1039" s="87">
        <v>34.170776369999899</v>
      </c>
      <c r="E1039" s="87">
        <v>-106.8847122</v>
      </c>
    </row>
    <row r="1040" spans="1:5" x14ac:dyDescent="0.25">
      <c r="A1040" s="9" t="s">
        <v>1292</v>
      </c>
      <c r="B1040">
        <v>289.39999999999998</v>
      </c>
      <c r="C1040" s="86">
        <v>108.27</v>
      </c>
      <c r="D1040" s="87">
        <v>34.171443940000003</v>
      </c>
      <c r="E1040" s="87">
        <v>-106.8838501</v>
      </c>
    </row>
    <row r="1041" spans="1:5" x14ac:dyDescent="0.25">
      <c r="A1041" s="9" t="s">
        <v>1292</v>
      </c>
      <c r="B1041">
        <v>289.5</v>
      </c>
      <c r="C1041" s="86">
        <v>108.34</v>
      </c>
      <c r="D1041" s="87">
        <v>34.172111510000001</v>
      </c>
      <c r="E1041" s="87">
        <v>-106.882988</v>
      </c>
    </row>
    <row r="1042" spans="1:5" x14ac:dyDescent="0.25">
      <c r="A1042" s="9" t="s">
        <v>1292</v>
      </c>
      <c r="B1042">
        <v>289.60000000000002</v>
      </c>
      <c r="C1042" s="86">
        <v>108.41</v>
      </c>
      <c r="D1042" s="87">
        <v>34.172855380000001</v>
      </c>
      <c r="E1042" s="87">
        <v>-106.8821945</v>
      </c>
    </row>
    <row r="1043" spans="1:5" x14ac:dyDescent="0.25">
      <c r="A1043" s="9" t="s">
        <v>1292</v>
      </c>
      <c r="B1043">
        <v>289.7</v>
      </c>
      <c r="C1043" s="86">
        <v>108.5</v>
      </c>
      <c r="D1043" s="87">
        <v>34.173721309999898</v>
      </c>
      <c r="E1043" s="87">
        <v>-106.88164519999999</v>
      </c>
    </row>
    <row r="1044" spans="1:5" x14ac:dyDescent="0.25">
      <c r="A1044" s="9" t="s">
        <v>1292</v>
      </c>
      <c r="B1044">
        <v>289.8</v>
      </c>
      <c r="C1044" s="86">
        <v>108.58</v>
      </c>
      <c r="D1044" s="87">
        <v>34.174781799999899</v>
      </c>
      <c r="E1044" s="87">
        <v>-106.88168330000001</v>
      </c>
    </row>
    <row r="1045" spans="1:5" x14ac:dyDescent="0.25">
      <c r="A1045" s="9" t="s">
        <v>1292</v>
      </c>
      <c r="B1045">
        <v>289.89999999999998</v>
      </c>
      <c r="C1045" s="86">
        <v>108.65</v>
      </c>
      <c r="D1045" s="87">
        <v>34.1756897</v>
      </c>
      <c r="E1045" s="87">
        <v>-106.8822632</v>
      </c>
    </row>
    <row r="1046" spans="1:5" x14ac:dyDescent="0.25">
      <c r="A1046" s="9" t="s">
        <v>1292</v>
      </c>
      <c r="B1046">
        <v>290</v>
      </c>
      <c r="C1046" s="86">
        <v>108.73</v>
      </c>
      <c r="D1046" s="87">
        <v>34.176525120000001</v>
      </c>
      <c r="E1046" s="87">
        <v>-106.88296510000001</v>
      </c>
    </row>
    <row r="1047" spans="1:5" x14ac:dyDescent="0.25">
      <c r="A1047" s="9" t="s">
        <v>1292</v>
      </c>
      <c r="B1047">
        <v>290.10000000000002</v>
      </c>
      <c r="C1047" s="86">
        <v>108.81</v>
      </c>
      <c r="D1047" s="87">
        <v>34.177360530000001</v>
      </c>
      <c r="E1047" s="87">
        <v>-106.8836594</v>
      </c>
    </row>
    <row r="1048" spans="1:5" x14ac:dyDescent="0.25">
      <c r="A1048" s="9" t="s">
        <v>1292</v>
      </c>
      <c r="B1048">
        <v>290.2</v>
      </c>
      <c r="C1048" s="86">
        <v>108.89</v>
      </c>
      <c r="D1048" s="87">
        <v>34.178356170000001</v>
      </c>
      <c r="E1048" s="87">
        <v>-106.88410949999999</v>
      </c>
    </row>
    <row r="1049" spans="1:5" x14ac:dyDescent="0.25">
      <c r="A1049" s="9" t="s">
        <v>1292</v>
      </c>
      <c r="B1049">
        <v>290.3</v>
      </c>
      <c r="C1049" s="86">
        <v>108.97</v>
      </c>
      <c r="D1049" s="87">
        <v>34.179401400000003</v>
      </c>
      <c r="E1049" s="87">
        <v>-106.884407</v>
      </c>
    </row>
    <row r="1050" spans="1:5" x14ac:dyDescent="0.25">
      <c r="A1050" s="9" t="s">
        <v>1292</v>
      </c>
      <c r="B1050">
        <v>290.39999999999998</v>
      </c>
      <c r="C1050" s="86">
        <v>109.06</v>
      </c>
      <c r="D1050" s="87">
        <v>34.180480959999898</v>
      </c>
      <c r="E1050" s="87">
        <v>-106.8844376</v>
      </c>
    </row>
    <row r="1051" spans="1:5" x14ac:dyDescent="0.25">
      <c r="A1051" s="9" t="s">
        <v>1292</v>
      </c>
      <c r="B1051">
        <v>290.5</v>
      </c>
      <c r="C1051" s="86">
        <v>109.14</v>
      </c>
      <c r="D1051" s="87">
        <v>34.181568149999897</v>
      </c>
      <c r="E1051" s="87">
        <v>-106.8843689</v>
      </c>
    </row>
    <row r="1052" spans="1:5" x14ac:dyDescent="0.25">
      <c r="A1052" s="9" t="s">
        <v>1292</v>
      </c>
      <c r="B1052">
        <v>290.60000000000002</v>
      </c>
      <c r="C1052" s="86">
        <v>109.22</v>
      </c>
      <c r="D1052" s="87">
        <v>34.182655330000003</v>
      </c>
      <c r="E1052" s="87">
        <v>-106.8843079</v>
      </c>
    </row>
    <row r="1053" spans="1:5" x14ac:dyDescent="0.25">
      <c r="A1053" s="9" t="s">
        <v>1292</v>
      </c>
      <c r="B1053">
        <v>290.7</v>
      </c>
      <c r="C1053" s="86">
        <v>109.3</v>
      </c>
      <c r="D1053" s="87">
        <v>34.183742520000003</v>
      </c>
      <c r="E1053" s="87">
        <v>-106.88433070000001</v>
      </c>
    </row>
    <row r="1054" spans="1:5" x14ac:dyDescent="0.25">
      <c r="A1054" s="9" t="s">
        <v>1292</v>
      </c>
      <c r="B1054">
        <v>290.8</v>
      </c>
      <c r="C1054" s="86">
        <v>109.39</v>
      </c>
      <c r="D1054" s="87">
        <v>34.184829710000002</v>
      </c>
      <c r="E1054" s="87">
        <v>-106.88441469999999</v>
      </c>
    </row>
    <row r="1055" spans="1:5" x14ac:dyDescent="0.25">
      <c r="A1055" s="9" t="s">
        <v>1292</v>
      </c>
      <c r="B1055">
        <v>290.89999999999998</v>
      </c>
      <c r="C1055" s="86">
        <v>109.47</v>
      </c>
      <c r="D1055" s="87">
        <v>34.18591309</v>
      </c>
      <c r="E1055" s="87">
        <v>-106.884407</v>
      </c>
    </row>
    <row r="1056" spans="1:5" x14ac:dyDescent="0.25">
      <c r="A1056" s="9" t="s">
        <v>1292</v>
      </c>
      <c r="B1056">
        <v>291</v>
      </c>
      <c r="C1056" s="86">
        <v>109.55</v>
      </c>
      <c r="D1056" s="87">
        <v>34.186996460000003</v>
      </c>
      <c r="E1056" s="87">
        <v>-106.88428500000001</v>
      </c>
    </row>
    <row r="1057" spans="1:5" x14ac:dyDescent="0.25">
      <c r="A1057" s="9" t="s">
        <v>1292</v>
      </c>
      <c r="B1057">
        <v>291.10000000000002</v>
      </c>
      <c r="C1057" s="86">
        <v>109.63</v>
      </c>
      <c r="D1057" s="87">
        <v>34.18807983</v>
      </c>
      <c r="E1057" s="87">
        <v>-106.88417819999999</v>
      </c>
    </row>
    <row r="1058" spans="1:5" x14ac:dyDescent="0.25">
      <c r="A1058" s="9" t="s">
        <v>1292</v>
      </c>
      <c r="B1058">
        <v>291.2</v>
      </c>
      <c r="C1058" s="86">
        <v>109.72</v>
      </c>
      <c r="D1058" s="87">
        <v>34.1891670199999</v>
      </c>
      <c r="E1058" s="87">
        <v>-106.8840866</v>
      </c>
    </row>
    <row r="1059" spans="1:5" x14ac:dyDescent="0.25">
      <c r="A1059" s="9" t="s">
        <v>1292</v>
      </c>
      <c r="B1059">
        <v>291.3</v>
      </c>
      <c r="C1059" s="86">
        <v>109.8</v>
      </c>
      <c r="D1059" s="87">
        <v>34.190223690000003</v>
      </c>
      <c r="E1059" s="87">
        <v>-106.8843002</v>
      </c>
    </row>
    <row r="1060" spans="1:5" x14ac:dyDescent="0.25">
      <c r="A1060" s="9" t="s">
        <v>1292</v>
      </c>
      <c r="B1060">
        <v>291.39999999999998</v>
      </c>
      <c r="C1060" s="86">
        <v>109.88</v>
      </c>
      <c r="D1060" s="87">
        <v>34.191146850000003</v>
      </c>
      <c r="E1060" s="87">
        <v>-106.88483429999999</v>
      </c>
    </row>
    <row r="1061" spans="1:5" x14ac:dyDescent="0.25">
      <c r="A1061" s="9" t="s">
        <v>1292</v>
      </c>
      <c r="B1061">
        <v>291.5</v>
      </c>
      <c r="C1061" s="86">
        <v>109.96</v>
      </c>
      <c r="D1061" s="87">
        <v>34.191982269999897</v>
      </c>
      <c r="E1061" s="87">
        <v>-106.8855362</v>
      </c>
    </row>
    <row r="1062" spans="1:5" x14ac:dyDescent="0.25">
      <c r="A1062" s="9" t="s">
        <v>1292</v>
      </c>
      <c r="B1062">
        <v>291.60000000000002</v>
      </c>
      <c r="C1062" s="86">
        <v>110.03</v>
      </c>
      <c r="D1062" s="87">
        <v>34.192825319999898</v>
      </c>
      <c r="E1062" s="87">
        <v>-106.8862228</v>
      </c>
    </row>
    <row r="1063" spans="1:5" x14ac:dyDescent="0.25">
      <c r="A1063" s="9" t="s">
        <v>1292</v>
      </c>
      <c r="B1063">
        <v>291.7</v>
      </c>
      <c r="C1063" s="86">
        <v>110.12</v>
      </c>
      <c r="D1063" s="87">
        <v>34.193710330000002</v>
      </c>
      <c r="E1063" s="87">
        <v>-106.8868561</v>
      </c>
    </row>
    <row r="1064" spans="1:5" x14ac:dyDescent="0.25">
      <c r="A1064" s="9" t="s">
        <v>1292</v>
      </c>
      <c r="B1064">
        <v>291.8</v>
      </c>
      <c r="C1064" s="86">
        <v>110.2</v>
      </c>
      <c r="D1064" s="87">
        <v>34.194709779999897</v>
      </c>
      <c r="E1064" s="87">
        <v>-106.8872681</v>
      </c>
    </row>
    <row r="1065" spans="1:5" x14ac:dyDescent="0.25">
      <c r="A1065" s="9" t="s">
        <v>1292</v>
      </c>
      <c r="B1065">
        <v>291.89999999999998</v>
      </c>
      <c r="C1065" s="86">
        <v>110.28</v>
      </c>
      <c r="D1065" s="87">
        <v>34.195781709999899</v>
      </c>
      <c r="E1065" s="87">
        <v>-106.8874359</v>
      </c>
    </row>
    <row r="1066" spans="1:5" x14ac:dyDescent="0.25">
      <c r="A1066" s="9" t="s">
        <v>1292</v>
      </c>
      <c r="B1066">
        <v>292</v>
      </c>
      <c r="C1066" s="86">
        <v>110.37</v>
      </c>
      <c r="D1066" s="87">
        <v>34.196811680000003</v>
      </c>
      <c r="E1066" s="87">
        <v>-106.887764</v>
      </c>
    </row>
    <row r="1067" spans="1:5" x14ac:dyDescent="0.25">
      <c r="A1067" s="9" t="s">
        <v>1292</v>
      </c>
      <c r="B1067">
        <v>292.10000000000002</v>
      </c>
      <c r="C1067" s="86">
        <v>110.45</v>
      </c>
      <c r="D1067" s="87">
        <v>34.197776789999899</v>
      </c>
      <c r="E1067" s="87">
        <v>-106.8882675</v>
      </c>
    </row>
    <row r="1068" spans="1:5" x14ac:dyDescent="0.25">
      <c r="A1068" s="9" t="s">
        <v>1292</v>
      </c>
      <c r="B1068">
        <v>292.2</v>
      </c>
      <c r="C1068" s="86">
        <v>110.53</v>
      </c>
      <c r="D1068" s="87">
        <v>34.198822020000001</v>
      </c>
      <c r="E1068" s="87">
        <v>-106.8885193</v>
      </c>
    </row>
    <row r="1069" spans="1:5" x14ac:dyDescent="0.25">
      <c r="A1069" s="9" t="s">
        <v>1292</v>
      </c>
      <c r="B1069">
        <v>292.3</v>
      </c>
      <c r="C1069" s="86">
        <v>110.61</v>
      </c>
      <c r="D1069" s="87">
        <v>34.199893950000003</v>
      </c>
      <c r="E1069" s="87">
        <v>-106.8886261</v>
      </c>
    </row>
    <row r="1070" spans="1:5" x14ac:dyDescent="0.25">
      <c r="A1070" s="9" t="s">
        <v>1292</v>
      </c>
      <c r="B1070">
        <v>292.39999999999998</v>
      </c>
      <c r="C1070" s="86">
        <v>110.69</v>
      </c>
      <c r="D1070" s="87">
        <v>34.20071411</v>
      </c>
      <c r="E1070" s="87">
        <v>-106.88932800000001</v>
      </c>
    </row>
    <row r="1071" spans="1:5" x14ac:dyDescent="0.25">
      <c r="A1071" s="9" t="s">
        <v>1292</v>
      </c>
      <c r="B1071">
        <v>292.5</v>
      </c>
      <c r="C1071" s="86">
        <v>110.78</v>
      </c>
      <c r="D1071" s="87">
        <v>34.201625819999897</v>
      </c>
      <c r="E1071" s="87">
        <v>-106.8898544</v>
      </c>
    </row>
    <row r="1072" spans="1:5" x14ac:dyDescent="0.25">
      <c r="A1072" s="9" t="s">
        <v>1292</v>
      </c>
      <c r="B1072">
        <v>292.60000000000002</v>
      </c>
      <c r="C1072" s="86">
        <v>110.87</v>
      </c>
      <c r="D1072" s="87">
        <v>34.202629090000002</v>
      </c>
      <c r="E1072" s="87">
        <v>-106.88957980000001</v>
      </c>
    </row>
    <row r="1073" spans="1:5" x14ac:dyDescent="0.25">
      <c r="A1073" s="9" t="s">
        <v>1292</v>
      </c>
      <c r="B1073">
        <v>292.7</v>
      </c>
      <c r="C1073" s="86">
        <v>110.95</v>
      </c>
      <c r="D1073" s="87">
        <v>34.20341492</v>
      </c>
      <c r="E1073" s="87">
        <v>-106.88883970000001</v>
      </c>
    </row>
    <row r="1074" spans="1:5" x14ac:dyDescent="0.25">
      <c r="A1074" s="9" t="s">
        <v>1292</v>
      </c>
      <c r="B1074">
        <v>292.8</v>
      </c>
      <c r="C1074" s="86">
        <v>111.02</v>
      </c>
      <c r="D1074" s="87">
        <v>34.203964229999897</v>
      </c>
      <c r="E1074" s="87">
        <v>-106.8879013</v>
      </c>
    </row>
    <row r="1075" spans="1:5" x14ac:dyDescent="0.25">
      <c r="A1075" s="9" t="s">
        <v>1292</v>
      </c>
      <c r="B1075">
        <v>292.89999999999998</v>
      </c>
      <c r="C1075" s="86">
        <v>111.09</v>
      </c>
      <c r="D1075" s="87">
        <v>34.204460140000002</v>
      </c>
      <c r="E1075" s="87">
        <v>-106.88693240000001</v>
      </c>
    </row>
    <row r="1076" spans="1:5" x14ac:dyDescent="0.25">
      <c r="A1076" s="9" t="s">
        <v>1292</v>
      </c>
      <c r="B1076">
        <v>293</v>
      </c>
      <c r="C1076" s="86">
        <v>111.16</v>
      </c>
      <c r="D1076" s="87">
        <v>34.205085750000002</v>
      </c>
      <c r="E1076" s="87">
        <v>-106.8860703</v>
      </c>
    </row>
    <row r="1077" spans="1:5" x14ac:dyDescent="0.25">
      <c r="A1077" s="9" t="s">
        <v>1292</v>
      </c>
      <c r="B1077">
        <v>293.10000000000002</v>
      </c>
      <c r="C1077" s="86">
        <v>111.24</v>
      </c>
      <c r="D1077" s="87">
        <v>34.206001280000002</v>
      </c>
      <c r="E1077" s="87">
        <v>-106.88548280000001</v>
      </c>
    </row>
    <row r="1078" spans="1:5" x14ac:dyDescent="0.25">
      <c r="A1078" s="9" t="s">
        <v>1292</v>
      </c>
      <c r="B1078">
        <v>293.2</v>
      </c>
      <c r="C1078" s="86">
        <v>111.33</v>
      </c>
      <c r="D1078" s="87">
        <v>34.207004550000001</v>
      </c>
      <c r="E1078" s="87">
        <v>-106.8850861</v>
      </c>
    </row>
    <row r="1079" spans="1:5" x14ac:dyDescent="0.25">
      <c r="A1079" s="9" t="s">
        <v>1292</v>
      </c>
      <c r="B1079">
        <v>293.3</v>
      </c>
      <c r="C1079" s="86">
        <v>111.41</v>
      </c>
      <c r="D1079" s="87">
        <v>34.208076480000003</v>
      </c>
      <c r="E1079" s="87">
        <v>-106.8848953</v>
      </c>
    </row>
    <row r="1080" spans="1:5" x14ac:dyDescent="0.25">
      <c r="A1080" s="9" t="s">
        <v>1292</v>
      </c>
      <c r="B1080">
        <v>293.39999999999998</v>
      </c>
      <c r="C1080" s="86">
        <v>111.49</v>
      </c>
      <c r="D1080" s="87">
        <v>34.209110260000003</v>
      </c>
      <c r="E1080" s="87">
        <v>-106.8845444</v>
      </c>
    </row>
    <row r="1081" spans="1:5" x14ac:dyDescent="0.25">
      <c r="A1081" s="9" t="s">
        <v>1292</v>
      </c>
      <c r="B1081">
        <v>293.5</v>
      </c>
      <c r="C1081" s="86">
        <v>111.57</v>
      </c>
      <c r="D1081" s="87">
        <v>34.210132600000001</v>
      </c>
      <c r="E1081" s="87">
        <v>-106.8841705</v>
      </c>
    </row>
    <row r="1082" spans="1:5" x14ac:dyDescent="0.25">
      <c r="A1082" s="9" t="s">
        <v>1292</v>
      </c>
      <c r="B1082">
        <v>293.60000000000002</v>
      </c>
      <c r="C1082" s="86">
        <v>111.65</v>
      </c>
      <c r="D1082" s="87">
        <v>34.211185460000003</v>
      </c>
      <c r="E1082" s="87">
        <v>-106.88397980000001</v>
      </c>
    </row>
    <row r="1083" spans="1:5" x14ac:dyDescent="0.25">
      <c r="A1083" s="9" t="s">
        <v>1292</v>
      </c>
      <c r="B1083">
        <v>293.7</v>
      </c>
      <c r="C1083" s="86">
        <v>111.74</v>
      </c>
      <c r="D1083" s="87">
        <v>34.212257389999898</v>
      </c>
      <c r="E1083" s="87">
        <v>-106.8841019</v>
      </c>
    </row>
    <row r="1084" spans="1:5" x14ac:dyDescent="0.25">
      <c r="A1084" s="9" t="s">
        <v>1292</v>
      </c>
      <c r="B1084">
        <v>293.8</v>
      </c>
      <c r="C1084" s="86">
        <v>111.81</v>
      </c>
      <c r="D1084" s="87">
        <v>34.213172909999898</v>
      </c>
      <c r="E1084" s="87">
        <v>-106.8846588</v>
      </c>
    </row>
    <row r="1085" spans="1:5" x14ac:dyDescent="0.25">
      <c r="A1085" s="9" t="s">
        <v>1292</v>
      </c>
      <c r="B1085">
        <v>293.89999999999998</v>
      </c>
      <c r="C1085" s="86">
        <v>111.89</v>
      </c>
      <c r="D1085" s="87">
        <v>34.213878630000004</v>
      </c>
      <c r="E1085" s="87">
        <v>-106.88549039999999</v>
      </c>
    </row>
    <row r="1086" spans="1:5" x14ac:dyDescent="0.25">
      <c r="A1086" s="9" t="s">
        <v>1292</v>
      </c>
      <c r="B1086">
        <v>294</v>
      </c>
      <c r="C1086" s="86">
        <v>111.97</v>
      </c>
      <c r="D1086" s="87">
        <v>34.214847560000003</v>
      </c>
      <c r="E1086" s="87">
        <v>-106.8859863</v>
      </c>
    </row>
    <row r="1087" spans="1:5" x14ac:dyDescent="0.25">
      <c r="A1087" s="9" t="s">
        <v>1292</v>
      </c>
      <c r="B1087">
        <v>294.10000000000002</v>
      </c>
      <c r="C1087" s="86">
        <v>112.05</v>
      </c>
      <c r="D1087" s="87">
        <v>34.215854640000003</v>
      </c>
      <c r="E1087" s="87">
        <v>-106.8864059</v>
      </c>
    </row>
    <row r="1088" spans="1:5" x14ac:dyDescent="0.25">
      <c r="A1088" s="9" t="s">
        <v>1292</v>
      </c>
      <c r="B1088">
        <v>294.2</v>
      </c>
      <c r="C1088" s="86">
        <v>112.13</v>
      </c>
      <c r="D1088" s="87">
        <v>34.216823580000003</v>
      </c>
      <c r="E1088" s="87">
        <v>-106.88686370000001</v>
      </c>
    </row>
    <row r="1089" spans="1:5" x14ac:dyDescent="0.25">
      <c r="A1089" s="9" t="s">
        <v>1292</v>
      </c>
      <c r="B1089">
        <v>294.3</v>
      </c>
      <c r="C1089" s="86">
        <v>112.21</v>
      </c>
      <c r="D1089" s="87">
        <v>34.21744537</v>
      </c>
      <c r="E1089" s="87">
        <v>-106.8877335</v>
      </c>
    </row>
    <row r="1090" spans="1:5" x14ac:dyDescent="0.25">
      <c r="A1090" s="9" t="s">
        <v>1292</v>
      </c>
      <c r="B1090">
        <v>294.39999999999998</v>
      </c>
      <c r="C1090" s="86">
        <v>112.28</v>
      </c>
      <c r="D1090" s="87">
        <v>34.217849729999898</v>
      </c>
      <c r="E1090" s="87">
        <v>-106.88874819999999</v>
      </c>
    </row>
    <row r="1091" spans="1:5" x14ac:dyDescent="0.25">
      <c r="A1091" s="9" t="s">
        <v>1292</v>
      </c>
      <c r="B1091">
        <v>294.5</v>
      </c>
      <c r="C1091" s="86">
        <v>112.35</v>
      </c>
      <c r="D1091" s="87">
        <v>34.218112949999899</v>
      </c>
      <c r="E1091" s="87">
        <v>-106.88980100000001</v>
      </c>
    </row>
    <row r="1092" spans="1:5" x14ac:dyDescent="0.25">
      <c r="A1092" s="9" t="s">
        <v>1292</v>
      </c>
      <c r="B1092">
        <v>294.60000000000002</v>
      </c>
      <c r="C1092" s="86">
        <v>112.42</v>
      </c>
      <c r="D1092" s="87">
        <v>34.218444820000002</v>
      </c>
      <c r="E1092" s="87">
        <v>-106.8908386</v>
      </c>
    </row>
    <row r="1093" spans="1:5" x14ac:dyDescent="0.25">
      <c r="A1093" s="9" t="s">
        <v>1292</v>
      </c>
      <c r="B1093">
        <v>294.7</v>
      </c>
      <c r="C1093" s="86">
        <v>112.49</v>
      </c>
      <c r="D1093" s="87">
        <v>34.218868260000001</v>
      </c>
      <c r="E1093" s="87">
        <v>-106.8918381</v>
      </c>
    </row>
    <row r="1094" spans="1:5" x14ac:dyDescent="0.25">
      <c r="A1094" s="9" t="s">
        <v>1292</v>
      </c>
      <c r="B1094">
        <v>294.8</v>
      </c>
      <c r="C1094" s="86">
        <v>112.57</v>
      </c>
      <c r="D1094" s="87">
        <v>34.219451900000003</v>
      </c>
      <c r="E1094" s="87">
        <v>-106.8927612</v>
      </c>
    </row>
    <row r="1095" spans="1:5" x14ac:dyDescent="0.25">
      <c r="A1095" s="9" t="s">
        <v>1292</v>
      </c>
      <c r="B1095">
        <v>294.89999999999998</v>
      </c>
      <c r="C1095" s="86">
        <v>112.64</v>
      </c>
      <c r="D1095" s="87">
        <v>34.220142359999898</v>
      </c>
      <c r="E1095" s="87">
        <v>-106.89360050000001</v>
      </c>
    </row>
    <row r="1096" spans="1:5" x14ac:dyDescent="0.25">
      <c r="A1096" s="9" t="s">
        <v>1292</v>
      </c>
      <c r="B1096">
        <v>295</v>
      </c>
      <c r="C1096" s="86">
        <v>112.72</v>
      </c>
      <c r="D1096" s="87">
        <v>34.220928190000002</v>
      </c>
      <c r="E1096" s="87">
        <v>-106.8943558</v>
      </c>
    </row>
    <row r="1097" spans="1:5" x14ac:dyDescent="0.25">
      <c r="A1097" s="9" t="s">
        <v>1292</v>
      </c>
      <c r="B1097">
        <v>295.10000000000002</v>
      </c>
      <c r="C1097" s="86">
        <v>112.8</v>
      </c>
      <c r="D1097" s="87">
        <v>34.221900939999898</v>
      </c>
      <c r="E1097" s="87">
        <v>-106.89473719999999</v>
      </c>
    </row>
    <row r="1098" spans="1:5" x14ac:dyDescent="0.25">
      <c r="A1098" s="9" t="s">
        <v>1292</v>
      </c>
      <c r="B1098">
        <v>295.2</v>
      </c>
      <c r="C1098" s="86">
        <v>112.89</v>
      </c>
      <c r="D1098" s="87">
        <v>34.22297287</v>
      </c>
      <c r="E1098" s="87">
        <v>-106.8945389</v>
      </c>
    </row>
    <row r="1099" spans="1:5" x14ac:dyDescent="0.25">
      <c r="A1099" s="9" t="s">
        <v>1292</v>
      </c>
      <c r="B1099">
        <v>295.3</v>
      </c>
      <c r="C1099" s="86">
        <v>112.97</v>
      </c>
      <c r="D1099" s="87">
        <v>34.224040989999899</v>
      </c>
      <c r="E1099" s="87">
        <v>-106.89431</v>
      </c>
    </row>
    <row r="1100" spans="1:5" x14ac:dyDescent="0.25">
      <c r="A1100" s="9" t="s">
        <v>1292</v>
      </c>
      <c r="B1100">
        <v>295.39999999999998</v>
      </c>
      <c r="C1100" s="86">
        <v>113.06</v>
      </c>
      <c r="D1100" s="87">
        <v>34.225124360000002</v>
      </c>
      <c r="E1100" s="87">
        <v>-106.89427190000001</v>
      </c>
    </row>
    <row r="1101" spans="1:5" x14ac:dyDescent="0.25">
      <c r="A1101" s="9" t="s">
        <v>1292</v>
      </c>
      <c r="B1101">
        <v>295.5</v>
      </c>
      <c r="C1101" s="86">
        <v>113.14</v>
      </c>
      <c r="D1101" s="87">
        <v>34.226161959999899</v>
      </c>
      <c r="E1101" s="87">
        <v>-106.89456939999999</v>
      </c>
    </row>
    <row r="1102" spans="1:5" x14ac:dyDescent="0.25">
      <c r="A1102" s="9" t="s">
        <v>1292</v>
      </c>
      <c r="B1102">
        <v>295.60000000000002</v>
      </c>
      <c r="C1102" s="86">
        <v>113.22</v>
      </c>
      <c r="D1102" s="87">
        <v>34.227058409999898</v>
      </c>
      <c r="E1102" s="87">
        <v>-106.8951721</v>
      </c>
    </row>
    <row r="1103" spans="1:5" x14ac:dyDescent="0.25">
      <c r="A1103" s="9" t="s">
        <v>1292</v>
      </c>
      <c r="B1103">
        <v>295.7</v>
      </c>
      <c r="C1103" s="86">
        <v>113.29</v>
      </c>
      <c r="D1103" s="87">
        <v>34.227870940000003</v>
      </c>
      <c r="E1103" s="87">
        <v>-106.8958969</v>
      </c>
    </row>
    <row r="1104" spans="1:5" x14ac:dyDescent="0.25">
      <c r="A1104" s="9" t="s">
        <v>1292</v>
      </c>
      <c r="B1104">
        <v>295.8</v>
      </c>
      <c r="C1104" s="86">
        <v>113.37</v>
      </c>
      <c r="D1104" s="87">
        <v>34.228511810000001</v>
      </c>
      <c r="E1104" s="87">
        <v>-106.896759</v>
      </c>
    </row>
    <row r="1105" spans="1:5" x14ac:dyDescent="0.25">
      <c r="A1105" s="9" t="s">
        <v>1292</v>
      </c>
      <c r="B1105">
        <v>295.89999999999998</v>
      </c>
      <c r="C1105" s="86">
        <v>113.44</v>
      </c>
      <c r="D1105" s="87">
        <v>34.229095460000003</v>
      </c>
      <c r="E1105" s="87">
        <v>-106.8976746</v>
      </c>
    </row>
    <row r="1106" spans="1:5" x14ac:dyDescent="0.25">
      <c r="A1106" s="9" t="s">
        <v>1292</v>
      </c>
      <c r="B1106">
        <v>296</v>
      </c>
      <c r="C1106" s="86">
        <v>113.52</v>
      </c>
      <c r="D1106" s="87">
        <v>34.229995729999899</v>
      </c>
      <c r="E1106" s="87">
        <v>-106.8982391</v>
      </c>
    </row>
    <row r="1107" spans="1:5" x14ac:dyDescent="0.25">
      <c r="A1107" s="9" t="s">
        <v>1292</v>
      </c>
      <c r="B1107">
        <v>296.10000000000002</v>
      </c>
      <c r="C1107" s="86">
        <v>113.6</v>
      </c>
      <c r="D1107" s="87">
        <v>34.231025699999897</v>
      </c>
      <c r="E1107" s="87">
        <v>-106.8985825</v>
      </c>
    </row>
    <row r="1108" spans="1:5" x14ac:dyDescent="0.25">
      <c r="A1108" s="9" t="s">
        <v>1292</v>
      </c>
      <c r="B1108">
        <v>296.2</v>
      </c>
      <c r="C1108" s="86">
        <v>113.68</v>
      </c>
      <c r="D1108" s="87">
        <v>34.232101440000001</v>
      </c>
      <c r="E1108" s="87">
        <v>-106.898735</v>
      </c>
    </row>
    <row r="1109" spans="1:5" x14ac:dyDescent="0.25">
      <c r="A1109" s="9" t="s">
        <v>1292</v>
      </c>
      <c r="B1109">
        <v>296.3</v>
      </c>
      <c r="C1109" s="86">
        <v>113.77</v>
      </c>
      <c r="D1109" s="87">
        <v>34.233173370000003</v>
      </c>
      <c r="E1109" s="87">
        <v>-106.8989182</v>
      </c>
    </row>
    <row r="1110" spans="1:5" x14ac:dyDescent="0.25">
      <c r="A1110" s="9" t="s">
        <v>1292</v>
      </c>
      <c r="B1110">
        <v>296.39999999999998</v>
      </c>
      <c r="C1110" s="86">
        <v>113.85</v>
      </c>
      <c r="D1110" s="87">
        <v>34.234165189999899</v>
      </c>
      <c r="E1110" s="87">
        <v>-106.899353</v>
      </c>
    </row>
    <row r="1111" spans="1:5" x14ac:dyDescent="0.25">
      <c r="A1111" s="9" t="s">
        <v>1292</v>
      </c>
      <c r="B1111">
        <v>296.5</v>
      </c>
      <c r="C1111" s="86">
        <v>113.93</v>
      </c>
      <c r="D1111" s="87">
        <v>34.235214229999897</v>
      </c>
      <c r="E1111" s="87">
        <v>-106.8994522</v>
      </c>
    </row>
    <row r="1112" spans="1:5" x14ac:dyDescent="0.25">
      <c r="A1112" s="9" t="s">
        <v>1292</v>
      </c>
      <c r="B1112">
        <v>296.60000000000002</v>
      </c>
      <c r="C1112" s="86">
        <v>114</v>
      </c>
      <c r="D1112" s="87">
        <v>34.236053470000002</v>
      </c>
      <c r="E1112" s="87">
        <v>-106.89881130000001</v>
      </c>
    </row>
    <row r="1113" spans="1:5" x14ac:dyDescent="0.25">
      <c r="A1113" s="9" t="s">
        <v>1292</v>
      </c>
      <c r="B1113">
        <v>296.7</v>
      </c>
      <c r="C1113" s="86">
        <v>114.07</v>
      </c>
      <c r="D1113" s="87">
        <v>34.236598970000003</v>
      </c>
      <c r="E1113" s="87">
        <v>-106.89786530000001</v>
      </c>
    </row>
    <row r="1114" spans="1:5" x14ac:dyDescent="0.25">
      <c r="A1114" s="9" t="s">
        <v>1292</v>
      </c>
      <c r="B1114">
        <v>296.8</v>
      </c>
      <c r="C1114" s="86">
        <v>114.15</v>
      </c>
      <c r="D1114" s="87">
        <v>34.2372016899999</v>
      </c>
      <c r="E1114" s="87">
        <v>-106.89696499999999</v>
      </c>
    </row>
    <row r="1115" spans="1:5" x14ac:dyDescent="0.25">
      <c r="A1115" s="9" t="s">
        <v>1292</v>
      </c>
      <c r="B1115">
        <v>296.89999999999998</v>
      </c>
      <c r="C1115" s="86">
        <v>114.23</v>
      </c>
      <c r="D1115" s="87">
        <v>34.238082890000001</v>
      </c>
      <c r="E1115" s="87">
        <v>-106.8963242</v>
      </c>
    </row>
    <row r="1116" spans="1:5" x14ac:dyDescent="0.25">
      <c r="A1116" s="9" t="s">
        <v>1292</v>
      </c>
      <c r="B1116">
        <v>297</v>
      </c>
      <c r="C1116" s="86">
        <v>114.3</v>
      </c>
      <c r="D1116" s="87">
        <v>34.23905182</v>
      </c>
      <c r="E1116" s="87">
        <v>-106.8958511</v>
      </c>
    </row>
    <row r="1117" spans="1:5" x14ac:dyDescent="0.25">
      <c r="A1117" s="9" t="s">
        <v>1292</v>
      </c>
      <c r="B1117">
        <v>297.10000000000002</v>
      </c>
      <c r="C1117" s="86">
        <v>114.4</v>
      </c>
      <c r="D1117" s="87">
        <v>34.240116120000003</v>
      </c>
      <c r="E1117" s="87">
        <v>-106.89592740000001</v>
      </c>
    </row>
    <row r="1118" spans="1:5" x14ac:dyDescent="0.25">
      <c r="A1118" s="9" t="s">
        <v>1292</v>
      </c>
      <c r="B1118">
        <v>297.2</v>
      </c>
      <c r="C1118" s="86">
        <v>114.48</v>
      </c>
      <c r="D1118" s="87">
        <v>34.241077420000003</v>
      </c>
      <c r="E1118" s="87">
        <v>-106.8964005</v>
      </c>
    </row>
    <row r="1119" spans="1:5" x14ac:dyDescent="0.25">
      <c r="A1119" s="9" t="s">
        <v>1292</v>
      </c>
      <c r="B1119">
        <v>297.3</v>
      </c>
      <c r="C1119" s="86">
        <v>114.56</v>
      </c>
      <c r="D1119" s="87">
        <v>34.241847989999897</v>
      </c>
      <c r="E1119" s="87">
        <v>-106.8971634</v>
      </c>
    </row>
    <row r="1120" spans="1:5" x14ac:dyDescent="0.25">
      <c r="A1120" s="9" t="s">
        <v>1292</v>
      </c>
      <c r="B1120">
        <v>297.39999999999998</v>
      </c>
      <c r="C1120" s="86">
        <v>114.63</v>
      </c>
      <c r="D1120" s="87">
        <v>34.242561340000002</v>
      </c>
      <c r="E1120" s="87">
        <v>-106.89798740000001</v>
      </c>
    </row>
    <row r="1121" spans="1:5" x14ac:dyDescent="0.25">
      <c r="A1121" s="9" t="s">
        <v>1292</v>
      </c>
      <c r="B1121">
        <v>297.5</v>
      </c>
      <c r="C1121" s="86">
        <v>114.71</v>
      </c>
      <c r="D1121" s="87">
        <v>34.243343350000004</v>
      </c>
      <c r="E1121" s="87">
        <v>-106.8987274</v>
      </c>
    </row>
    <row r="1122" spans="1:5" x14ac:dyDescent="0.25">
      <c r="A1122" s="9" t="s">
        <v>1292</v>
      </c>
      <c r="B1122">
        <v>297.60000000000002</v>
      </c>
      <c r="C1122" s="86">
        <v>114.79</v>
      </c>
      <c r="D1122" s="87">
        <v>34.244316099999899</v>
      </c>
      <c r="E1122" s="87">
        <v>-106.8991776</v>
      </c>
    </row>
    <row r="1123" spans="1:5" x14ac:dyDescent="0.25">
      <c r="A1123" s="9" t="s">
        <v>1292</v>
      </c>
      <c r="B1123">
        <v>297.7</v>
      </c>
      <c r="C1123" s="86">
        <v>114.87</v>
      </c>
      <c r="D1123" s="87">
        <v>34.245388030000001</v>
      </c>
      <c r="E1123" s="87">
        <v>-106.899292</v>
      </c>
    </row>
    <row r="1124" spans="1:5" x14ac:dyDescent="0.25">
      <c r="A1124" s="9" t="s">
        <v>1292</v>
      </c>
      <c r="B1124">
        <v>297.8</v>
      </c>
      <c r="C1124" s="86">
        <v>114.95</v>
      </c>
      <c r="D1124" s="87">
        <v>34.246452329999897</v>
      </c>
      <c r="E1124" s="87">
        <v>-106.89907839999999</v>
      </c>
    </row>
    <row r="1125" spans="1:5" x14ac:dyDescent="0.25">
      <c r="A1125" s="9" t="s">
        <v>1292</v>
      </c>
      <c r="B1125">
        <v>297.89999999999998</v>
      </c>
      <c r="C1125" s="86">
        <v>115.03</v>
      </c>
      <c r="D1125" s="87">
        <v>34.24744415</v>
      </c>
      <c r="E1125" s="87">
        <v>-106.8986282</v>
      </c>
    </row>
    <row r="1126" spans="1:5" x14ac:dyDescent="0.25">
      <c r="A1126" s="9" t="s">
        <v>1292</v>
      </c>
      <c r="B1126">
        <v>298</v>
      </c>
      <c r="C1126" s="86">
        <v>115.11</v>
      </c>
      <c r="D1126" s="87">
        <v>34.24845886</v>
      </c>
      <c r="E1126" s="87">
        <v>-106.89823149999999</v>
      </c>
    </row>
    <row r="1127" spans="1:5" x14ac:dyDescent="0.25">
      <c r="A1127" s="9" t="s">
        <v>1292</v>
      </c>
      <c r="B1127">
        <v>298.10000000000002</v>
      </c>
      <c r="C1127" s="86">
        <v>115.2</v>
      </c>
      <c r="D1127" s="87">
        <v>34.249485020000002</v>
      </c>
      <c r="E1127" s="87">
        <v>-106.89786530000001</v>
      </c>
    </row>
    <row r="1128" spans="1:5" x14ac:dyDescent="0.25">
      <c r="A1128" s="9" t="s">
        <v>1292</v>
      </c>
      <c r="B1128">
        <v>298.2</v>
      </c>
      <c r="C1128" s="86">
        <v>115.28</v>
      </c>
      <c r="D1128" s="87">
        <v>34.2505073499999</v>
      </c>
      <c r="E1128" s="87">
        <v>-106.8974915</v>
      </c>
    </row>
    <row r="1129" spans="1:5" x14ac:dyDescent="0.25">
      <c r="A1129" s="9" t="s">
        <v>1292</v>
      </c>
      <c r="B1129">
        <v>298.3</v>
      </c>
      <c r="C1129" s="86">
        <v>115.36</v>
      </c>
      <c r="D1129" s="87">
        <v>34.251491549999898</v>
      </c>
      <c r="E1129" s="87">
        <v>-106.897049</v>
      </c>
    </row>
    <row r="1130" spans="1:5" x14ac:dyDescent="0.25">
      <c r="A1130" s="9" t="s">
        <v>1292</v>
      </c>
      <c r="B1130">
        <v>298.39999999999998</v>
      </c>
      <c r="C1130" s="86">
        <v>115.44</v>
      </c>
      <c r="D1130" s="87">
        <v>34.252361299999897</v>
      </c>
      <c r="E1130" s="87">
        <v>-106.8963928</v>
      </c>
    </row>
    <row r="1131" spans="1:5" x14ac:dyDescent="0.25">
      <c r="A1131" s="9" t="s">
        <v>1292</v>
      </c>
      <c r="B1131">
        <v>298.5</v>
      </c>
      <c r="C1131" s="86">
        <v>115.51</v>
      </c>
      <c r="D1131" s="87">
        <v>34.253364560000001</v>
      </c>
      <c r="E1131" s="87">
        <v>-106.8959732</v>
      </c>
    </row>
    <row r="1132" spans="1:5" x14ac:dyDescent="0.25">
      <c r="A1132" s="9" t="s">
        <v>1292</v>
      </c>
      <c r="B1132">
        <v>298.60000000000002</v>
      </c>
      <c r="C1132" s="86">
        <v>115.6</v>
      </c>
      <c r="D1132" s="87">
        <v>34.254364010000003</v>
      </c>
      <c r="E1132" s="87">
        <v>-106.89553069999999</v>
      </c>
    </row>
    <row r="1133" spans="1:5" x14ac:dyDescent="0.25">
      <c r="A1133" s="9" t="s">
        <v>1292</v>
      </c>
      <c r="B1133">
        <v>298.7</v>
      </c>
      <c r="C1133" s="86">
        <v>115.67</v>
      </c>
      <c r="D1133" s="87">
        <v>34.255306240000003</v>
      </c>
      <c r="E1133" s="87">
        <v>-106.8950195</v>
      </c>
    </row>
    <row r="1134" spans="1:5" x14ac:dyDescent="0.25">
      <c r="A1134" s="9" t="s">
        <v>1292</v>
      </c>
      <c r="B1134">
        <v>298.8</v>
      </c>
      <c r="C1134" s="86">
        <v>115.75</v>
      </c>
      <c r="D1134" s="87">
        <v>34.255962369999899</v>
      </c>
      <c r="E1134" s="87">
        <v>-106.8941803</v>
      </c>
    </row>
    <row r="1135" spans="1:5" x14ac:dyDescent="0.25">
      <c r="A1135" s="9" t="s">
        <v>1292</v>
      </c>
      <c r="B1135">
        <v>298.89999999999998</v>
      </c>
      <c r="C1135" s="86">
        <v>115.82</v>
      </c>
      <c r="D1135" s="87">
        <v>34.25622559</v>
      </c>
      <c r="E1135" s="87">
        <v>-106.8931274</v>
      </c>
    </row>
    <row r="1136" spans="1:5" x14ac:dyDescent="0.25">
      <c r="A1136" s="9" t="s">
        <v>1292</v>
      </c>
      <c r="B1136">
        <v>299</v>
      </c>
      <c r="C1136" s="86">
        <v>115.88</v>
      </c>
      <c r="D1136" s="87">
        <v>34.2561988799999</v>
      </c>
      <c r="E1136" s="87">
        <v>-106.89204410000001</v>
      </c>
    </row>
    <row r="1137" spans="1:5" x14ac:dyDescent="0.25">
      <c r="A1137" s="9" t="s">
        <v>1292</v>
      </c>
      <c r="B1137">
        <v>299.10000000000002</v>
      </c>
      <c r="C1137" s="86">
        <v>115.95</v>
      </c>
      <c r="D1137" s="87">
        <v>34.2561263999999</v>
      </c>
      <c r="E1137" s="87">
        <v>-106.8909531</v>
      </c>
    </row>
    <row r="1138" spans="1:5" x14ac:dyDescent="0.25">
      <c r="A1138" s="9" t="s">
        <v>1292</v>
      </c>
      <c r="B1138">
        <v>299.2</v>
      </c>
      <c r="C1138" s="86">
        <v>116.02</v>
      </c>
      <c r="D1138" s="87">
        <v>34.255920410000002</v>
      </c>
      <c r="E1138" s="87">
        <v>-106.8898849</v>
      </c>
    </row>
    <row r="1139" spans="1:5" x14ac:dyDescent="0.25">
      <c r="A1139" s="9" t="s">
        <v>1292</v>
      </c>
      <c r="B1139">
        <v>299.3</v>
      </c>
      <c r="C1139" s="86">
        <v>116.08</v>
      </c>
      <c r="D1139" s="87">
        <v>34.2557907099999</v>
      </c>
      <c r="E1139" s="87">
        <v>-106.8888092</v>
      </c>
    </row>
    <row r="1140" spans="1:5" x14ac:dyDescent="0.25">
      <c r="A1140" s="9" t="s">
        <v>1292</v>
      </c>
      <c r="B1140">
        <v>299.39999999999998</v>
      </c>
      <c r="C1140" s="86">
        <v>116.14</v>
      </c>
      <c r="D1140" s="87">
        <v>34.255897519999898</v>
      </c>
      <c r="E1140" s="87">
        <v>-106.8877258</v>
      </c>
    </row>
    <row r="1141" spans="1:5" x14ac:dyDescent="0.25">
      <c r="A1141" s="9" t="s">
        <v>1292</v>
      </c>
      <c r="B1141">
        <v>299.5</v>
      </c>
      <c r="C1141" s="86">
        <v>116.21</v>
      </c>
      <c r="D1141" s="87">
        <v>34.256294250000003</v>
      </c>
      <c r="E1141" s="87">
        <v>-106.8867111</v>
      </c>
    </row>
    <row r="1142" spans="1:5" x14ac:dyDescent="0.25">
      <c r="A1142" s="9" t="s">
        <v>1292</v>
      </c>
      <c r="B1142">
        <v>299.60000000000002</v>
      </c>
      <c r="C1142" s="86">
        <v>116.27</v>
      </c>
      <c r="D1142" s="87">
        <v>34.25679779</v>
      </c>
      <c r="E1142" s="87">
        <v>-106.8857498</v>
      </c>
    </row>
    <row r="1143" spans="1:5" x14ac:dyDescent="0.25">
      <c r="A1143" s="9" t="s">
        <v>1292</v>
      </c>
      <c r="B1143">
        <v>299.7</v>
      </c>
      <c r="C1143" s="86">
        <v>116.34</v>
      </c>
      <c r="D1143" s="87">
        <v>34.257183070000004</v>
      </c>
      <c r="E1143" s="87">
        <v>-106.8847504</v>
      </c>
    </row>
    <row r="1144" spans="1:5" x14ac:dyDescent="0.25">
      <c r="A1144" s="9" t="s">
        <v>1292</v>
      </c>
      <c r="B1144">
        <v>299.8</v>
      </c>
      <c r="C1144" s="86">
        <v>116.4</v>
      </c>
      <c r="D1144" s="87">
        <v>34.25723267</v>
      </c>
      <c r="E1144" s="87">
        <v>-106.88367460000001</v>
      </c>
    </row>
    <row r="1145" spans="1:5" x14ac:dyDescent="0.25">
      <c r="A1145" s="9" t="s">
        <v>1292</v>
      </c>
      <c r="B1145">
        <v>299.89999999999998</v>
      </c>
      <c r="C1145" s="86">
        <v>116.46</v>
      </c>
      <c r="D1145" s="87">
        <v>34.257091520000003</v>
      </c>
      <c r="E1145" s="87">
        <v>-106.88259119999999</v>
      </c>
    </row>
    <row r="1146" spans="1:5" x14ac:dyDescent="0.25">
      <c r="A1146" s="9" t="s">
        <v>1292</v>
      </c>
      <c r="B1146">
        <v>300</v>
      </c>
      <c r="C1146" s="86">
        <v>116.52</v>
      </c>
      <c r="D1146" s="87">
        <v>34.256885529999899</v>
      </c>
      <c r="E1146" s="87">
        <v>-106.8815231</v>
      </c>
    </row>
    <row r="1147" spans="1:5" x14ac:dyDescent="0.25">
      <c r="A1147" s="9" t="s">
        <v>1292</v>
      </c>
      <c r="B1147">
        <v>300.10000000000002</v>
      </c>
      <c r="C1147" s="86">
        <v>116.58</v>
      </c>
      <c r="D1147" s="87">
        <v>34.2568512</v>
      </c>
      <c r="E1147" s="87">
        <v>-106.88044739999999</v>
      </c>
    </row>
    <row r="1148" spans="1:5" x14ac:dyDescent="0.25">
      <c r="A1148" s="9" t="s">
        <v>1292</v>
      </c>
      <c r="B1148">
        <v>300.2</v>
      </c>
      <c r="C1148" s="86">
        <v>116.65</v>
      </c>
      <c r="D1148" s="87">
        <v>34.256946560000003</v>
      </c>
      <c r="E1148" s="87">
        <v>-106.87935640000001</v>
      </c>
    </row>
    <row r="1149" spans="1:5" x14ac:dyDescent="0.25">
      <c r="A1149" s="9" t="s">
        <v>1292</v>
      </c>
      <c r="B1149">
        <v>300.3</v>
      </c>
      <c r="C1149" s="86">
        <v>116.71</v>
      </c>
      <c r="D1149" s="87">
        <v>34.257190700000002</v>
      </c>
      <c r="E1149" s="87">
        <v>-106.8783035</v>
      </c>
    </row>
    <row r="1150" spans="1:5" x14ac:dyDescent="0.25">
      <c r="A1150" s="9" t="s">
        <v>1292</v>
      </c>
      <c r="B1150">
        <v>300.39999999999998</v>
      </c>
      <c r="C1150" s="86">
        <v>116.77</v>
      </c>
      <c r="D1150" s="87">
        <v>34.25749588</v>
      </c>
      <c r="E1150" s="87">
        <v>-106.87725829999999</v>
      </c>
    </row>
    <row r="1151" spans="1:5" x14ac:dyDescent="0.25">
      <c r="A1151" s="9" t="s">
        <v>1292</v>
      </c>
      <c r="B1151">
        <v>300.5</v>
      </c>
      <c r="C1151" s="86">
        <v>116.83</v>
      </c>
      <c r="D1151" s="87">
        <v>34.25783157</v>
      </c>
      <c r="E1151" s="87">
        <v>-106.8762207</v>
      </c>
    </row>
    <row r="1152" spans="1:5" x14ac:dyDescent="0.25">
      <c r="A1152" s="9" t="s">
        <v>1292</v>
      </c>
      <c r="B1152">
        <v>300.60000000000002</v>
      </c>
      <c r="C1152" s="86">
        <v>116.9</v>
      </c>
      <c r="D1152" s="87">
        <v>34.2581749</v>
      </c>
      <c r="E1152" s="87">
        <v>-106.8751831</v>
      </c>
    </row>
    <row r="1153" spans="1:5" x14ac:dyDescent="0.25">
      <c r="A1153" s="9" t="s">
        <v>1292</v>
      </c>
      <c r="B1153">
        <v>300.7</v>
      </c>
      <c r="C1153" s="86">
        <v>116.96</v>
      </c>
      <c r="D1153" s="87">
        <v>34.258533479999898</v>
      </c>
      <c r="E1153" s="87">
        <v>-106.8741531</v>
      </c>
    </row>
    <row r="1154" spans="1:5" x14ac:dyDescent="0.25">
      <c r="A1154" s="9" t="s">
        <v>1292</v>
      </c>
      <c r="B1154">
        <v>300.8</v>
      </c>
      <c r="C1154" s="86">
        <v>117.03</v>
      </c>
      <c r="D1154" s="87">
        <v>34.258983610000001</v>
      </c>
      <c r="E1154" s="87">
        <v>-106.87321470000001</v>
      </c>
    </row>
    <row r="1155" spans="1:5" x14ac:dyDescent="0.25">
      <c r="A1155" s="9" t="s">
        <v>1292</v>
      </c>
      <c r="B1155">
        <v>300.89999999999998</v>
      </c>
      <c r="C1155" s="86">
        <v>117.11</v>
      </c>
      <c r="D1155" s="87">
        <v>34.260070800000001</v>
      </c>
      <c r="E1155" s="87">
        <v>-106.8731689</v>
      </c>
    </row>
    <row r="1156" spans="1:5" x14ac:dyDescent="0.25">
      <c r="A1156" s="9" t="s">
        <v>1292</v>
      </c>
      <c r="B1156">
        <v>301</v>
      </c>
      <c r="C1156" s="86">
        <v>117.18</v>
      </c>
      <c r="D1156" s="87">
        <v>34.261135099999898</v>
      </c>
      <c r="E1156" s="87">
        <v>-106.87294009999999</v>
      </c>
    </row>
    <row r="1157" spans="1:5" x14ac:dyDescent="0.25">
      <c r="A1157" s="9" t="s">
        <v>1292</v>
      </c>
      <c r="B1157">
        <v>301.10000000000002</v>
      </c>
      <c r="C1157" s="86">
        <v>117.27</v>
      </c>
      <c r="D1157" s="87">
        <v>34.261959079999897</v>
      </c>
      <c r="E1157" s="87">
        <v>-106.87226099999999</v>
      </c>
    </row>
    <row r="1158" spans="1:5" x14ac:dyDescent="0.25">
      <c r="A1158" s="9" t="s">
        <v>1292</v>
      </c>
      <c r="B1158">
        <v>301.2</v>
      </c>
      <c r="C1158" s="86">
        <v>117.33</v>
      </c>
      <c r="D1158" s="87">
        <v>34.262329100000002</v>
      </c>
      <c r="E1158" s="87">
        <v>-106.87129210000001</v>
      </c>
    </row>
    <row r="1159" spans="1:5" x14ac:dyDescent="0.25">
      <c r="A1159" s="9" t="s">
        <v>1292</v>
      </c>
      <c r="B1159">
        <v>301.3</v>
      </c>
      <c r="C1159" s="86">
        <v>117.39</v>
      </c>
      <c r="D1159" s="87">
        <v>34.26229858</v>
      </c>
      <c r="E1159" s="87">
        <v>-106.8702164</v>
      </c>
    </row>
    <row r="1160" spans="1:5" x14ac:dyDescent="0.25">
      <c r="A1160" s="9" t="s">
        <v>1292</v>
      </c>
      <c r="B1160">
        <v>301.39999999999998</v>
      </c>
      <c r="C1160" s="86">
        <v>117.45</v>
      </c>
      <c r="D1160" s="87">
        <v>34.262119290000001</v>
      </c>
      <c r="E1160" s="87">
        <v>-106.86914059999999</v>
      </c>
    </row>
    <row r="1161" spans="1:5" x14ac:dyDescent="0.25">
      <c r="A1161" s="9" t="s">
        <v>1292</v>
      </c>
      <c r="B1161">
        <v>301.5</v>
      </c>
      <c r="C1161" s="86">
        <v>117.51</v>
      </c>
      <c r="D1161" s="87">
        <v>34.261703490000002</v>
      </c>
      <c r="E1161" s="87">
        <v>-106.8681335</v>
      </c>
    </row>
    <row r="1162" spans="1:5" x14ac:dyDescent="0.25">
      <c r="A1162" s="9" t="s">
        <v>1292</v>
      </c>
      <c r="B1162">
        <v>301.60000000000002</v>
      </c>
      <c r="C1162" s="86">
        <v>117.57</v>
      </c>
      <c r="D1162" s="87">
        <v>34.261043549999897</v>
      </c>
      <c r="E1162" s="87">
        <v>-106.8672943</v>
      </c>
    </row>
    <row r="1163" spans="1:5" x14ac:dyDescent="0.25">
      <c r="A1163" s="9" t="s">
        <v>1292</v>
      </c>
      <c r="B1163">
        <v>301.7</v>
      </c>
      <c r="C1163" s="86">
        <v>117.64</v>
      </c>
      <c r="D1163" s="87">
        <v>34.26017761</v>
      </c>
      <c r="E1163" s="87">
        <v>-106.8666534</v>
      </c>
    </row>
    <row r="1164" spans="1:5" x14ac:dyDescent="0.25">
      <c r="A1164" s="9" t="s">
        <v>1292</v>
      </c>
      <c r="B1164">
        <v>301.8</v>
      </c>
      <c r="C1164" s="86">
        <v>117.71</v>
      </c>
      <c r="D1164" s="87">
        <v>34.259410860000003</v>
      </c>
      <c r="E1164" s="87">
        <v>-106.8659286</v>
      </c>
    </row>
    <row r="1165" spans="1:5" x14ac:dyDescent="0.25">
      <c r="A1165" s="9" t="s">
        <v>1292</v>
      </c>
      <c r="B1165">
        <v>301.89999999999998</v>
      </c>
      <c r="C1165" s="86">
        <v>117.77</v>
      </c>
      <c r="D1165" s="87">
        <v>34.25901794</v>
      </c>
      <c r="E1165" s="87">
        <v>-106.8649216</v>
      </c>
    </row>
    <row r="1166" spans="1:5" x14ac:dyDescent="0.25">
      <c r="A1166" s="9" t="s">
        <v>1292</v>
      </c>
      <c r="B1166">
        <v>302</v>
      </c>
      <c r="C1166" s="86">
        <v>117.83</v>
      </c>
      <c r="D1166" s="87">
        <v>34.258956910000002</v>
      </c>
      <c r="E1166" s="87">
        <v>-106.863884</v>
      </c>
    </row>
    <row r="1167" spans="1:5" x14ac:dyDescent="0.25">
      <c r="A1167" s="9" t="s">
        <v>1292</v>
      </c>
      <c r="B1167">
        <v>302.10000000000002</v>
      </c>
      <c r="C1167" s="86">
        <v>117.89</v>
      </c>
      <c r="D1167" s="87">
        <v>34.2592620799999</v>
      </c>
      <c r="E1167" s="87">
        <v>-106.86283109999999</v>
      </c>
    </row>
    <row r="1168" spans="1:5" x14ac:dyDescent="0.25">
      <c r="A1168" s="9" t="s">
        <v>1292</v>
      </c>
      <c r="B1168">
        <v>302.2</v>
      </c>
      <c r="C1168" s="86">
        <v>117.96</v>
      </c>
      <c r="D1168" s="87">
        <v>34.2599144</v>
      </c>
      <c r="E1168" s="87">
        <v>-106.86199190000001</v>
      </c>
    </row>
    <row r="1169" spans="1:5" x14ac:dyDescent="0.25">
      <c r="A1169" s="9" t="s">
        <v>1292</v>
      </c>
      <c r="B1169">
        <v>302.3</v>
      </c>
      <c r="C1169" s="86">
        <v>118.02</v>
      </c>
      <c r="D1169" s="87">
        <v>34.260879520000003</v>
      </c>
      <c r="E1169" s="87">
        <v>-106.86156459999999</v>
      </c>
    </row>
    <row r="1170" spans="1:5" x14ac:dyDescent="0.25">
      <c r="A1170" s="9" t="s">
        <v>1292</v>
      </c>
      <c r="B1170">
        <v>302.39999999999998</v>
      </c>
      <c r="C1170" s="86">
        <v>118.1</v>
      </c>
      <c r="D1170" s="87">
        <v>34.261734009999898</v>
      </c>
      <c r="E1170" s="87">
        <v>-106.86092379999999</v>
      </c>
    </row>
    <row r="1171" spans="1:5" x14ac:dyDescent="0.25">
      <c r="A1171" s="9" t="s">
        <v>1292</v>
      </c>
      <c r="B1171">
        <v>302.5</v>
      </c>
      <c r="C1171" s="86">
        <v>118.16</v>
      </c>
      <c r="D1171" s="87">
        <v>34.262359619999899</v>
      </c>
      <c r="E1171" s="87">
        <v>-106.8600311</v>
      </c>
    </row>
    <row r="1172" spans="1:5" x14ac:dyDescent="0.25">
      <c r="A1172" s="9" t="s">
        <v>1292</v>
      </c>
      <c r="B1172">
        <v>302.60000000000002</v>
      </c>
      <c r="C1172" s="86">
        <v>118.22</v>
      </c>
      <c r="D1172" s="87">
        <v>34.26302338</v>
      </c>
      <c r="E1172" s="87">
        <v>-106.8591766</v>
      </c>
    </row>
    <row r="1173" spans="1:5" x14ac:dyDescent="0.25">
      <c r="A1173" s="9" t="s">
        <v>1292</v>
      </c>
      <c r="B1173">
        <v>302.7</v>
      </c>
      <c r="C1173" s="86">
        <v>118.29</v>
      </c>
      <c r="D1173" s="87">
        <v>34.263973239999899</v>
      </c>
      <c r="E1173" s="87">
        <v>-106.8587646</v>
      </c>
    </row>
    <row r="1174" spans="1:5" x14ac:dyDescent="0.25">
      <c r="A1174" s="9" t="s">
        <v>1292</v>
      </c>
      <c r="B1174">
        <v>302.8</v>
      </c>
      <c r="C1174" s="86">
        <v>118.35</v>
      </c>
      <c r="D1174" s="87">
        <v>34.264896389999898</v>
      </c>
      <c r="E1174" s="87">
        <v>-106.8592834</v>
      </c>
    </row>
    <row r="1175" spans="1:5" x14ac:dyDescent="0.25">
      <c r="A1175" s="9" t="s">
        <v>1292</v>
      </c>
      <c r="B1175">
        <v>302.89999999999998</v>
      </c>
      <c r="C1175" s="86">
        <v>118.43</v>
      </c>
      <c r="D1175" s="87">
        <v>34.265754700000002</v>
      </c>
      <c r="E1175" s="87">
        <v>-106.85983280000001</v>
      </c>
    </row>
    <row r="1176" spans="1:5" x14ac:dyDescent="0.25">
      <c r="A1176" s="9" t="s">
        <v>1292</v>
      </c>
      <c r="B1176">
        <v>303</v>
      </c>
      <c r="C1176" s="86">
        <v>118.5</v>
      </c>
      <c r="D1176" s="87">
        <v>34.26683044</v>
      </c>
      <c r="E1176" s="87">
        <v>-106.8597717</v>
      </c>
    </row>
    <row r="1177" spans="1:5" x14ac:dyDescent="0.25">
      <c r="A1177" s="9" t="s">
        <v>1292</v>
      </c>
      <c r="B1177">
        <v>303.10000000000002</v>
      </c>
      <c r="C1177" s="86">
        <v>118.57</v>
      </c>
      <c r="D1177" s="87">
        <v>34.26789093</v>
      </c>
      <c r="E1177" s="87">
        <v>-106.85952</v>
      </c>
    </row>
    <row r="1178" spans="1:5" x14ac:dyDescent="0.25">
      <c r="A1178" s="9" t="s">
        <v>1292</v>
      </c>
      <c r="B1178">
        <v>303.2</v>
      </c>
      <c r="C1178" s="86">
        <v>118.64</v>
      </c>
      <c r="D1178" s="87">
        <v>34.26892471</v>
      </c>
      <c r="E1178" s="87">
        <v>-106.8591843</v>
      </c>
    </row>
    <row r="1179" spans="1:5" x14ac:dyDescent="0.25">
      <c r="A1179" s="9" t="s">
        <v>1292</v>
      </c>
      <c r="B1179">
        <v>303.3</v>
      </c>
      <c r="C1179" s="86">
        <v>118.71</v>
      </c>
      <c r="D1179" s="87">
        <v>34.269943240000003</v>
      </c>
      <c r="E1179" s="87">
        <v>-106.8587952</v>
      </c>
    </row>
    <row r="1180" spans="1:5" x14ac:dyDescent="0.25">
      <c r="A1180" s="9" t="s">
        <v>1292</v>
      </c>
      <c r="B1180">
        <v>303.39999999999998</v>
      </c>
      <c r="C1180" s="86">
        <v>118.78</v>
      </c>
      <c r="D1180" s="87">
        <v>34.271015169999899</v>
      </c>
      <c r="E1180" s="87">
        <v>-106.85861970000001</v>
      </c>
    </row>
    <row r="1181" spans="1:5" x14ac:dyDescent="0.25">
      <c r="A1181" s="9" t="s">
        <v>1292</v>
      </c>
      <c r="B1181">
        <v>303.5</v>
      </c>
      <c r="C1181" s="86">
        <v>118.85</v>
      </c>
      <c r="D1181" s="87">
        <v>34.272079470000001</v>
      </c>
      <c r="E1181" s="87">
        <v>-106.8583908</v>
      </c>
    </row>
    <row r="1182" spans="1:5" x14ac:dyDescent="0.25">
      <c r="A1182" s="9" t="s">
        <v>1292</v>
      </c>
      <c r="B1182">
        <v>303.60000000000002</v>
      </c>
      <c r="C1182" s="86">
        <v>118.92</v>
      </c>
      <c r="D1182" s="87">
        <v>34.273132320000002</v>
      </c>
      <c r="E1182" s="87">
        <v>-106.8581161</v>
      </c>
    </row>
    <row r="1183" spans="1:5" x14ac:dyDescent="0.25">
      <c r="A1183" s="9" t="s">
        <v>1292</v>
      </c>
      <c r="B1183">
        <v>303.7</v>
      </c>
      <c r="C1183" s="86">
        <v>118.99</v>
      </c>
      <c r="D1183" s="87">
        <v>34.274150849999899</v>
      </c>
      <c r="E1183" s="87">
        <v>-106.85772710000001</v>
      </c>
    </row>
    <row r="1184" spans="1:5" x14ac:dyDescent="0.25">
      <c r="A1184" s="9" t="s">
        <v>1292</v>
      </c>
      <c r="B1184">
        <v>303.8</v>
      </c>
      <c r="C1184" s="86">
        <v>119.05</v>
      </c>
      <c r="D1184" s="87">
        <v>34.274734500000001</v>
      </c>
      <c r="E1184" s="87">
        <v>-106.85688020000001</v>
      </c>
    </row>
    <row r="1185" spans="1:5" x14ac:dyDescent="0.25">
      <c r="A1185" s="9" t="s">
        <v>1292</v>
      </c>
      <c r="B1185">
        <v>303.89999999999998</v>
      </c>
      <c r="C1185" s="86">
        <v>119.11</v>
      </c>
      <c r="D1185" s="87">
        <v>34.275180820000003</v>
      </c>
      <c r="E1185" s="87">
        <v>-106.8558807</v>
      </c>
    </row>
    <row r="1186" spans="1:5" x14ac:dyDescent="0.25">
      <c r="A1186" s="9" t="s">
        <v>1292</v>
      </c>
      <c r="B1186">
        <v>304</v>
      </c>
      <c r="C1186" s="86">
        <v>119.17</v>
      </c>
      <c r="D1186" s="87">
        <v>34.275566099999899</v>
      </c>
      <c r="E1186" s="87">
        <v>-106.854866</v>
      </c>
    </row>
    <row r="1187" spans="1:5" x14ac:dyDescent="0.25">
      <c r="A1187" s="9" t="s">
        <v>1292</v>
      </c>
      <c r="B1187">
        <v>304.10000000000002</v>
      </c>
      <c r="C1187" s="86">
        <v>119.23</v>
      </c>
      <c r="D1187" s="87">
        <v>34.275909419999898</v>
      </c>
      <c r="E1187" s="87">
        <v>-106.8538284</v>
      </c>
    </row>
    <row r="1188" spans="1:5" x14ac:dyDescent="0.25">
      <c r="A1188" s="9" t="s">
        <v>1292</v>
      </c>
      <c r="B1188">
        <v>304.2</v>
      </c>
      <c r="C1188" s="86">
        <v>119.29</v>
      </c>
      <c r="D1188" s="87">
        <v>34.27625656</v>
      </c>
      <c r="E1188" s="87">
        <v>-106.85279850000001</v>
      </c>
    </row>
    <row r="1189" spans="1:5" x14ac:dyDescent="0.25">
      <c r="A1189" s="9" t="s">
        <v>1292</v>
      </c>
      <c r="B1189">
        <v>304.3</v>
      </c>
      <c r="C1189" s="86">
        <v>119.35</v>
      </c>
      <c r="D1189" s="87">
        <v>34.2765998799999</v>
      </c>
      <c r="E1189" s="87">
        <v>-106.8517609</v>
      </c>
    </row>
    <row r="1190" spans="1:5" x14ac:dyDescent="0.25">
      <c r="A1190" s="9" t="s">
        <v>1292</v>
      </c>
      <c r="B1190">
        <v>304.39999999999998</v>
      </c>
      <c r="C1190" s="86">
        <v>119.41</v>
      </c>
      <c r="D1190" s="87">
        <v>34.276916499999899</v>
      </c>
      <c r="E1190" s="87">
        <v>-106.8507233</v>
      </c>
    </row>
    <row r="1191" spans="1:5" x14ac:dyDescent="0.25">
      <c r="A1191" s="9" t="s">
        <v>1292</v>
      </c>
      <c r="B1191">
        <v>304.5</v>
      </c>
      <c r="C1191" s="86">
        <v>119.47</v>
      </c>
      <c r="D1191" s="87">
        <v>34.277210240000002</v>
      </c>
      <c r="E1191" s="87">
        <v>-106.84967039999999</v>
      </c>
    </row>
    <row r="1192" spans="1:5" x14ac:dyDescent="0.25">
      <c r="A1192" s="9" t="s">
        <v>1292</v>
      </c>
      <c r="B1192">
        <v>304.60000000000002</v>
      </c>
      <c r="C1192" s="86">
        <v>119.52</v>
      </c>
      <c r="D1192" s="87">
        <v>34.277507780000001</v>
      </c>
      <c r="E1192" s="87">
        <v>-106.8486252</v>
      </c>
    </row>
    <row r="1193" spans="1:5" x14ac:dyDescent="0.25">
      <c r="A1193" s="9" t="s">
        <v>1292</v>
      </c>
      <c r="B1193">
        <v>304.7</v>
      </c>
      <c r="C1193" s="86">
        <v>119.58</v>
      </c>
      <c r="D1193" s="87">
        <v>34.277786249999899</v>
      </c>
      <c r="E1193" s="87">
        <v>-106.8475723</v>
      </c>
    </row>
    <row r="1194" spans="1:5" x14ac:dyDescent="0.25">
      <c r="A1194" s="9" t="s">
        <v>1292</v>
      </c>
      <c r="B1194">
        <v>304.8</v>
      </c>
      <c r="C1194" s="86">
        <v>119.64</v>
      </c>
      <c r="D1194" s="87">
        <v>34.278038019999897</v>
      </c>
      <c r="E1194" s="87">
        <v>-106.8465118</v>
      </c>
    </row>
    <row r="1195" spans="1:5" x14ac:dyDescent="0.25">
      <c r="A1195" s="9" t="s">
        <v>1292</v>
      </c>
      <c r="B1195">
        <v>304.89999999999998</v>
      </c>
      <c r="C1195" s="86">
        <v>119.7</v>
      </c>
      <c r="D1195" s="87">
        <v>34.27828598</v>
      </c>
      <c r="E1195" s="87">
        <v>-106.8454514</v>
      </c>
    </row>
    <row r="1196" spans="1:5" x14ac:dyDescent="0.25">
      <c r="A1196" s="9" t="s">
        <v>1292</v>
      </c>
      <c r="B1196">
        <v>305</v>
      </c>
      <c r="C1196" s="86">
        <v>119.76</v>
      </c>
      <c r="D1196" s="87">
        <v>34.278663639999898</v>
      </c>
      <c r="E1196" s="87">
        <v>-106.84442900000001</v>
      </c>
    </row>
    <row r="1197" spans="1:5" x14ac:dyDescent="0.25">
      <c r="A1197" s="9" t="s">
        <v>1292</v>
      </c>
      <c r="B1197">
        <v>305.10000000000002</v>
      </c>
      <c r="C1197" s="86">
        <v>119.82</v>
      </c>
      <c r="D1197" s="87">
        <v>34.2791748</v>
      </c>
      <c r="E1197" s="87">
        <v>-106.84347529999999</v>
      </c>
    </row>
    <row r="1198" spans="1:5" x14ac:dyDescent="0.25">
      <c r="A1198" s="9" t="s">
        <v>1292</v>
      </c>
      <c r="B1198">
        <v>305.2</v>
      </c>
      <c r="C1198" s="86">
        <v>119.89</v>
      </c>
      <c r="D1198" s="87">
        <v>34.279804230000003</v>
      </c>
      <c r="E1198" s="87">
        <v>-106.84258269999999</v>
      </c>
    </row>
    <row r="1199" spans="1:5" x14ac:dyDescent="0.25">
      <c r="A1199" s="9" t="s">
        <v>1292</v>
      </c>
      <c r="B1199">
        <v>305.3</v>
      </c>
      <c r="C1199" s="86">
        <v>119.95</v>
      </c>
      <c r="D1199" s="87">
        <v>34.2805061299999</v>
      </c>
      <c r="E1199" s="87">
        <v>-106.8417511</v>
      </c>
    </row>
    <row r="1200" spans="1:5" x14ac:dyDescent="0.25">
      <c r="A1200" s="9" t="s">
        <v>1292</v>
      </c>
      <c r="B1200">
        <v>305.39999999999998</v>
      </c>
      <c r="C1200" s="86">
        <v>120.01</v>
      </c>
      <c r="D1200" s="87">
        <v>34.281284329999899</v>
      </c>
      <c r="E1200" s="87">
        <v>-106.84101099999999</v>
      </c>
    </row>
    <row r="1201" spans="1:5" x14ac:dyDescent="0.25">
      <c r="A1201" s="9" t="s">
        <v>1292</v>
      </c>
      <c r="B1201">
        <v>305.5</v>
      </c>
      <c r="C1201" s="86">
        <v>120.08</v>
      </c>
      <c r="D1201" s="87">
        <v>34.2822456399999</v>
      </c>
      <c r="E1201" s="87">
        <v>-106.8404922</v>
      </c>
    </row>
    <row r="1202" spans="1:5" x14ac:dyDescent="0.25">
      <c r="A1202" s="9" t="s">
        <v>1292</v>
      </c>
      <c r="B1202">
        <v>305.60000000000002</v>
      </c>
      <c r="C1202" s="86">
        <v>120.15</v>
      </c>
      <c r="D1202" s="87">
        <v>34.283195499999898</v>
      </c>
      <c r="E1202" s="87">
        <v>-106.8399658</v>
      </c>
    </row>
    <row r="1203" spans="1:5" x14ac:dyDescent="0.25">
      <c r="A1203" s="9" t="s">
        <v>1292</v>
      </c>
      <c r="B1203">
        <v>305.7</v>
      </c>
      <c r="C1203" s="86">
        <v>120.22</v>
      </c>
      <c r="D1203" s="87">
        <v>34.284130099999899</v>
      </c>
      <c r="E1203" s="87">
        <v>-106.8394012</v>
      </c>
    </row>
    <row r="1204" spans="1:5" x14ac:dyDescent="0.25">
      <c r="A1204" s="9" t="s">
        <v>1292</v>
      </c>
      <c r="B1204">
        <v>305.8</v>
      </c>
      <c r="C1204" s="86">
        <v>120.28</v>
      </c>
      <c r="D1204" s="87">
        <v>34.285106659999897</v>
      </c>
      <c r="E1204" s="87">
        <v>-106.8389359</v>
      </c>
    </row>
    <row r="1205" spans="1:5" x14ac:dyDescent="0.25">
      <c r="A1205" s="9" t="s">
        <v>1292</v>
      </c>
      <c r="B1205">
        <v>305.89999999999998</v>
      </c>
      <c r="C1205" s="86">
        <v>120.35</v>
      </c>
      <c r="D1205" s="87">
        <v>34.286148070000003</v>
      </c>
      <c r="E1205" s="87">
        <v>-106.838623</v>
      </c>
    </row>
    <row r="1206" spans="1:5" x14ac:dyDescent="0.25">
      <c r="A1206" s="9" t="s">
        <v>1292</v>
      </c>
      <c r="B1206">
        <v>306</v>
      </c>
      <c r="C1206" s="86">
        <v>120.42</v>
      </c>
      <c r="D1206" s="87">
        <v>34.287235260000003</v>
      </c>
      <c r="E1206" s="87">
        <v>-106.83855440000001</v>
      </c>
    </row>
    <row r="1207" spans="1:5" x14ac:dyDescent="0.25">
      <c r="A1207" s="9" t="s">
        <v>1292</v>
      </c>
      <c r="B1207">
        <v>306.10000000000002</v>
      </c>
      <c r="C1207" s="86">
        <v>120.49</v>
      </c>
      <c r="D1207" s="87">
        <v>34.288322450000003</v>
      </c>
      <c r="E1207" s="87">
        <v>-106.8385925</v>
      </c>
    </row>
    <row r="1208" spans="1:5" x14ac:dyDescent="0.25">
      <c r="A1208" s="9" t="s">
        <v>1292</v>
      </c>
      <c r="B1208">
        <v>306.2</v>
      </c>
      <c r="C1208" s="86">
        <v>120.56</v>
      </c>
      <c r="D1208" s="87">
        <v>34.289386749999899</v>
      </c>
      <c r="E1208" s="87">
        <v>-106.8387527</v>
      </c>
    </row>
    <row r="1209" spans="1:5" x14ac:dyDescent="0.25">
      <c r="A1209" s="9" t="s">
        <v>1292</v>
      </c>
      <c r="B1209">
        <v>306.3</v>
      </c>
      <c r="C1209" s="86">
        <v>120.62</v>
      </c>
      <c r="D1209" s="87">
        <v>34.290287020000001</v>
      </c>
      <c r="E1209" s="87">
        <v>-106.8393707</v>
      </c>
    </row>
    <row r="1210" spans="1:5" x14ac:dyDescent="0.25">
      <c r="A1210" s="9" t="s">
        <v>1292</v>
      </c>
      <c r="B1210">
        <v>306.39999999999998</v>
      </c>
      <c r="C1210" s="86">
        <v>120.69</v>
      </c>
      <c r="D1210" s="87">
        <v>34.29118347</v>
      </c>
      <c r="E1210" s="87">
        <v>-106.83998870000001</v>
      </c>
    </row>
    <row r="1211" spans="1:5" x14ac:dyDescent="0.25">
      <c r="A1211" s="9" t="s">
        <v>1292</v>
      </c>
      <c r="B1211">
        <v>306.5</v>
      </c>
      <c r="C1211" s="86">
        <v>120.76</v>
      </c>
      <c r="D1211" s="87">
        <v>34.292072300000001</v>
      </c>
      <c r="E1211" s="87">
        <v>-106.8406219</v>
      </c>
    </row>
    <row r="1212" spans="1:5" x14ac:dyDescent="0.25">
      <c r="A1212" s="9" t="s">
        <v>1292</v>
      </c>
      <c r="B1212">
        <v>306.60000000000002</v>
      </c>
      <c r="C1212" s="86">
        <v>120.82</v>
      </c>
      <c r="D1212" s="87">
        <v>34.292938229999898</v>
      </c>
      <c r="E1212" s="87">
        <v>-106.8412857</v>
      </c>
    </row>
    <row r="1213" spans="1:5" x14ac:dyDescent="0.25">
      <c r="A1213" s="9" t="s">
        <v>1292</v>
      </c>
      <c r="B1213">
        <v>306.7</v>
      </c>
      <c r="C1213" s="86">
        <v>120.89</v>
      </c>
      <c r="D1213" s="87">
        <v>34.293762209999898</v>
      </c>
      <c r="E1213" s="87">
        <v>-106.8419952</v>
      </c>
    </row>
    <row r="1214" spans="1:5" x14ac:dyDescent="0.25">
      <c r="A1214" s="9" t="s">
        <v>1292</v>
      </c>
      <c r="B1214">
        <v>306.8</v>
      </c>
      <c r="C1214" s="86">
        <v>120.95</v>
      </c>
      <c r="D1214" s="87">
        <v>34.294624329999898</v>
      </c>
      <c r="E1214" s="87">
        <v>-106.842659</v>
      </c>
    </row>
    <row r="1215" spans="1:5" x14ac:dyDescent="0.25">
      <c r="A1215" s="9" t="s">
        <v>1292</v>
      </c>
      <c r="B1215">
        <v>306.89999999999998</v>
      </c>
      <c r="C1215" s="86">
        <v>121.02</v>
      </c>
      <c r="D1215" s="87">
        <v>34.295516970000001</v>
      </c>
      <c r="E1215" s="87">
        <v>-106.8432846</v>
      </c>
    </row>
    <row r="1216" spans="1:5" x14ac:dyDescent="0.25">
      <c r="A1216" s="9" t="s">
        <v>1292</v>
      </c>
      <c r="B1216">
        <v>307</v>
      </c>
      <c r="C1216" s="86">
        <v>121.08</v>
      </c>
      <c r="D1216" s="87">
        <v>34.2964935299999</v>
      </c>
      <c r="E1216" s="87">
        <v>-106.8437576</v>
      </c>
    </row>
    <row r="1217" spans="1:5" x14ac:dyDescent="0.25">
      <c r="A1217" s="9" t="s">
        <v>1292</v>
      </c>
      <c r="B1217">
        <v>307.10000000000002</v>
      </c>
      <c r="C1217" s="86">
        <v>121.15</v>
      </c>
      <c r="D1217" s="87">
        <v>34.297313690000003</v>
      </c>
      <c r="E1217" s="87">
        <v>-106.84443659999999</v>
      </c>
    </row>
    <row r="1218" spans="1:5" x14ac:dyDescent="0.25">
      <c r="A1218" s="9" t="s">
        <v>1292</v>
      </c>
      <c r="B1218">
        <v>307.2</v>
      </c>
      <c r="C1218" s="86">
        <v>121.21</v>
      </c>
      <c r="D1218" s="87">
        <v>34.298072810000001</v>
      </c>
      <c r="E1218" s="87">
        <v>-106.84521479999999</v>
      </c>
    </row>
    <row r="1219" spans="1:5" x14ac:dyDescent="0.25">
      <c r="A1219" s="9" t="s">
        <v>1292</v>
      </c>
      <c r="B1219">
        <v>307.3</v>
      </c>
      <c r="C1219" s="86">
        <v>121.27</v>
      </c>
      <c r="D1219" s="87">
        <v>34.298770900000001</v>
      </c>
      <c r="E1219" s="87">
        <v>-106.8460388</v>
      </c>
    </row>
    <row r="1220" spans="1:5" x14ac:dyDescent="0.25">
      <c r="A1220" s="9" t="s">
        <v>1292</v>
      </c>
      <c r="B1220">
        <v>307.39999999999998</v>
      </c>
      <c r="C1220" s="86">
        <v>121.33</v>
      </c>
      <c r="D1220" s="87">
        <v>34.299324040000002</v>
      </c>
      <c r="E1220" s="87">
        <v>-106.8469772</v>
      </c>
    </row>
    <row r="1221" spans="1:5" x14ac:dyDescent="0.25">
      <c r="A1221" s="9" t="s">
        <v>1292</v>
      </c>
      <c r="B1221">
        <v>307.5</v>
      </c>
      <c r="C1221" s="86">
        <v>121.39</v>
      </c>
      <c r="D1221" s="87">
        <v>34.300041200000003</v>
      </c>
      <c r="E1221" s="87">
        <v>-106.8477783</v>
      </c>
    </row>
    <row r="1222" spans="1:5" x14ac:dyDescent="0.25">
      <c r="A1222" s="9" t="s">
        <v>1292</v>
      </c>
      <c r="B1222">
        <v>307.60000000000002</v>
      </c>
      <c r="C1222" s="86">
        <v>121.46</v>
      </c>
      <c r="D1222" s="87">
        <v>34.300903320000003</v>
      </c>
      <c r="E1222" s="87">
        <v>-106.8484421</v>
      </c>
    </row>
    <row r="1223" spans="1:5" x14ac:dyDescent="0.25">
      <c r="A1223" s="9" t="s">
        <v>1292</v>
      </c>
      <c r="B1223">
        <v>307.7</v>
      </c>
      <c r="C1223" s="86">
        <v>121.52</v>
      </c>
      <c r="D1223" s="87">
        <v>34.301830289999899</v>
      </c>
      <c r="E1223" s="87">
        <v>-106.84901429999999</v>
      </c>
    </row>
    <row r="1224" spans="1:5" x14ac:dyDescent="0.25">
      <c r="A1224" s="9" t="s">
        <v>1292</v>
      </c>
      <c r="B1224">
        <v>307.8</v>
      </c>
      <c r="C1224" s="86">
        <v>121.59</v>
      </c>
      <c r="D1224" s="87">
        <v>34.302871699999898</v>
      </c>
      <c r="E1224" s="87">
        <v>-106.8493271</v>
      </c>
    </row>
    <row r="1225" spans="1:5" x14ac:dyDescent="0.25">
      <c r="A1225" s="9" t="s">
        <v>1292</v>
      </c>
      <c r="B1225">
        <v>307.89999999999998</v>
      </c>
      <c r="C1225" s="86">
        <v>121.65</v>
      </c>
      <c r="D1225" s="87">
        <v>34.303905489999899</v>
      </c>
      <c r="E1225" s="87">
        <v>-106.8496628</v>
      </c>
    </row>
    <row r="1226" spans="1:5" x14ac:dyDescent="0.25">
      <c r="A1226" s="9" t="s">
        <v>1292</v>
      </c>
      <c r="B1226">
        <v>308</v>
      </c>
      <c r="C1226" s="86">
        <v>121.71</v>
      </c>
      <c r="D1226" s="87">
        <v>34.304954530000003</v>
      </c>
      <c r="E1226" s="87">
        <v>-106.84990689999999</v>
      </c>
    </row>
    <row r="1227" spans="1:5" x14ac:dyDescent="0.25">
      <c r="A1227" s="9" t="s">
        <v>1292</v>
      </c>
      <c r="B1227">
        <v>308.10000000000002</v>
      </c>
      <c r="C1227" s="86">
        <v>121.89</v>
      </c>
      <c r="D1227" s="87">
        <v>34.306041720000003</v>
      </c>
      <c r="E1227" s="87">
        <v>-106.84990689999999</v>
      </c>
    </row>
    <row r="1228" spans="1:5" x14ac:dyDescent="0.25">
      <c r="A1228" s="9" t="s">
        <v>1292</v>
      </c>
      <c r="B1228">
        <v>308.2</v>
      </c>
      <c r="C1228" s="86">
        <v>121.91</v>
      </c>
      <c r="D1228" s="87">
        <v>34.307117460000001</v>
      </c>
      <c r="E1228" s="87">
        <v>-106.8499832</v>
      </c>
    </row>
    <row r="1229" spans="1:5" x14ac:dyDescent="0.25">
      <c r="A1229" s="9" t="s">
        <v>1292</v>
      </c>
      <c r="B1229">
        <v>308.3</v>
      </c>
      <c r="C1229" s="86">
        <v>121.96</v>
      </c>
      <c r="D1229" s="87">
        <v>34.308090210000003</v>
      </c>
      <c r="E1229" s="87">
        <v>-106.8503876</v>
      </c>
    </row>
    <row r="1230" spans="1:5" x14ac:dyDescent="0.25">
      <c r="A1230" s="9" t="s">
        <v>1292</v>
      </c>
      <c r="B1230">
        <v>308.39999999999998</v>
      </c>
      <c r="C1230" s="86">
        <v>122.04</v>
      </c>
      <c r="D1230" s="87">
        <v>34.308872219999898</v>
      </c>
      <c r="E1230" s="87">
        <v>-106.8511429</v>
      </c>
    </row>
    <row r="1231" spans="1:5" x14ac:dyDescent="0.25">
      <c r="A1231" s="9" t="s">
        <v>1292</v>
      </c>
      <c r="B1231">
        <v>308.5</v>
      </c>
      <c r="C1231" s="86">
        <v>122.1</v>
      </c>
      <c r="D1231" s="87">
        <v>34.309814449999898</v>
      </c>
      <c r="E1231" s="87">
        <v>-106.8516541</v>
      </c>
    </row>
    <row r="1232" spans="1:5" x14ac:dyDescent="0.25">
      <c r="A1232" s="9" t="s">
        <v>1292</v>
      </c>
      <c r="B1232">
        <v>308.60000000000002</v>
      </c>
      <c r="C1232" s="86">
        <v>122.17</v>
      </c>
      <c r="D1232" s="87">
        <v>34.310821529999899</v>
      </c>
      <c r="E1232" s="87">
        <v>-106.85206599999999</v>
      </c>
    </row>
    <row r="1233" spans="1:5" x14ac:dyDescent="0.25">
      <c r="A1233" s="9" t="s">
        <v>1292</v>
      </c>
      <c r="B1233">
        <v>308.7</v>
      </c>
      <c r="C1233" s="86">
        <v>122.24</v>
      </c>
      <c r="D1233" s="87">
        <v>34.311668400000002</v>
      </c>
      <c r="E1233" s="87">
        <v>-106.85272980000001</v>
      </c>
    </row>
    <row r="1234" spans="1:5" x14ac:dyDescent="0.25">
      <c r="A1234" s="9" t="s">
        <v>1292</v>
      </c>
      <c r="B1234">
        <v>308.8</v>
      </c>
      <c r="C1234" s="86">
        <v>122.3</v>
      </c>
      <c r="D1234" s="87">
        <v>34.312389369999899</v>
      </c>
      <c r="E1234" s="87">
        <v>-106.8535385</v>
      </c>
    </row>
    <row r="1235" spans="1:5" x14ac:dyDescent="0.25">
      <c r="A1235" s="9" t="s">
        <v>1292</v>
      </c>
      <c r="B1235">
        <v>308.89999999999998</v>
      </c>
      <c r="C1235" s="86">
        <v>122.37</v>
      </c>
      <c r="D1235" s="87">
        <v>34.313220979999898</v>
      </c>
      <c r="E1235" s="87">
        <v>-106.8542175</v>
      </c>
    </row>
    <row r="1236" spans="1:5" x14ac:dyDescent="0.25">
      <c r="A1236" s="9" t="s">
        <v>1292</v>
      </c>
      <c r="B1236">
        <v>309</v>
      </c>
      <c r="C1236" s="86">
        <v>122.44</v>
      </c>
      <c r="D1236" s="87">
        <v>34.314235689999897</v>
      </c>
      <c r="E1236" s="87">
        <v>-106.8545151</v>
      </c>
    </row>
    <row r="1237" spans="1:5" x14ac:dyDescent="0.25">
      <c r="A1237" s="9" t="s">
        <v>1292</v>
      </c>
      <c r="B1237">
        <v>309.10000000000002</v>
      </c>
      <c r="C1237" s="86">
        <v>122.51</v>
      </c>
      <c r="D1237" s="87">
        <v>34.31529999</v>
      </c>
      <c r="E1237" s="87">
        <v>-106.854332</v>
      </c>
    </row>
    <row r="1238" spans="1:5" x14ac:dyDescent="0.25">
      <c r="A1238" s="9" t="s">
        <v>1292</v>
      </c>
      <c r="B1238">
        <v>309.2</v>
      </c>
      <c r="C1238" s="86">
        <v>122.57</v>
      </c>
      <c r="D1238" s="87">
        <v>34.316375729999898</v>
      </c>
      <c r="E1238" s="87">
        <v>-106.85417940000001</v>
      </c>
    </row>
    <row r="1239" spans="1:5" x14ac:dyDescent="0.25">
      <c r="A1239" s="9" t="s">
        <v>1292</v>
      </c>
      <c r="B1239">
        <v>309.3</v>
      </c>
      <c r="C1239" s="86">
        <v>122.65</v>
      </c>
      <c r="D1239" s="87">
        <v>34.317462919999898</v>
      </c>
      <c r="E1239" s="87">
        <v>-106.85416410000001</v>
      </c>
    </row>
    <row r="1240" spans="1:5" x14ac:dyDescent="0.25">
      <c r="A1240" s="9" t="s">
        <v>1292</v>
      </c>
      <c r="B1240">
        <v>309.39999999999998</v>
      </c>
      <c r="C1240" s="86">
        <v>122.72</v>
      </c>
      <c r="D1240" s="87">
        <v>34.318546300000001</v>
      </c>
      <c r="E1240" s="87">
        <v>-106.8542557</v>
      </c>
    </row>
    <row r="1241" spans="1:5" x14ac:dyDescent="0.25">
      <c r="A1241" s="9" t="s">
        <v>1292</v>
      </c>
      <c r="B1241">
        <v>309.5</v>
      </c>
      <c r="C1241" s="86">
        <v>122.79</v>
      </c>
      <c r="D1241" s="87">
        <v>34.319625850000001</v>
      </c>
      <c r="E1241" s="87">
        <v>-106.85440060000001</v>
      </c>
    </row>
    <row r="1242" spans="1:5" x14ac:dyDescent="0.25">
      <c r="A1242" s="9" t="s">
        <v>1292</v>
      </c>
      <c r="B1242">
        <v>309.60000000000002</v>
      </c>
      <c r="C1242" s="86">
        <v>122.86</v>
      </c>
      <c r="D1242" s="87">
        <v>34.32064819</v>
      </c>
      <c r="E1242" s="87">
        <v>-106.85478209999999</v>
      </c>
    </row>
    <row r="1243" spans="1:5" x14ac:dyDescent="0.25">
      <c r="A1243" s="9" t="s">
        <v>1292</v>
      </c>
      <c r="B1243">
        <v>309.7</v>
      </c>
      <c r="C1243" s="86">
        <v>122.92</v>
      </c>
      <c r="D1243" s="87">
        <v>34.321655270000001</v>
      </c>
      <c r="E1243" s="87">
        <v>-106.85519410000001</v>
      </c>
    </row>
    <row r="1244" spans="1:5" x14ac:dyDescent="0.25">
      <c r="A1244" s="9" t="s">
        <v>1292</v>
      </c>
      <c r="B1244">
        <v>309.8</v>
      </c>
      <c r="C1244" s="86">
        <v>122.99</v>
      </c>
      <c r="D1244" s="87">
        <v>34.322654720000003</v>
      </c>
      <c r="E1244" s="87">
        <v>-106.85562899999999</v>
      </c>
    </row>
    <row r="1245" spans="1:5" x14ac:dyDescent="0.25">
      <c r="A1245" s="9" t="s">
        <v>1292</v>
      </c>
      <c r="B1245">
        <v>309.89999999999998</v>
      </c>
      <c r="C1245" s="86">
        <v>123.06</v>
      </c>
      <c r="D1245" s="87">
        <v>34.323722840000002</v>
      </c>
      <c r="E1245" s="87">
        <v>-106.8558426</v>
      </c>
    </row>
    <row r="1246" spans="1:5" x14ac:dyDescent="0.25">
      <c r="A1246" s="9" t="s">
        <v>1292</v>
      </c>
      <c r="B1246">
        <v>310</v>
      </c>
      <c r="C1246" s="86">
        <v>123.13</v>
      </c>
      <c r="D1246" s="87">
        <v>34.324768069999898</v>
      </c>
      <c r="E1246" s="87">
        <v>-106.8561325</v>
      </c>
    </row>
    <row r="1247" spans="1:5" x14ac:dyDescent="0.25">
      <c r="A1247" s="9" t="s">
        <v>1292</v>
      </c>
      <c r="B1247">
        <v>310.10000000000002</v>
      </c>
      <c r="C1247" s="86">
        <v>123.2</v>
      </c>
      <c r="D1247" s="87">
        <v>34.325794219999899</v>
      </c>
      <c r="E1247" s="87">
        <v>-106.8564987</v>
      </c>
    </row>
    <row r="1248" spans="1:5" x14ac:dyDescent="0.25">
      <c r="A1248" s="9" t="s">
        <v>1292</v>
      </c>
      <c r="B1248">
        <v>310.2</v>
      </c>
      <c r="C1248" s="86">
        <v>123.27</v>
      </c>
      <c r="D1248" s="87">
        <v>34.326843259999897</v>
      </c>
      <c r="E1248" s="87">
        <v>-106.8567886</v>
      </c>
    </row>
    <row r="1249" spans="1:5" x14ac:dyDescent="0.25">
      <c r="A1249" s="9" t="s">
        <v>1292</v>
      </c>
      <c r="B1249">
        <v>310.3</v>
      </c>
      <c r="C1249" s="86">
        <v>123.33</v>
      </c>
      <c r="D1249" s="87">
        <v>34.327873230000002</v>
      </c>
      <c r="E1249" s="87">
        <v>-106.8570709</v>
      </c>
    </row>
    <row r="1250" spans="1:5" x14ac:dyDescent="0.25">
      <c r="A1250" s="9" t="s">
        <v>1292</v>
      </c>
      <c r="B1250">
        <v>310.39999999999998</v>
      </c>
      <c r="C1250" s="86">
        <v>123.4</v>
      </c>
      <c r="D1250" s="87">
        <v>34.328536990000003</v>
      </c>
      <c r="E1250" s="87">
        <v>-106.857933</v>
      </c>
    </row>
    <row r="1251" spans="1:5" x14ac:dyDescent="0.25">
      <c r="A1251" s="9" t="s">
        <v>1292</v>
      </c>
      <c r="B1251">
        <v>310.5</v>
      </c>
      <c r="C1251" s="86">
        <v>123.46</v>
      </c>
      <c r="D1251" s="87">
        <v>34.329273219999898</v>
      </c>
      <c r="E1251" s="87">
        <v>-106.85869599999999</v>
      </c>
    </row>
    <row r="1252" spans="1:5" x14ac:dyDescent="0.25">
      <c r="A1252" s="9" t="s">
        <v>1292</v>
      </c>
      <c r="B1252">
        <v>310.60000000000002</v>
      </c>
      <c r="C1252" s="86">
        <v>123.52</v>
      </c>
      <c r="D1252" s="87">
        <v>34.330242159999898</v>
      </c>
      <c r="E1252" s="87">
        <v>-106.8591919</v>
      </c>
    </row>
    <row r="1253" spans="1:5" x14ac:dyDescent="0.25">
      <c r="A1253" s="9" t="s">
        <v>1292</v>
      </c>
      <c r="B1253">
        <v>310.7</v>
      </c>
      <c r="C1253" s="86">
        <v>123.59</v>
      </c>
      <c r="D1253" s="87">
        <v>34.331272130000002</v>
      </c>
      <c r="E1253" s="87">
        <v>-106.85945890000001</v>
      </c>
    </row>
    <row r="1254" spans="1:5" x14ac:dyDescent="0.25">
      <c r="A1254" s="9" t="s">
        <v>1292</v>
      </c>
      <c r="B1254">
        <v>310.8</v>
      </c>
      <c r="C1254" s="86">
        <v>123.66</v>
      </c>
      <c r="D1254" s="87">
        <v>34.33232117</v>
      </c>
      <c r="E1254" s="87">
        <v>-106.8592148</v>
      </c>
    </row>
    <row r="1255" spans="1:5" x14ac:dyDescent="0.25">
      <c r="A1255" s="9" t="s">
        <v>1292</v>
      </c>
      <c r="B1255">
        <v>310.89999999999998</v>
      </c>
      <c r="C1255" s="86">
        <v>123.73</v>
      </c>
      <c r="D1255" s="87">
        <v>34.3333625799999</v>
      </c>
      <c r="E1255" s="87">
        <v>-106.85934450000001</v>
      </c>
    </row>
    <row r="1256" spans="1:5" x14ac:dyDescent="0.25">
      <c r="A1256" s="9" t="s">
        <v>1292</v>
      </c>
      <c r="B1256">
        <v>311</v>
      </c>
      <c r="C1256" s="86">
        <v>123.8</v>
      </c>
      <c r="D1256" s="87">
        <v>34.334362030000001</v>
      </c>
      <c r="E1256" s="87">
        <v>-106.8597717</v>
      </c>
    </row>
    <row r="1257" spans="1:5" x14ac:dyDescent="0.25">
      <c r="A1257" s="9" t="s">
        <v>1292</v>
      </c>
      <c r="B1257">
        <v>311.10000000000002</v>
      </c>
      <c r="C1257" s="86">
        <v>123.87</v>
      </c>
      <c r="D1257" s="87">
        <v>34.335441590000002</v>
      </c>
      <c r="E1257" s="87">
        <v>-106.859787</v>
      </c>
    </row>
    <row r="1258" spans="1:5" x14ac:dyDescent="0.25">
      <c r="A1258" s="9" t="s">
        <v>1292</v>
      </c>
      <c r="B1258">
        <v>311.2</v>
      </c>
      <c r="C1258" s="86">
        <v>123.94</v>
      </c>
      <c r="D1258" s="87">
        <v>34.336505889999898</v>
      </c>
      <c r="E1258" s="87">
        <v>-106.8599243</v>
      </c>
    </row>
    <row r="1259" spans="1:5" x14ac:dyDescent="0.25">
      <c r="A1259" s="9" t="s">
        <v>1292</v>
      </c>
      <c r="B1259">
        <v>311.3</v>
      </c>
      <c r="C1259" s="86">
        <v>124</v>
      </c>
      <c r="D1259" s="87">
        <v>34.337471010000002</v>
      </c>
      <c r="E1259" s="87">
        <v>-106.8603973</v>
      </c>
    </row>
    <row r="1260" spans="1:5" x14ac:dyDescent="0.25">
      <c r="A1260" s="9" t="s">
        <v>1292</v>
      </c>
      <c r="B1260">
        <v>311.39999999999998</v>
      </c>
      <c r="C1260" s="86">
        <v>124.07</v>
      </c>
      <c r="D1260" s="87">
        <v>34.338474269999899</v>
      </c>
      <c r="E1260" s="87">
        <v>-106.86078639999999</v>
      </c>
    </row>
    <row r="1261" spans="1:5" x14ac:dyDescent="0.25">
      <c r="A1261" s="9" t="s">
        <v>1292</v>
      </c>
      <c r="B1261">
        <v>311.5</v>
      </c>
      <c r="C1261" s="86">
        <v>124.14</v>
      </c>
      <c r="D1261" s="87">
        <v>34.33955383</v>
      </c>
      <c r="E1261" s="87">
        <v>-106.8608017</v>
      </c>
    </row>
    <row r="1262" spans="1:5" x14ac:dyDescent="0.25">
      <c r="A1262" s="9" t="s">
        <v>1292</v>
      </c>
      <c r="B1262">
        <v>311.60000000000002</v>
      </c>
      <c r="C1262" s="86">
        <v>124.2</v>
      </c>
      <c r="D1262" s="87">
        <v>34.340347289999897</v>
      </c>
      <c r="E1262" s="87">
        <v>-106.8600845</v>
      </c>
    </row>
    <row r="1263" spans="1:5" x14ac:dyDescent="0.25">
      <c r="A1263" s="9" t="s">
        <v>1292</v>
      </c>
      <c r="B1263">
        <v>311.7</v>
      </c>
      <c r="C1263" s="86">
        <v>124.27</v>
      </c>
      <c r="D1263" s="87">
        <v>34.341327669999899</v>
      </c>
      <c r="E1263" s="87">
        <v>-106.85983280000001</v>
      </c>
    </row>
    <row r="1264" spans="1:5" x14ac:dyDescent="0.25">
      <c r="A1264" s="9" t="s">
        <v>1292</v>
      </c>
      <c r="B1264">
        <v>311.8</v>
      </c>
      <c r="C1264" s="86">
        <v>124.34</v>
      </c>
      <c r="D1264" s="87">
        <v>34.342380519999899</v>
      </c>
      <c r="E1264" s="87">
        <v>-106.85994719999999</v>
      </c>
    </row>
    <row r="1265" spans="1:5" x14ac:dyDescent="0.25">
      <c r="A1265" s="9" t="s">
        <v>1292</v>
      </c>
      <c r="B1265">
        <v>311.89999999999998</v>
      </c>
      <c r="C1265" s="86">
        <v>124.42</v>
      </c>
      <c r="D1265" s="87">
        <v>34.3433876</v>
      </c>
      <c r="E1265" s="87">
        <v>-106.8595734</v>
      </c>
    </row>
    <row r="1266" spans="1:5" x14ac:dyDescent="0.25">
      <c r="A1266" s="9" t="s">
        <v>1292</v>
      </c>
      <c r="B1266">
        <v>312</v>
      </c>
      <c r="C1266" s="86">
        <v>124.48</v>
      </c>
      <c r="D1266" s="87">
        <v>34.344287870000002</v>
      </c>
      <c r="E1266" s="87">
        <v>-106.85897060000001</v>
      </c>
    </row>
    <row r="1267" spans="1:5" x14ac:dyDescent="0.25">
      <c r="A1267" s="9" t="s">
        <v>1292</v>
      </c>
      <c r="B1267">
        <v>312.10000000000002</v>
      </c>
      <c r="C1267" s="86">
        <v>124.55</v>
      </c>
      <c r="D1267" s="87">
        <v>34.34517288</v>
      </c>
      <c r="E1267" s="87">
        <v>-106.8583374</v>
      </c>
    </row>
    <row r="1268" spans="1:5" x14ac:dyDescent="0.25">
      <c r="A1268" s="9" t="s">
        <v>1292</v>
      </c>
      <c r="B1268">
        <v>312.2</v>
      </c>
      <c r="C1268" s="86">
        <v>124.62</v>
      </c>
      <c r="D1268" s="87">
        <v>34.346130369999898</v>
      </c>
      <c r="E1268" s="87">
        <v>-106.8578186</v>
      </c>
    </row>
    <row r="1269" spans="1:5" x14ac:dyDescent="0.25">
      <c r="A1269" s="9" t="s">
        <v>1292</v>
      </c>
      <c r="B1269">
        <v>312.3</v>
      </c>
      <c r="C1269" s="86">
        <v>124.69</v>
      </c>
      <c r="D1269" s="87">
        <v>34.347095490000001</v>
      </c>
      <c r="E1269" s="87">
        <v>-106.85731509999999</v>
      </c>
    </row>
    <row r="1270" spans="1:5" x14ac:dyDescent="0.25">
      <c r="A1270" s="9" t="s">
        <v>1292</v>
      </c>
      <c r="B1270">
        <v>312.39999999999998</v>
      </c>
      <c r="C1270" s="86">
        <v>124.75</v>
      </c>
      <c r="D1270" s="87">
        <v>34.348052979999899</v>
      </c>
      <c r="E1270" s="87">
        <v>-106.8567886</v>
      </c>
    </row>
    <row r="1271" spans="1:5" x14ac:dyDescent="0.25">
      <c r="A1271" s="9" t="s">
        <v>1292</v>
      </c>
      <c r="B1271">
        <v>312.5</v>
      </c>
      <c r="C1271" s="86">
        <v>124.82</v>
      </c>
      <c r="D1271" s="87">
        <v>34.348968509999899</v>
      </c>
      <c r="E1271" s="87">
        <v>-106.8562012</v>
      </c>
    </row>
    <row r="1272" spans="1:5" x14ac:dyDescent="0.25">
      <c r="A1272" s="9" t="s">
        <v>1292</v>
      </c>
      <c r="B1272">
        <v>312.60000000000002</v>
      </c>
      <c r="C1272" s="86">
        <v>124.88</v>
      </c>
      <c r="D1272" s="87">
        <v>34.349769590000001</v>
      </c>
      <c r="E1272" s="87">
        <v>-106.8554764</v>
      </c>
    </row>
    <row r="1273" spans="1:5" x14ac:dyDescent="0.25">
      <c r="A1273" s="9" t="s">
        <v>1292</v>
      </c>
      <c r="B1273">
        <v>312.7</v>
      </c>
      <c r="C1273" s="86">
        <v>124.95</v>
      </c>
      <c r="D1273" s="87">
        <v>34.350658420000002</v>
      </c>
      <c r="E1273" s="87">
        <v>-106.85488890000001</v>
      </c>
    </row>
    <row r="1274" spans="1:5" x14ac:dyDescent="0.25">
      <c r="A1274" s="9" t="s">
        <v>1292</v>
      </c>
      <c r="B1274">
        <v>312.8</v>
      </c>
      <c r="C1274" s="86">
        <v>125.02</v>
      </c>
      <c r="D1274" s="87">
        <v>34.351642609999899</v>
      </c>
      <c r="E1274" s="87">
        <v>-106.85443119999999</v>
      </c>
    </row>
    <row r="1275" spans="1:5" x14ac:dyDescent="0.25">
      <c r="A1275" s="9" t="s">
        <v>1292</v>
      </c>
      <c r="B1275">
        <v>312.89999999999998</v>
      </c>
      <c r="C1275" s="86">
        <v>125.08</v>
      </c>
      <c r="D1275" s="87">
        <v>34.352516170000001</v>
      </c>
      <c r="E1275" s="87">
        <v>-106.8537827</v>
      </c>
    </row>
    <row r="1276" spans="1:5" x14ac:dyDescent="0.25">
      <c r="A1276" s="9" t="s">
        <v>1292</v>
      </c>
      <c r="B1276">
        <v>313</v>
      </c>
      <c r="C1276" s="86">
        <v>125.15</v>
      </c>
      <c r="D1276" s="87">
        <v>34.353408809999898</v>
      </c>
      <c r="E1276" s="87">
        <v>-106.853157</v>
      </c>
    </row>
    <row r="1277" spans="1:5" x14ac:dyDescent="0.25">
      <c r="A1277" s="9" t="s">
        <v>1292</v>
      </c>
      <c r="B1277">
        <v>313.10000000000002</v>
      </c>
      <c r="C1277" s="86">
        <v>125.22</v>
      </c>
      <c r="D1277" s="87">
        <v>34.354343409999899</v>
      </c>
      <c r="E1277" s="87">
        <v>-106.8526001</v>
      </c>
    </row>
    <row r="1278" spans="1:5" x14ac:dyDescent="0.25">
      <c r="A1278" s="9" t="s">
        <v>1292</v>
      </c>
      <c r="B1278">
        <v>313.2</v>
      </c>
      <c r="C1278" s="86">
        <v>125.29</v>
      </c>
      <c r="D1278" s="87">
        <v>34.355319979999898</v>
      </c>
      <c r="E1278" s="87">
        <v>-106.85211940000001</v>
      </c>
    </row>
    <row r="1279" spans="1:5" x14ac:dyDescent="0.25">
      <c r="A1279" s="9" t="s">
        <v>1292</v>
      </c>
      <c r="B1279">
        <v>313.3</v>
      </c>
      <c r="C1279" s="86">
        <v>125.35</v>
      </c>
      <c r="D1279" s="87">
        <v>34.356128689999899</v>
      </c>
      <c r="E1279" s="87">
        <v>-106.85142519999999</v>
      </c>
    </row>
    <row r="1280" spans="1:5" x14ac:dyDescent="0.25">
      <c r="A1280" s="9" t="s">
        <v>1292</v>
      </c>
      <c r="B1280">
        <v>313.39999999999998</v>
      </c>
      <c r="C1280" s="86">
        <v>125.41</v>
      </c>
      <c r="D1280" s="87">
        <v>34.35684586</v>
      </c>
      <c r="E1280" s="87">
        <v>-106.8506088</v>
      </c>
    </row>
    <row r="1281" spans="1:5" x14ac:dyDescent="0.25">
      <c r="A1281" s="9" t="s">
        <v>1292</v>
      </c>
      <c r="B1281">
        <v>313.5</v>
      </c>
      <c r="C1281" s="86">
        <v>125.48</v>
      </c>
      <c r="D1281" s="87">
        <v>34.3576888999999</v>
      </c>
      <c r="E1281" s="87">
        <v>-106.8499298</v>
      </c>
    </row>
    <row r="1282" spans="1:5" x14ac:dyDescent="0.25">
      <c r="A1282" s="9" t="s">
        <v>1292</v>
      </c>
      <c r="B1282">
        <v>313.60000000000002</v>
      </c>
      <c r="C1282" s="86">
        <v>125.55</v>
      </c>
      <c r="D1282" s="87">
        <v>34.358596800000001</v>
      </c>
      <c r="E1282" s="87">
        <v>-106.84931949999999</v>
      </c>
    </row>
    <row r="1283" spans="1:5" x14ac:dyDescent="0.25">
      <c r="A1283" s="9" t="s">
        <v>1292</v>
      </c>
      <c r="B1283">
        <v>313.7</v>
      </c>
      <c r="C1283" s="86">
        <v>125.61</v>
      </c>
      <c r="D1283" s="87">
        <v>34.359504700000002</v>
      </c>
      <c r="E1283" s="87">
        <v>-106.8487167</v>
      </c>
    </row>
    <row r="1284" spans="1:5" x14ac:dyDescent="0.25">
      <c r="A1284" s="9" t="s">
        <v>1292</v>
      </c>
      <c r="B1284">
        <v>313.8</v>
      </c>
      <c r="C1284" s="86">
        <v>125.68</v>
      </c>
      <c r="D1284" s="87">
        <v>34.36048126</v>
      </c>
      <c r="E1284" s="87">
        <v>-106.8482437</v>
      </c>
    </row>
    <row r="1285" spans="1:5" x14ac:dyDescent="0.25">
      <c r="A1285" s="9" t="s">
        <v>1292</v>
      </c>
      <c r="B1285">
        <v>313.89999999999998</v>
      </c>
      <c r="C1285" s="86">
        <v>125.75</v>
      </c>
      <c r="D1285" s="87">
        <v>34.361469270000001</v>
      </c>
      <c r="E1285" s="87">
        <v>-106.8477783</v>
      </c>
    </row>
    <row r="1286" spans="1:5" x14ac:dyDescent="0.25">
      <c r="A1286" s="9" t="s">
        <v>1292</v>
      </c>
      <c r="B1286">
        <v>314</v>
      </c>
      <c r="C1286" s="86">
        <v>125.82</v>
      </c>
      <c r="D1286" s="87">
        <v>34.3624382</v>
      </c>
      <c r="E1286" s="87">
        <v>-106.8472824</v>
      </c>
    </row>
    <row r="1287" spans="1:5" x14ac:dyDescent="0.25">
      <c r="A1287" s="9" t="s">
        <v>1292</v>
      </c>
      <c r="B1287">
        <v>314.10000000000002</v>
      </c>
      <c r="C1287" s="86">
        <v>125.88</v>
      </c>
      <c r="D1287" s="87">
        <v>34.363395689999898</v>
      </c>
      <c r="E1287" s="87">
        <v>-106.8467636</v>
      </c>
    </row>
    <row r="1288" spans="1:5" x14ac:dyDescent="0.25">
      <c r="A1288" s="9" t="s">
        <v>1292</v>
      </c>
      <c r="B1288">
        <v>314.2</v>
      </c>
      <c r="C1288" s="86">
        <v>125.95</v>
      </c>
      <c r="D1288" s="87">
        <v>34.364353180000002</v>
      </c>
      <c r="E1288" s="87">
        <v>-106.8462372</v>
      </c>
    </row>
    <row r="1289" spans="1:5" x14ac:dyDescent="0.25">
      <c r="A1289" s="9" t="s">
        <v>1292</v>
      </c>
      <c r="B1289">
        <v>314.3</v>
      </c>
      <c r="C1289" s="86">
        <v>126.02</v>
      </c>
      <c r="D1289" s="87">
        <v>34.36531067</v>
      </c>
      <c r="E1289" s="87">
        <v>-106.845726</v>
      </c>
    </row>
    <row r="1290" spans="1:5" x14ac:dyDescent="0.25">
      <c r="A1290" s="9" t="s">
        <v>1292</v>
      </c>
      <c r="B1290">
        <v>314.39999999999998</v>
      </c>
      <c r="C1290" s="86">
        <v>126.09</v>
      </c>
      <c r="D1290" s="87">
        <v>34.366329190000002</v>
      </c>
      <c r="E1290" s="87">
        <v>-106.8453598</v>
      </c>
    </row>
    <row r="1291" spans="1:5" x14ac:dyDescent="0.25">
      <c r="A1291" s="9" t="s">
        <v>1292</v>
      </c>
      <c r="B1291">
        <v>314.5</v>
      </c>
      <c r="C1291" s="86">
        <v>126.16</v>
      </c>
      <c r="D1291" s="87">
        <v>34.36737823</v>
      </c>
      <c r="E1291" s="87">
        <v>-106.8450623</v>
      </c>
    </row>
    <row r="1292" spans="1:5" x14ac:dyDescent="0.25">
      <c r="A1292" s="9" t="s">
        <v>1292</v>
      </c>
      <c r="B1292">
        <v>314.60000000000002</v>
      </c>
      <c r="C1292" s="86">
        <v>126.23</v>
      </c>
      <c r="D1292" s="87">
        <v>34.368400569999899</v>
      </c>
      <c r="E1292" s="87">
        <v>-106.8446884</v>
      </c>
    </row>
    <row r="1293" spans="1:5" x14ac:dyDescent="0.25">
      <c r="A1293" s="9" t="s">
        <v>1292</v>
      </c>
      <c r="B1293">
        <v>314.7</v>
      </c>
      <c r="C1293" s="86">
        <v>126.29</v>
      </c>
      <c r="D1293" s="87">
        <v>34.369396209999898</v>
      </c>
      <c r="E1293" s="87">
        <v>-106.84426120000001</v>
      </c>
    </row>
    <row r="1294" spans="1:5" x14ac:dyDescent="0.25">
      <c r="A1294" s="9" t="s">
        <v>1292</v>
      </c>
      <c r="B1294">
        <v>314.8</v>
      </c>
      <c r="C1294" s="86">
        <v>126.36</v>
      </c>
      <c r="D1294" s="87">
        <v>34.37029648</v>
      </c>
      <c r="E1294" s="87">
        <v>-106.8436432</v>
      </c>
    </row>
    <row r="1295" spans="1:5" x14ac:dyDescent="0.25">
      <c r="A1295" s="9" t="s">
        <v>1292</v>
      </c>
      <c r="B1295">
        <v>314.89999999999998</v>
      </c>
      <c r="C1295" s="86">
        <v>126.43</v>
      </c>
      <c r="D1295" s="87">
        <v>34.371131900000002</v>
      </c>
      <c r="E1295" s="87">
        <v>-106.8429489</v>
      </c>
    </row>
    <row r="1296" spans="1:5" x14ac:dyDescent="0.25">
      <c r="A1296" s="9" t="s">
        <v>1292</v>
      </c>
      <c r="B1296">
        <v>315</v>
      </c>
      <c r="C1296" s="86">
        <v>126.49</v>
      </c>
      <c r="D1296" s="87">
        <v>34.371898649999899</v>
      </c>
      <c r="E1296" s="87">
        <v>-106.8421783</v>
      </c>
    </row>
    <row r="1297" spans="1:5" x14ac:dyDescent="0.25">
      <c r="A1297" s="9" t="s">
        <v>1292</v>
      </c>
      <c r="B1297">
        <v>315.10000000000002</v>
      </c>
      <c r="C1297" s="86">
        <v>126.55</v>
      </c>
      <c r="D1297" s="87">
        <v>34.37248993</v>
      </c>
      <c r="E1297" s="87">
        <v>-106.8412628</v>
      </c>
    </row>
    <row r="1298" spans="1:5" x14ac:dyDescent="0.25">
      <c r="A1298" s="9" t="s">
        <v>1292</v>
      </c>
      <c r="B1298">
        <v>315.2</v>
      </c>
      <c r="C1298" s="86">
        <v>126.62</v>
      </c>
      <c r="D1298" s="87">
        <v>34.373058319999899</v>
      </c>
      <c r="E1298" s="87">
        <v>-106.840332</v>
      </c>
    </row>
    <row r="1299" spans="1:5" x14ac:dyDescent="0.25">
      <c r="A1299" s="9" t="s">
        <v>1292</v>
      </c>
      <c r="B1299">
        <v>315.3</v>
      </c>
      <c r="C1299" s="86">
        <v>126.68</v>
      </c>
      <c r="D1299" s="87">
        <v>34.37360382</v>
      </c>
      <c r="E1299" s="87">
        <v>-106.83939359999999</v>
      </c>
    </row>
    <row r="1300" spans="1:5" x14ac:dyDescent="0.25">
      <c r="A1300" s="9" t="s">
        <v>1292</v>
      </c>
      <c r="B1300">
        <v>315.39999999999998</v>
      </c>
      <c r="C1300" s="86">
        <v>126.74</v>
      </c>
      <c r="D1300" s="87">
        <v>34.374366760000001</v>
      </c>
      <c r="E1300" s="87">
        <v>-106.8386307</v>
      </c>
    </row>
    <row r="1301" spans="1:5" x14ac:dyDescent="0.25">
      <c r="A1301" s="9" t="s">
        <v>1292</v>
      </c>
      <c r="B1301">
        <v>315.5</v>
      </c>
      <c r="C1301" s="86">
        <v>126.81</v>
      </c>
      <c r="D1301" s="87">
        <v>34.375308990000001</v>
      </c>
      <c r="E1301" s="87">
        <v>-106.8381653</v>
      </c>
    </row>
    <row r="1302" spans="1:5" x14ac:dyDescent="0.25">
      <c r="A1302" s="9" t="s">
        <v>1292</v>
      </c>
      <c r="B1302">
        <v>315.60000000000002</v>
      </c>
      <c r="C1302" s="86">
        <v>126.87</v>
      </c>
      <c r="D1302" s="87">
        <v>34.37555313</v>
      </c>
      <c r="E1302" s="87">
        <v>-106.83710480000001</v>
      </c>
    </row>
    <row r="1303" spans="1:5" x14ac:dyDescent="0.25">
      <c r="A1303" s="9" t="s">
        <v>1292</v>
      </c>
      <c r="B1303">
        <v>315.7</v>
      </c>
      <c r="C1303" s="86">
        <v>126.92</v>
      </c>
      <c r="D1303" s="87">
        <v>34.375862120000001</v>
      </c>
      <c r="E1303" s="87">
        <v>-106.83609010000001</v>
      </c>
    </row>
    <row r="1304" spans="1:5" x14ac:dyDescent="0.25">
      <c r="A1304" s="9" t="s">
        <v>1292</v>
      </c>
      <c r="B1304">
        <v>315.8</v>
      </c>
      <c r="C1304" s="86">
        <v>126.99</v>
      </c>
      <c r="D1304" s="87">
        <v>34.376747129999899</v>
      </c>
      <c r="E1304" s="87">
        <v>-106.8354568</v>
      </c>
    </row>
    <row r="1305" spans="1:5" x14ac:dyDescent="0.25">
      <c r="A1305" s="9" t="s">
        <v>1292</v>
      </c>
      <c r="B1305">
        <v>315.89999999999998</v>
      </c>
      <c r="C1305" s="86">
        <v>127.06</v>
      </c>
      <c r="D1305" s="87">
        <v>34.37772751</v>
      </c>
      <c r="E1305" s="87">
        <v>-106.83500669999999</v>
      </c>
    </row>
    <row r="1306" spans="1:5" x14ac:dyDescent="0.25">
      <c r="A1306" s="9" t="s">
        <v>1292</v>
      </c>
      <c r="B1306">
        <v>316</v>
      </c>
      <c r="C1306" s="86">
        <v>127.13</v>
      </c>
      <c r="D1306" s="87">
        <v>34.378776549999898</v>
      </c>
      <c r="E1306" s="87">
        <v>-106.8347244</v>
      </c>
    </row>
    <row r="1307" spans="1:5" x14ac:dyDescent="0.25">
      <c r="A1307" s="9" t="s">
        <v>1292</v>
      </c>
      <c r="B1307">
        <v>316.10000000000002</v>
      </c>
      <c r="C1307" s="86">
        <v>127.2</v>
      </c>
      <c r="D1307" s="87">
        <v>34.379852290000002</v>
      </c>
      <c r="E1307" s="87">
        <v>-106.8346252</v>
      </c>
    </row>
    <row r="1308" spans="1:5" x14ac:dyDescent="0.25">
      <c r="A1308" s="9" t="s">
        <v>1292</v>
      </c>
      <c r="B1308">
        <v>316.2</v>
      </c>
      <c r="C1308" s="86">
        <v>127.27</v>
      </c>
      <c r="D1308" s="87">
        <v>34.3809165999999</v>
      </c>
      <c r="E1308" s="87">
        <v>-106.83487700000001</v>
      </c>
    </row>
    <row r="1309" spans="1:5" x14ac:dyDescent="0.25">
      <c r="A1309" s="9" t="s">
        <v>1292</v>
      </c>
      <c r="B1309">
        <v>316.3</v>
      </c>
      <c r="C1309" s="86">
        <v>127.34</v>
      </c>
      <c r="D1309" s="87">
        <v>34.381935120000001</v>
      </c>
      <c r="E1309" s="87">
        <v>-106.83525090000001</v>
      </c>
    </row>
    <row r="1310" spans="1:5" x14ac:dyDescent="0.25">
      <c r="A1310" s="9" t="s">
        <v>1292</v>
      </c>
      <c r="B1310">
        <v>316.39999999999998</v>
      </c>
      <c r="C1310" s="86">
        <v>127.41</v>
      </c>
      <c r="D1310" s="87">
        <v>34.382930760000001</v>
      </c>
      <c r="E1310" s="87">
        <v>-106.8356934</v>
      </c>
    </row>
    <row r="1311" spans="1:5" x14ac:dyDescent="0.25">
      <c r="A1311" s="9" t="s">
        <v>1292</v>
      </c>
      <c r="B1311">
        <v>316.5</v>
      </c>
      <c r="C1311" s="86">
        <v>127.48</v>
      </c>
      <c r="D1311" s="87">
        <v>34.383995059999897</v>
      </c>
      <c r="E1311" s="87">
        <v>-106.8357697</v>
      </c>
    </row>
    <row r="1312" spans="1:5" x14ac:dyDescent="0.25">
      <c r="A1312" s="9" t="s">
        <v>1292</v>
      </c>
      <c r="B1312">
        <v>316.60000000000002</v>
      </c>
      <c r="C1312" s="86">
        <v>127.55</v>
      </c>
      <c r="D1312" s="87">
        <v>34.384983060000003</v>
      </c>
      <c r="E1312" s="87">
        <v>-106.8354034</v>
      </c>
    </row>
    <row r="1313" spans="1:5" x14ac:dyDescent="0.25">
      <c r="A1313" s="9" t="s">
        <v>1292</v>
      </c>
      <c r="B1313">
        <v>316.7</v>
      </c>
      <c r="C1313" s="86">
        <v>127.61</v>
      </c>
      <c r="D1313" s="87">
        <v>34.38580322</v>
      </c>
      <c r="E1313" s="87">
        <v>-106.83470920000001</v>
      </c>
    </row>
    <row r="1314" spans="1:5" x14ac:dyDescent="0.25">
      <c r="A1314" s="9" t="s">
        <v>1292</v>
      </c>
      <c r="B1314">
        <v>316.8</v>
      </c>
      <c r="C1314" s="86">
        <v>127.68</v>
      </c>
      <c r="D1314" s="87">
        <v>34.38642883</v>
      </c>
      <c r="E1314" s="87">
        <v>-106.8338165</v>
      </c>
    </row>
    <row r="1315" spans="1:5" x14ac:dyDescent="0.25">
      <c r="A1315" s="9" t="s">
        <v>1292</v>
      </c>
      <c r="B1315">
        <v>316.89999999999998</v>
      </c>
      <c r="C1315" s="86">
        <v>127.74</v>
      </c>
      <c r="D1315" s="87">
        <v>34.386726379999899</v>
      </c>
      <c r="E1315" s="87">
        <v>-106.83278660000001</v>
      </c>
    </row>
    <row r="1316" spans="1:5" x14ac:dyDescent="0.25">
      <c r="A1316" s="9" t="s">
        <v>1292</v>
      </c>
      <c r="B1316">
        <v>317</v>
      </c>
      <c r="C1316" s="86">
        <v>127.8</v>
      </c>
      <c r="D1316" s="87">
        <v>34.386878969999898</v>
      </c>
      <c r="E1316" s="87">
        <v>-106.8317108</v>
      </c>
    </row>
    <row r="1317" spans="1:5" x14ac:dyDescent="0.25">
      <c r="A1317" s="9" t="s">
        <v>1292</v>
      </c>
      <c r="B1317">
        <v>317.10000000000002</v>
      </c>
      <c r="C1317" s="86">
        <v>127.86</v>
      </c>
      <c r="D1317" s="87">
        <v>34.386932369999897</v>
      </c>
      <c r="E1317" s="87">
        <v>-106.83061979999999</v>
      </c>
    </row>
    <row r="1318" spans="1:5" x14ac:dyDescent="0.25">
      <c r="A1318" s="9" t="s">
        <v>1292</v>
      </c>
      <c r="B1318">
        <v>317.2</v>
      </c>
      <c r="C1318" s="86">
        <v>127.92</v>
      </c>
      <c r="D1318" s="87">
        <v>34.387233729999899</v>
      </c>
      <c r="E1318" s="87">
        <v>-106.8295746</v>
      </c>
    </row>
    <row r="1319" spans="1:5" x14ac:dyDescent="0.25">
      <c r="A1319" s="9" t="s">
        <v>1292</v>
      </c>
      <c r="B1319">
        <v>317.3</v>
      </c>
      <c r="C1319" s="86">
        <v>127.98</v>
      </c>
      <c r="D1319" s="87">
        <v>34.387889860000001</v>
      </c>
      <c r="E1319" s="87">
        <v>-106.8287048</v>
      </c>
    </row>
    <row r="1320" spans="1:5" x14ac:dyDescent="0.25">
      <c r="A1320" s="9" t="s">
        <v>1292</v>
      </c>
      <c r="B1320">
        <v>317.39999999999998</v>
      </c>
      <c r="C1320" s="86">
        <v>128.04</v>
      </c>
      <c r="D1320" s="87">
        <v>34.3884582499999</v>
      </c>
      <c r="E1320" s="87">
        <v>-106.82777400000001</v>
      </c>
    </row>
    <row r="1321" spans="1:5" x14ac:dyDescent="0.25">
      <c r="A1321" s="9" t="s">
        <v>1292</v>
      </c>
      <c r="B1321">
        <v>317.5</v>
      </c>
      <c r="C1321" s="86">
        <v>128.11000000000001</v>
      </c>
      <c r="D1321" s="87">
        <v>34.389041900000002</v>
      </c>
      <c r="E1321" s="87">
        <v>-106.8268585</v>
      </c>
    </row>
    <row r="1322" spans="1:5" x14ac:dyDescent="0.25">
      <c r="A1322" s="9" t="s">
        <v>1292</v>
      </c>
      <c r="B1322">
        <v>317.60000000000002</v>
      </c>
      <c r="C1322" s="86">
        <v>128.16999999999999</v>
      </c>
      <c r="D1322" s="87">
        <v>34.3896637</v>
      </c>
      <c r="E1322" s="87">
        <v>-106.8259583</v>
      </c>
    </row>
    <row r="1323" spans="1:5" x14ac:dyDescent="0.25">
      <c r="A1323" s="9" t="s">
        <v>1292</v>
      </c>
      <c r="B1323">
        <v>317.7</v>
      </c>
      <c r="C1323" s="86">
        <v>128.24</v>
      </c>
      <c r="D1323" s="87">
        <v>34.390548709999898</v>
      </c>
      <c r="E1323" s="87">
        <v>-106.8253479</v>
      </c>
    </row>
    <row r="1324" spans="1:5" x14ac:dyDescent="0.25">
      <c r="A1324" s="9" t="s">
        <v>1292</v>
      </c>
      <c r="B1324">
        <v>317.8</v>
      </c>
      <c r="C1324" s="86">
        <v>128.30000000000001</v>
      </c>
      <c r="D1324" s="87">
        <v>34.3911323499999</v>
      </c>
      <c r="E1324" s="87">
        <v>-106.82443240000001</v>
      </c>
    </row>
    <row r="1325" spans="1:5" x14ac:dyDescent="0.25">
      <c r="A1325" s="9" t="s">
        <v>1292</v>
      </c>
      <c r="B1325">
        <v>317.89999999999998</v>
      </c>
      <c r="C1325" s="86">
        <v>128.36000000000001</v>
      </c>
      <c r="D1325" s="87">
        <v>34.391708370000003</v>
      </c>
      <c r="E1325" s="87">
        <v>-106.8235016</v>
      </c>
    </row>
    <row r="1326" spans="1:5" x14ac:dyDescent="0.25">
      <c r="A1326" s="9" t="s">
        <v>1292</v>
      </c>
      <c r="B1326">
        <v>318</v>
      </c>
      <c r="C1326" s="86">
        <v>128.43</v>
      </c>
      <c r="D1326" s="87">
        <v>34.392494200000002</v>
      </c>
      <c r="E1326" s="87">
        <v>-106.8228149</v>
      </c>
    </row>
    <row r="1327" spans="1:5" x14ac:dyDescent="0.25">
      <c r="A1327" s="9" t="s">
        <v>1292</v>
      </c>
      <c r="B1327">
        <v>318.10000000000002</v>
      </c>
      <c r="C1327" s="86">
        <v>128.5</v>
      </c>
      <c r="D1327" s="87">
        <v>34.393527980000002</v>
      </c>
      <c r="E1327" s="87">
        <v>-106.8224716</v>
      </c>
    </row>
    <row r="1328" spans="1:5" x14ac:dyDescent="0.25">
      <c r="A1328" s="9" t="s">
        <v>1292</v>
      </c>
      <c r="B1328">
        <v>318.2</v>
      </c>
      <c r="C1328" s="86">
        <v>128.57</v>
      </c>
      <c r="D1328" s="87">
        <v>34.394519809999899</v>
      </c>
      <c r="E1328" s="87">
        <v>-106.8220444</v>
      </c>
    </row>
    <row r="1329" spans="1:5" x14ac:dyDescent="0.25">
      <c r="A1329" s="9" t="s">
        <v>1292</v>
      </c>
      <c r="B1329">
        <v>318.3</v>
      </c>
      <c r="C1329" s="86">
        <v>128.63999999999999</v>
      </c>
      <c r="D1329" s="87">
        <v>34.395259860000003</v>
      </c>
      <c r="E1329" s="87">
        <v>-106.82131200000001</v>
      </c>
    </row>
    <row r="1330" spans="1:5" x14ac:dyDescent="0.25">
      <c r="A1330" s="9" t="s">
        <v>1292</v>
      </c>
      <c r="B1330">
        <v>318.39999999999998</v>
      </c>
      <c r="C1330" s="86">
        <v>128.69999999999999</v>
      </c>
      <c r="D1330" s="87">
        <v>34.395458220000002</v>
      </c>
      <c r="E1330" s="87">
        <v>-106.8202667</v>
      </c>
    </row>
    <row r="1331" spans="1:5" x14ac:dyDescent="0.25">
      <c r="A1331" s="9" t="s">
        <v>1292</v>
      </c>
      <c r="B1331">
        <v>318.5</v>
      </c>
      <c r="C1331" s="86">
        <v>128.76</v>
      </c>
      <c r="D1331" s="87">
        <v>34.395698549999899</v>
      </c>
      <c r="E1331" s="87">
        <v>-106.8192368</v>
      </c>
    </row>
    <row r="1332" spans="1:5" x14ac:dyDescent="0.25">
      <c r="A1332" s="9" t="s">
        <v>1292</v>
      </c>
      <c r="B1332">
        <v>318.60000000000002</v>
      </c>
      <c r="C1332" s="86">
        <v>128.82</v>
      </c>
      <c r="D1332" s="87">
        <v>34.39626312</v>
      </c>
      <c r="E1332" s="87">
        <v>-106.81830600000001</v>
      </c>
    </row>
    <row r="1333" spans="1:5" x14ac:dyDescent="0.25">
      <c r="A1333" s="9" t="s">
        <v>1292</v>
      </c>
      <c r="B1333">
        <v>318.7</v>
      </c>
      <c r="C1333" s="86">
        <v>128.88999999999999</v>
      </c>
      <c r="D1333" s="87">
        <v>34.396934510000001</v>
      </c>
      <c r="E1333" s="87">
        <v>-106.8174515</v>
      </c>
    </row>
    <row r="1334" spans="1:5" x14ac:dyDescent="0.25">
      <c r="A1334" s="9" t="s">
        <v>1292</v>
      </c>
      <c r="B1334">
        <v>318.8</v>
      </c>
      <c r="C1334" s="86">
        <v>128.96</v>
      </c>
      <c r="D1334" s="87">
        <v>34.397819519999899</v>
      </c>
      <c r="E1334" s="87">
        <v>-106.8168182</v>
      </c>
    </row>
    <row r="1335" spans="1:5" x14ac:dyDescent="0.25">
      <c r="A1335" s="9" t="s">
        <v>1292</v>
      </c>
      <c r="B1335">
        <v>318.89999999999998</v>
      </c>
      <c r="C1335" s="86">
        <v>129.02000000000001</v>
      </c>
      <c r="D1335" s="87">
        <v>34.398586270000003</v>
      </c>
      <c r="E1335" s="87">
        <v>-106.8160477</v>
      </c>
    </row>
    <row r="1336" spans="1:5" x14ac:dyDescent="0.25">
      <c r="A1336" s="9" t="s">
        <v>1292</v>
      </c>
      <c r="B1336">
        <v>319</v>
      </c>
      <c r="C1336" s="86">
        <v>129.08000000000001</v>
      </c>
      <c r="D1336" s="87">
        <v>34.399265290000002</v>
      </c>
      <c r="E1336" s="87">
        <v>-106.8152008</v>
      </c>
    </row>
    <row r="1337" spans="1:5" x14ac:dyDescent="0.25">
      <c r="A1337" s="9" t="s">
        <v>1292</v>
      </c>
      <c r="B1337">
        <v>319.10000000000002</v>
      </c>
      <c r="C1337" s="86">
        <v>129.15</v>
      </c>
      <c r="D1337" s="87">
        <v>34.400157929999899</v>
      </c>
      <c r="E1337" s="87">
        <v>-106.814621</v>
      </c>
    </row>
    <row r="1338" spans="1:5" x14ac:dyDescent="0.25">
      <c r="A1338" s="9" t="s">
        <v>1292</v>
      </c>
      <c r="B1338">
        <v>319.2</v>
      </c>
      <c r="C1338" s="86">
        <v>129.22</v>
      </c>
      <c r="D1338" s="87">
        <v>34.401222230000002</v>
      </c>
      <c r="E1338" s="87">
        <v>-106.814621</v>
      </c>
    </row>
    <row r="1339" spans="1:5" x14ac:dyDescent="0.25">
      <c r="A1339" s="9" t="s">
        <v>1292</v>
      </c>
      <c r="B1339">
        <v>319.3</v>
      </c>
      <c r="C1339" s="86">
        <v>129.28</v>
      </c>
      <c r="D1339" s="87">
        <v>34.40179062</v>
      </c>
      <c r="E1339" s="87">
        <v>-106.8137589</v>
      </c>
    </row>
    <row r="1340" spans="1:5" x14ac:dyDescent="0.25">
      <c r="A1340" s="9" t="s">
        <v>1292</v>
      </c>
      <c r="B1340">
        <v>319.39999999999998</v>
      </c>
      <c r="C1340" s="86">
        <v>129.34</v>
      </c>
      <c r="D1340" s="87">
        <v>34.402091980000002</v>
      </c>
      <c r="E1340" s="87">
        <v>-106.81270600000001</v>
      </c>
    </row>
    <row r="1341" spans="1:5" x14ac:dyDescent="0.25">
      <c r="A1341" s="9" t="s">
        <v>1292</v>
      </c>
      <c r="B1341">
        <v>319.5</v>
      </c>
      <c r="C1341" s="86">
        <v>129.4</v>
      </c>
      <c r="D1341" s="87">
        <v>34.402404789999899</v>
      </c>
      <c r="E1341" s="87">
        <v>-106.8116608</v>
      </c>
    </row>
    <row r="1342" spans="1:5" x14ac:dyDescent="0.25">
      <c r="A1342" s="9" t="s">
        <v>1292</v>
      </c>
      <c r="B1342">
        <v>319.60000000000002</v>
      </c>
      <c r="C1342" s="86">
        <v>129.46</v>
      </c>
      <c r="D1342" s="87">
        <v>34.402912139999898</v>
      </c>
      <c r="E1342" s="87">
        <v>-106.8107071</v>
      </c>
    </row>
    <row r="1343" spans="1:5" x14ac:dyDescent="0.25">
      <c r="A1343" s="9" t="s">
        <v>1292</v>
      </c>
      <c r="B1343">
        <v>319.7</v>
      </c>
      <c r="C1343" s="86">
        <v>129.52000000000001</v>
      </c>
      <c r="D1343" s="87">
        <v>34.403682709999899</v>
      </c>
      <c r="E1343" s="87">
        <v>-106.80995179999999</v>
      </c>
    </row>
    <row r="1344" spans="1:5" x14ac:dyDescent="0.25">
      <c r="A1344" s="9" t="s">
        <v>1292</v>
      </c>
      <c r="B1344">
        <v>319.8</v>
      </c>
      <c r="C1344" s="86">
        <v>129.59</v>
      </c>
      <c r="D1344" s="87">
        <v>34.404575350000002</v>
      </c>
      <c r="E1344" s="87">
        <v>-106.8093338</v>
      </c>
    </row>
    <row r="1345" spans="1:5" x14ac:dyDescent="0.25">
      <c r="A1345" s="9" t="s">
        <v>1292</v>
      </c>
      <c r="B1345">
        <v>319.89999999999998</v>
      </c>
      <c r="C1345" s="86">
        <v>129.66</v>
      </c>
      <c r="D1345" s="87">
        <v>34.405513759999899</v>
      </c>
      <c r="E1345" s="87">
        <v>-106.8087845</v>
      </c>
    </row>
    <row r="1346" spans="1:5" x14ac:dyDescent="0.25">
      <c r="A1346" s="9" t="s">
        <v>1292</v>
      </c>
      <c r="B1346">
        <v>320</v>
      </c>
      <c r="C1346" s="86">
        <v>129.72</v>
      </c>
      <c r="D1346" s="87">
        <v>34.406417849999897</v>
      </c>
      <c r="E1346" s="87">
        <v>-106.8081741</v>
      </c>
    </row>
    <row r="1347" spans="1:5" x14ac:dyDescent="0.25">
      <c r="A1347" s="9" t="s">
        <v>1292</v>
      </c>
      <c r="B1347">
        <v>320.10000000000002</v>
      </c>
      <c r="C1347" s="86">
        <v>129.79</v>
      </c>
      <c r="D1347" s="87">
        <v>34.406951900000003</v>
      </c>
      <c r="E1347" s="87">
        <v>-106.8072281</v>
      </c>
    </row>
    <row r="1348" spans="1:5" x14ac:dyDescent="0.25">
      <c r="A1348" s="9" t="s">
        <v>1292</v>
      </c>
      <c r="B1348">
        <v>320.2</v>
      </c>
      <c r="C1348" s="86">
        <v>129.85</v>
      </c>
      <c r="D1348" s="87">
        <v>34.407493590000001</v>
      </c>
      <c r="E1348" s="87">
        <v>-106.806282</v>
      </c>
    </row>
    <row r="1349" spans="1:5" x14ac:dyDescent="0.25">
      <c r="A1349" s="9" t="s">
        <v>1292</v>
      </c>
      <c r="B1349">
        <v>320.3</v>
      </c>
      <c r="C1349" s="86">
        <v>129.91</v>
      </c>
      <c r="D1349" s="87">
        <v>34.408046720000002</v>
      </c>
      <c r="E1349" s="87">
        <v>-106.8053436</v>
      </c>
    </row>
    <row r="1350" spans="1:5" x14ac:dyDescent="0.25">
      <c r="A1350" s="9" t="s">
        <v>1292</v>
      </c>
      <c r="B1350">
        <v>320.39999999999998</v>
      </c>
      <c r="C1350" s="86">
        <v>129.97</v>
      </c>
      <c r="D1350" s="87">
        <v>34.408664700000003</v>
      </c>
      <c r="E1350" s="87">
        <v>-106.804451</v>
      </c>
    </row>
    <row r="1351" spans="1:5" x14ac:dyDescent="0.25">
      <c r="A1351" s="9" t="s">
        <v>1292</v>
      </c>
      <c r="B1351">
        <v>320.5</v>
      </c>
      <c r="C1351" s="86">
        <v>130.04</v>
      </c>
      <c r="D1351" s="87">
        <v>34.409450530000001</v>
      </c>
      <c r="E1351" s="87">
        <v>-106.8037186</v>
      </c>
    </row>
    <row r="1352" spans="1:5" x14ac:dyDescent="0.25">
      <c r="A1352" s="9" t="s">
        <v>1292</v>
      </c>
      <c r="B1352">
        <v>320.60000000000002</v>
      </c>
      <c r="C1352" s="86">
        <v>130.1</v>
      </c>
      <c r="D1352" s="87">
        <v>34.410350800000003</v>
      </c>
      <c r="E1352" s="87">
        <v>-106.8031082</v>
      </c>
    </row>
    <row r="1353" spans="1:5" x14ac:dyDescent="0.25">
      <c r="A1353" s="9" t="s">
        <v>1292</v>
      </c>
      <c r="B1353">
        <v>320.7</v>
      </c>
      <c r="C1353" s="86">
        <v>130.16999999999999</v>
      </c>
      <c r="D1353" s="87">
        <v>34.411235810000001</v>
      </c>
      <c r="E1353" s="87">
        <v>-106.8024673</v>
      </c>
    </row>
    <row r="1354" spans="1:5" x14ac:dyDescent="0.25">
      <c r="A1354" s="9" t="s">
        <v>1292</v>
      </c>
      <c r="B1354">
        <v>320.8</v>
      </c>
      <c r="C1354" s="86">
        <v>130.24</v>
      </c>
      <c r="D1354" s="87">
        <v>34.412139889999899</v>
      </c>
      <c r="E1354" s="87">
        <v>-106.8018646</v>
      </c>
    </row>
    <row r="1355" spans="1:5" x14ac:dyDescent="0.25">
      <c r="A1355" s="9" t="s">
        <v>1292</v>
      </c>
      <c r="B1355">
        <v>320.89999999999998</v>
      </c>
      <c r="C1355" s="86">
        <v>130.31</v>
      </c>
      <c r="D1355" s="87">
        <v>34.413085940000002</v>
      </c>
      <c r="E1355" s="87">
        <v>-106.8013229</v>
      </c>
    </row>
    <row r="1356" spans="1:5" x14ac:dyDescent="0.25">
      <c r="A1356" s="9" t="s">
        <v>1292</v>
      </c>
      <c r="B1356">
        <v>321</v>
      </c>
      <c r="C1356" s="86">
        <v>130.38</v>
      </c>
      <c r="D1356" s="87">
        <v>34.414054870000001</v>
      </c>
      <c r="E1356" s="87">
        <v>-106.800827</v>
      </c>
    </row>
    <row r="1357" spans="1:5" x14ac:dyDescent="0.25">
      <c r="A1357" s="9" t="s">
        <v>1292</v>
      </c>
      <c r="B1357">
        <v>321.10000000000002</v>
      </c>
      <c r="C1357" s="86">
        <v>130.44999999999999</v>
      </c>
      <c r="D1357" s="87">
        <v>34.4150581399999</v>
      </c>
      <c r="E1357" s="87">
        <v>-106.8004074</v>
      </c>
    </row>
    <row r="1358" spans="1:5" x14ac:dyDescent="0.25">
      <c r="A1358" s="9" t="s">
        <v>1292</v>
      </c>
      <c r="B1358">
        <v>321.2</v>
      </c>
      <c r="C1358" s="86">
        <v>130.52000000000001</v>
      </c>
      <c r="D1358" s="87">
        <v>34.41611099</v>
      </c>
      <c r="E1358" s="87">
        <v>-106.8001328</v>
      </c>
    </row>
    <row r="1359" spans="1:5" x14ac:dyDescent="0.25">
      <c r="A1359" s="9" t="s">
        <v>1292</v>
      </c>
      <c r="B1359">
        <v>321.3</v>
      </c>
      <c r="C1359" s="86">
        <v>130.6</v>
      </c>
      <c r="D1359" s="87">
        <v>34.417148589999897</v>
      </c>
      <c r="E1359" s="87">
        <v>-106.7998123</v>
      </c>
    </row>
    <row r="1360" spans="1:5" x14ac:dyDescent="0.25">
      <c r="A1360" s="9" t="s">
        <v>1292</v>
      </c>
      <c r="B1360">
        <v>321.39999999999998</v>
      </c>
      <c r="C1360" s="86">
        <v>130.66999999999999</v>
      </c>
      <c r="D1360" s="87">
        <v>34.418144230000003</v>
      </c>
      <c r="E1360" s="87">
        <v>-106.7993774</v>
      </c>
    </row>
    <row r="1361" spans="1:5" x14ac:dyDescent="0.25">
      <c r="A1361" s="9" t="s">
        <v>1292</v>
      </c>
      <c r="B1361">
        <v>321.5</v>
      </c>
      <c r="C1361" s="86">
        <v>130.74</v>
      </c>
      <c r="D1361" s="87">
        <v>34.419166560000001</v>
      </c>
      <c r="E1361" s="87">
        <v>-106.798996</v>
      </c>
    </row>
    <row r="1362" spans="1:5" x14ac:dyDescent="0.25">
      <c r="A1362" s="9" t="s">
        <v>1292</v>
      </c>
      <c r="B1362">
        <v>321.60000000000002</v>
      </c>
      <c r="C1362" s="86">
        <v>130.82</v>
      </c>
      <c r="D1362" s="87">
        <v>34.4202423099999</v>
      </c>
      <c r="E1362" s="87">
        <v>-106.7988586</v>
      </c>
    </row>
    <row r="1363" spans="1:5" x14ac:dyDescent="0.25">
      <c r="A1363" s="9" t="s">
        <v>1292</v>
      </c>
      <c r="B1363">
        <v>321.7</v>
      </c>
      <c r="C1363" s="86">
        <v>130.88</v>
      </c>
      <c r="D1363" s="87">
        <v>34.421257019999899</v>
      </c>
      <c r="E1363" s="87">
        <v>-106.7991791</v>
      </c>
    </row>
    <row r="1364" spans="1:5" x14ac:dyDescent="0.25">
      <c r="A1364" s="9" t="s">
        <v>1292</v>
      </c>
      <c r="B1364">
        <v>321.8</v>
      </c>
      <c r="C1364" s="86">
        <v>130.94999999999999</v>
      </c>
      <c r="D1364" s="87">
        <v>34.422218319999899</v>
      </c>
      <c r="E1364" s="87">
        <v>-106.7996826</v>
      </c>
    </row>
    <row r="1365" spans="1:5" x14ac:dyDescent="0.25">
      <c r="A1365" s="9" t="s">
        <v>1292</v>
      </c>
      <c r="B1365">
        <v>321.89999999999998</v>
      </c>
      <c r="C1365" s="86">
        <v>131.02000000000001</v>
      </c>
      <c r="D1365" s="87">
        <v>34.423202510000003</v>
      </c>
      <c r="E1365" s="87">
        <v>-106.80002589999999</v>
      </c>
    </row>
    <row r="1366" spans="1:5" x14ac:dyDescent="0.25">
      <c r="A1366" s="9" t="s">
        <v>1292</v>
      </c>
      <c r="B1366">
        <v>322</v>
      </c>
      <c r="C1366" s="86">
        <v>131.1</v>
      </c>
      <c r="D1366" s="87">
        <v>34.424259190000001</v>
      </c>
      <c r="E1366" s="87">
        <v>-106.8002319</v>
      </c>
    </row>
    <row r="1367" spans="1:5" x14ac:dyDescent="0.25">
      <c r="A1367" s="9" t="s">
        <v>1292</v>
      </c>
      <c r="B1367">
        <v>322.10000000000002</v>
      </c>
      <c r="C1367" s="86">
        <v>131.16999999999999</v>
      </c>
      <c r="D1367" s="87">
        <v>34.425273900000001</v>
      </c>
      <c r="E1367" s="87">
        <v>-106.8006287</v>
      </c>
    </row>
    <row r="1368" spans="1:5" x14ac:dyDescent="0.25">
      <c r="A1368" s="9" t="s">
        <v>1292</v>
      </c>
      <c r="B1368">
        <v>322.2</v>
      </c>
      <c r="C1368" s="86">
        <v>131.25</v>
      </c>
      <c r="D1368" s="87">
        <v>34.426338199999897</v>
      </c>
      <c r="E1368" s="87">
        <v>-106.8008652</v>
      </c>
    </row>
    <row r="1369" spans="1:5" x14ac:dyDescent="0.25">
      <c r="A1369" s="9" t="s">
        <v>1292</v>
      </c>
      <c r="B1369">
        <v>322.3</v>
      </c>
      <c r="C1369" s="86">
        <v>131.32</v>
      </c>
      <c r="D1369" s="87">
        <v>34.427406310000002</v>
      </c>
      <c r="E1369" s="87">
        <v>-106.8010788</v>
      </c>
    </row>
    <row r="1370" spans="1:5" x14ac:dyDescent="0.25">
      <c r="A1370" s="9" t="s">
        <v>1292</v>
      </c>
      <c r="B1370">
        <v>322.39999999999998</v>
      </c>
      <c r="C1370" s="86">
        <v>131.4</v>
      </c>
      <c r="D1370" s="87">
        <v>34.428474430000001</v>
      </c>
      <c r="E1370" s="87">
        <v>-106.8013</v>
      </c>
    </row>
    <row r="1371" spans="1:5" x14ac:dyDescent="0.25">
      <c r="A1371" s="9" t="s">
        <v>1292</v>
      </c>
      <c r="B1371">
        <v>322.5</v>
      </c>
      <c r="C1371" s="86">
        <v>131.47999999999999</v>
      </c>
      <c r="D1371" s="87">
        <v>34.429553990000002</v>
      </c>
      <c r="E1371" s="87">
        <v>-106.8014374</v>
      </c>
    </row>
    <row r="1372" spans="1:5" x14ac:dyDescent="0.25">
      <c r="A1372" s="9" t="s">
        <v>1292</v>
      </c>
      <c r="B1372">
        <v>322.60000000000002</v>
      </c>
      <c r="C1372" s="86">
        <v>131.55000000000001</v>
      </c>
      <c r="D1372" s="87">
        <v>34.430637359999899</v>
      </c>
      <c r="E1372" s="87">
        <v>-106.80153660000001</v>
      </c>
    </row>
    <row r="1373" spans="1:5" x14ac:dyDescent="0.25">
      <c r="A1373" s="9" t="s">
        <v>1292</v>
      </c>
      <c r="B1373">
        <v>322.7</v>
      </c>
      <c r="C1373" s="86">
        <v>131.63</v>
      </c>
      <c r="D1373" s="87">
        <v>34.431724549999899</v>
      </c>
      <c r="E1373" s="87">
        <v>-106.8016434</v>
      </c>
    </row>
    <row r="1374" spans="1:5" x14ac:dyDescent="0.25">
      <c r="A1374" s="9" t="s">
        <v>1292</v>
      </c>
      <c r="B1374">
        <v>322.8</v>
      </c>
      <c r="C1374" s="86">
        <v>131.69999999999999</v>
      </c>
      <c r="D1374" s="87">
        <v>34.4328041099999</v>
      </c>
      <c r="E1374" s="87">
        <v>-106.80178069999999</v>
      </c>
    </row>
    <row r="1375" spans="1:5" x14ac:dyDescent="0.25">
      <c r="A1375" s="9" t="s">
        <v>1292</v>
      </c>
      <c r="B1375">
        <v>322.89999999999998</v>
      </c>
      <c r="C1375" s="86">
        <v>131.78</v>
      </c>
      <c r="D1375" s="87">
        <v>34.43388367</v>
      </c>
      <c r="E1375" s="87">
        <v>-106.801918</v>
      </c>
    </row>
    <row r="1376" spans="1:5" x14ac:dyDescent="0.25">
      <c r="A1376" s="9" t="s">
        <v>1292</v>
      </c>
      <c r="B1376">
        <v>323</v>
      </c>
      <c r="C1376" s="86">
        <v>131.85</v>
      </c>
      <c r="D1376" s="87">
        <v>34.43494415</v>
      </c>
      <c r="E1376" s="87">
        <v>-106.8021698</v>
      </c>
    </row>
    <row r="1377" spans="1:5" x14ac:dyDescent="0.25">
      <c r="A1377" s="9" t="s">
        <v>1292</v>
      </c>
      <c r="B1377">
        <v>323.10000000000002</v>
      </c>
      <c r="C1377" s="86">
        <v>131.93</v>
      </c>
      <c r="D1377" s="87">
        <v>34.43598557</v>
      </c>
      <c r="E1377" s="87">
        <v>-106.80249019999999</v>
      </c>
    </row>
    <row r="1378" spans="1:5" x14ac:dyDescent="0.25">
      <c r="A1378" s="9" t="s">
        <v>1292</v>
      </c>
      <c r="B1378">
        <v>323.2</v>
      </c>
      <c r="C1378" s="86">
        <v>132</v>
      </c>
      <c r="D1378" s="87">
        <v>34.43696594</v>
      </c>
      <c r="E1378" s="87">
        <v>-106.80232239999999</v>
      </c>
    </row>
    <row r="1379" spans="1:5" x14ac:dyDescent="0.25">
      <c r="A1379" s="9" t="s">
        <v>1292</v>
      </c>
      <c r="B1379">
        <v>323.3</v>
      </c>
      <c r="C1379" s="86">
        <v>132.07</v>
      </c>
      <c r="D1379" s="87">
        <v>34.437911990000003</v>
      </c>
      <c r="E1379" s="87">
        <v>-106.8018265</v>
      </c>
    </row>
    <row r="1380" spans="1:5" x14ac:dyDescent="0.25">
      <c r="A1380" s="9" t="s">
        <v>1292</v>
      </c>
      <c r="B1380">
        <v>323.39999999999998</v>
      </c>
      <c r="C1380" s="86">
        <v>132.16</v>
      </c>
      <c r="D1380" s="87">
        <v>34.438983919999899</v>
      </c>
      <c r="E1380" s="87">
        <v>-106.80171970000001</v>
      </c>
    </row>
    <row r="1381" spans="1:5" x14ac:dyDescent="0.25">
      <c r="A1381" s="9" t="s">
        <v>1292</v>
      </c>
      <c r="B1381">
        <v>323.5</v>
      </c>
      <c r="C1381" s="86">
        <v>132.22999999999999</v>
      </c>
      <c r="D1381" s="87">
        <v>34.440006259999898</v>
      </c>
      <c r="E1381" s="87">
        <v>-106.8021011</v>
      </c>
    </row>
    <row r="1382" spans="1:5" x14ac:dyDescent="0.25">
      <c r="A1382" s="9" t="s">
        <v>1292</v>
      </c>
      <c r="B1382">
        <v>323.60000000000002</v>
      </c>
      <c r="C1382" s="86">
        <v>132.30000000000001</v>
      </c>
      <c r="D1382" s="87">
        <v>34.440975190000003</v>
      </c>
      <c r="E1382" s="87">
        <v>-106.8026047</v>
      </c>
    </row>
    <row r="1383" spans="1:5" x14ac:dyDescent="0.25">
      <c r="A1383" s="9" t="s">
        <v>1292</v>
      </c>
      <c r="B1383">
        <v>323.7</v>
      </c>
      <c r="C1383" s="86">
        <v>132.37</v>
      </c>
      <c r="D1383" s="87">
        <v>34.441955569999898</v>
      </c>
      <c r="E1383" s="87">
        <v>-106.8030701</v>
      </c>
    </row>
    <row r="1384" spans="1:5" x14ac:dyDescent="0.25">
      <c r="A1384" s="9" t="s">
        <v>1292</v>
      </c>
      <c r="B1384">
        <v>323.8</v>
      </c>
      <c r="C1384" s="86">
        <v>132.44999999999999</v>
      </c>
      <c r="D1384" s="87">
        <v>34.4430274999999</v>
      </c>
      <c r="E1384" s="87">
        <v>-106.8032455</v>
      </c>
    </row>
    <row r="1385" spans="1:5" x14ac:dyDescent="0.25">
      <c r="A1385" s="9" t="s">
        <v>1292</v>
      </c>
      <c r="B1385">
        <v>323.89999999999998</v>
      </c>
      <c r="C1385" s="86">
        <v>132.52000000000001</v>
      </c>
      <c r="D1385" s="87">
        <v>34.444103239999897</v>
      </c>
      <c r="E1385" s="87">
        <v>-106.8034363</v>
      </c>
    </row>
    <row r="1386" spans="1:5" x14ac:dyDescent="0.25">
      <c r="A1386" s="9" t="s">
        <v>1292</v>
      </c>
      <c r="B1386">
        <v>324</v>
      </c>
      <c r="C1386" s="86">
        <v>132.6</v>
      </c>
      <c r="D1386" s="87">
        <v>34.445175169999899</v>
      </c>
      <c r="E1386" s="87">
        <v>-106.8036194</v>
      </c>
    </row>
    <row r="1387" spans="1:5" x14ac:dyDescent="0.25">
      <c r="A1387" s="9" t="s">
        <v>1292</v>
      </c>
      <c r="B1387">
        <v>324.10000000000002</v>
      </c>
      <c r="C1387" s="86">
        <v>132.66999999999999</v>
      </c>
      <c r="D1387" s="87">
        <v>34.446250919999898</v>
      </c>
      <c r="E1387" s="87">
        <v>-106.8038025</v>
      </c>
    </row>
    <row r="1388" spans="1:5" x14ac:dyDescent="0.25">
      <c r="A1388" s="9" t="s">
        <v>1292</v>
      </c>
      <c r="B1388">
        <v>324.2</v>
      </c>
      <c r="C1388" s="86">
        <v>132.75</v>
      </c>
      <c r="D1388" s="87">
        <v>34.447334290000001</v>
      </c>
      <c r="E1388" s="87">
        <v>-106.8038177</v>
      </c>
    </row>
    <row r="1389" spans="1:5" x14ac:dyDescent="0.25">
      <c r="A1389" s="9" t="s">
        <v>1292</v>
      </c>
      <c r="B1389">
        <v>324.3</v>
      </c>
      <c r="C1389" s="86">
        <v>132.81</v>
      </c>
      <c r="D1389" s="87">
        <v>34.448417659999897</v>
      </c>
      <c r="E1389" s="87">
        <v>-106.8037186</v>
      </c>
    </row>
    <row r="1390" spans="1:5" x14ac:dyDescent="0.25">
      <c r="A1390" s="9" t="s">
        <v>1292</v>
      </c>
      <c r="B1390">
        <v>324.39999999999998</v>
      </c>
      <c r="C1390" s="86">
        <v>132.9</v>
      </c>
      <c r="D1390" s="87">
        <v>34.449497219999898</v>
      </c>
      <c r="E1390" s="87">
        <v>-106.8035812</v>
      </c>
    </row>
    <row r="1391" spans="1:5" x14ac:dyDescent="0.25">
      <c r="A1391" s="9" t="s">
        <v>1292</v>
      </c>
      <c r="B1391">
        <v>324.5</v>
      </c>
      <c r="C1391" s="86">
        <v>132.97</v>
      </c>
      <c r="D1391" s="87">
        <v>34.450267789999899</v>
      </c>
      <c r="E1391" s="87">
        <v>-106.80281069999999</v>
      </c>
    </row>
    <row r="1392" spans="1:5" x14ac:dyDescent="0.25">
      <c r="A1392" s="9" t="s">
        <v>1292</v>
      </c>
      <c r="B1392">
        <v>324.60000000000002</v>
      </c>
      <c r="C1392" s="86">
        <v>133.04</v>
      </c>
      <c r="D1392" s="87">
        <v>34.451126100000003</v>
      </c>
      <c r="E1392" s="87">
        <v>-106.8021317</v>
      </c>
    </row>
    <row r="1393" spans="1:5" x14ac:dyDescent="0.25">
      <c r="A1393" s="9" t="s">
        <v>1292</v>
      </c>
      <c r="B1393">
        <v>324.7</v>
      </c>
      <c r="C1393" s="86">
        <v>133.11000000000001</v>
      </c>
      <c r="D1393" s="87">
        <v>34.452003480000002</v>
      </c>
      <c r="E1393" s="87">
        <v>-106.8014908</v>
      </c>
    </row>
    <row r="1394" spans="1:5" x14ac:dyDescent="0.25">
      <c r="A1394" s="9" t="s">
        <v>1292</v>
      </c>
      <c r="B1394">
        <v>324.8</v>
      </c>
      <c r="C1394" s="86">
        <v>133.18</v>
      </c>
      <c r="D1394" s="87">
        <v>34.452903749999898</v>
      </c>
      <c r="E1394" s="87">
        <v>-106.80087279999999</v>
      </c>
    </row>
    <row r="1395" spans="1:5" x14ac:dyDescent="0.25">
      <c r="A1395" s="9" t="s">
        <v>1292</v>
      </c>
      <c r="B1395">
        <v>324.89999999999998</v>
      </c>
      <c r="C1395" s="86">
        <v>133.25</v>
      </c>
      <c r="D1395" s="87">
        <v>34.453746799999898</v>
      </c>
      <c r="E1395" s="87">
        <v>-106.8001862</v>
      </c>
    </row>
    <row r="1396" spans="1:5" x14ac:dyDescent="0.25">
      <c r="A1396" s="9" t="s">
        <v>1292</v>
      </c>
      <c r="B1396">
        <v>325</v>
      </c>
      <c r="C1396" s="86">
        <v>133.32</v>
      </c>
      <c r="D1396" s="87">
        <v>34.454578400000003</v>
      </c>
      <c r="E1396" s="87">
        <v>-106.7994843</v>
      </c>
    </row>
    <row r="1397" spans="1:5" x14ac:dyDescent="0.25">
      <c r="A1397" s="9" t="s">
        <v>1292</v>
      </c>
      <c r="B1397">
        <v>325.10000000000002</v>
      </c>
      <c r="C1397" s="86">
        <v>133.38999999999999</v>
      </c>
      <c r="D1397" s="87">
        <v>34.45553589</v>
      </c>
      <c r="E1397" s="87">
        <v>-106.7989731</v>
      </c>
    </row>
    <row r="1398" spans="1:5" x14ac:dyDescent="0.25">
      <c r="A1398" s="9" t="s">
        <v>1292</v>
      </c>
      <c r="B1398">
        <v>325.2</v>
      </c>
      <c r="C1398" s="86">
        <v>133.47</v>
      </c>
      <c r="D1398" s="87">
        <v>34.456520079999898</v>
      </c>
      <c r="E1398" s="87">
        <v>-106.7985077</v>
      </c>
    </row>
    <row r="1399" spans="1:5" x14ac:dyDescent="0.25">
      <c r="A1399" s="9" t="s">
        <v>1292</v>
      </c>
      <c r="B1399">
        <v>325.3</v>
      </c>
      <c r="C1399" s="86">
        <v>133.55000000000001</v>
      </c>
      <c r="D1399" s="87">
        <v>34.457569120000002</v>
      </c>
      <c r="E1399" s="87">
        <v>-106.79821010000001</v>
      </c>
    </row>
    <row r="1400" spans="1:5" x14ac:dyDescent="0.25">
      <c r="A1400" s="9" t="s">
        <v>1292</v>
      </c>
      <c r="B1400">
        <v>325.39999999999998</v>
      </c>
      <c r="C1400" s="86">
        <v>133.62</v>
      </c>
      <c r="D1400" s="87">
        <v>34.458629610000003</v>
      </c>
      <c r="E1400" s="87">
        <v>-106.7979813</v>
      </c>
    </row>
    <row r="1401" spans="1:5" x14ac:dyDescent="0.25">
      <c r="A1401" s="9" t="s">
        <v>1292</v>
      </c>
      <c r="B1401">
        <v>325.5</v>
      </c>
      <c r="C1401" s="86">
        <v>133.69999999999999</v>
      </c>
      <c r="D1401" s="87">
        <v>34.459716800000002</v>
      </c>
      <c r="E1401" s="87">
        <v>-106.79800419999999</v>
      </c>
    </row>
    <row r="1402" spans="1:5" x14ac:dyDescent="0.25">
      <c r="A1402" s="9" t="s">
        <v>1292</v>
      </c>
      <c r="B1402">
        <v>325.60000000000002</v>
      </c>
      <c r="C1402" s="86">
        <v>133.77000000000001</v>
      </c>
      <c r="D1402" s="87">
        <v>34.460762019999898</v>
      </c>
      <c r="E1402" s="87">
        <v>-106.79828639999999</v>
      </c>
    </row>
    <row r="1403" spans="1:5" x14ac:dyDescent="0.25">
      <c r="A1403" s="9" t="s">
        <v>1292</v>
      </c>
      <c r="B1403">
        <v>325.7</v>
      </c>
      <c r="C1403" s="86">
        <v>133.84</v>
      </c>
      <c r="D1403" s="87">
        <v>34.461795809999899</v>
      </c>
      <c r="E1403" s="87">
        <v>-106.7986298</v>
      </c>
    </row>
    <row r="1404" spans="1:5" x14ac:dyDescent="0.25">
      <c r="A1404" s="9" t="s">
        <v>1292</v>
      </c>
      <c r="B1404">
        <v>325.8</v>
      </c>
      <c r="C1404" s="86">
        <v>133.91999999999999</v>
      </c>
      <c r="D1404" s="87">
        <v>34.462753300000003</v>
      </c>
      <c r="E1404" s="87">
        <v>-106.7991486</v>
      </c>
    </row>
    <row r="1405" spans="1:5" x14ac:dyDescent="0.25">
      <c r="A1405" s="9" t="s">
        <v>1292</v>
      </c>
      <c r="B1405">
        <v>325.89999999999998</v>
      </c>
      <c r="C1405" s="86">
        <v>133.99</v>
      </c>
      <c r="D1405" s="87">
        <v>34.46342087</v>
      </c>
      <c r="E1405" s="87">
        <v>-106.7999725</v>
      </c>
    </row>
    <row r="1406" spans="1:5" x14ac:dyDescent="0.25">
      <c r="A1406" s="9" t="s">
        <v>1292</v>
      </c>
      <c r="B1406">
        <v>326</v>
      </c>
      <c r="C1406" s="86">
        <v>134.05000000000001</v>
      </c>
      <c r="D1406" s="87">
        <v>34.464183810000002</v>
      </c>
      <c r="E1406" s="87">
        <v>-106.8007278</v>
      </c>
    </row>
    <row r="1407" spans="1:5" x14ac:dyDescent="0.25">
      <c r="A1407" s="9" t="s">
        <v>1292</v>
      </c>
      <c r="B1407">
        <v>326.10000000000002</v>
      </c>
      <c r="C1407" s="86">
        <v>134.13</v>
      </c>
      <c r="D1407" s="87">
        <v>34.465072630000002</v>
      </c>
      <c r="E1407" s="87">
        <v>-106.8013535</v>
      </c>
    </row>
    <row r="1408" spans="1:5" x14ac:dyDescent="0.25">
      <c r="A1408" s="9" t="s">
        <v>1292</v>
      </c>
      <c r="B1408">
        <v>326.2</v>
      </c>
      <c r="C1408" s="86">
        <v>134.19999999999999</v>
      </c>
      <c r="D1408" s="87">
        <v>34.465999600000004</v>
      </c>
      <c r="E1408" s="87">
        <v>-106.8019257</v>
      </c>
    </row>
    <row r="1409" spans="1:5" x14ac:dyDescent="0.25">
      <c r="A1409" s="9" t="s">
        <v>1292</v>
      </c>
      <c r="B1409">
        <v>326.3</v>
      </c>
      <c r="C1409" s="86">
        <v>134.27000000000001</v>
      </c>
      <c r="D1409" s="87">
        <v>34.466949460000002</v>
      </c>
      <c r="E1409" s="87">
        <v>-106.8024597</v>
      </c>
    </row>
    <row r="1410" spans="1:5" x14ac:dyDescent="0.25">
      <c r="A1410" s="9" t="s">
        <v>1292</v>
      </c>
      <c r="B1410">
        <v>326.39999999999998</v>
      </c>
      <c r="C1410" s="86">
        <v>134.35</v>
      </c>
      <c r="D1410" s="87">
        <v>34.46786118</v>
      </c>
      <c r="E1410" s="87">
        <v>-106.80304719999999</v>
      </c>
    </row>
    <row r="1411" spans="1:5" x14ac:dyDescent="0.25">
      <c r="A1411" s="9" t="s">
        <v>1292</v>
      </c>
      <c r="B1411">
        <v>326.5</v>
      </c>
      <c r="C1411" s="86">
        <v>134.41999999999999</v>
      </c>
      <c r="D1411" s="87">
        <v>34.468727110000003</v>
      </c>
      <c r="E1411" s="87">
        <v>-106.80364230000001</v>
      </c>
    </row>
    <row r="1412" spans="1:5" x14ac:dyDescent="0.25">
      <c r="A1412" s="9" t="s">
        <v>1292</v>
      </c>
      <c r="B1412">
        <v>326.60000000000002</v>
      </c>
      <c r="C1412" s="86">
        <v>134.5</v>
      </c>
      <c r="D1412" s="87">
        <v>34.46981049</v>
      </c>
      <c r="E1412" s="87">
        <v>-106.8037643</v>
      </c>
    </row>
    <row r="1413" spans="1:5" x14ac:dyDescent="0.25">
      <c r="A1413" s="9" t="s">
        <v>1292</v>
      </c>
      <c r="B1413">
        <v>326.7</v>
      </c>
      <c r="C1413" s="86">
        <v>134.57</v>
      </c>
      <c r="D1413" s="87">
        <v>34.470890050000001</v>
      </c>
      <c r="E1413" s="87">
        <v>-106.8039169</v>
      </c>
    </row>
    <row r="1414" spans="1:5" x14ac:dyDescent="0.25">
      <c r="A1414" s="9" t="s">
        <v>1292</v>
      </c>
      <c r="B1414">
        <v>326.8</v>
      </c>
      <c r="C1414" s="86">
        <v>134.65</v>
      </c>
      <c r="D1414" s="87">
        <v>34.471973419999898</v>
      </c>
      <c r="E1414" s="87">
        <v>-106.8040161</v>
      </c>
    </row>
    <row r="1415" spans="1:5" x14ac:dyDescent="0.25">
      <c r="A1415" s="9" t="s">
        <v>1292</v>
      </c>
      <c r="B1415">
        <v>326.89999999999998</v>
      </c>
      <c r="C1415" s="86">
        <v>134.72999999999999</v>
      </c>
      <c r="D1415" s="87">
        <v>34.473060609999898</v>
      </c>
      <c r="E1415" s="87">
        <v>-106.8040314</v>
      </c>
    </row>
    <row r="1416" spans="1:5" x14ac:dyDescent="0.25">
      <c r="A1416" s="9" t="s">
        <v>1292</v>
      </c>
      <c r="B1416">
        <v>327</v>
      </c>
      <c r="C1416" s="86">
        <v>134.80000000000001</v>
      </c>
      <c r="D1416" s="87">
        <v>34.474147799999898</v>
      </c>
      <c r="E1416" s="87">
        <v>-106.803978</v>
      </c>
    </row>
    <row r="1417" spans="1:5" x14ac:dyDescent="0.25">
      <c r="A1417" s="9" t="s">
        <v>1292</v>
      </c>
      <c r="B1417">
        <v>327.10000000000002</v>
      </c>
      <c r="C1417" s="86">
        <v>134.88</v>
      </c>
      <c r="D1417" s="87">
        <v>34.475223540000002</v>
      </c>
      <c r="E1417" s="87">
        <v>-106.8037949</v>
      </c>
    </row>
    <row r="1418" spans="1:5" x14ac:dyDescent="0.25">
      <c r="A1418" s="9" t="s">
        <v>1292</v>
      </c>
      <c r="B1418">
        <v>327.2</v>
      </c>
      <c r="C1418" s="86">
        <v>134.96</v>
      </c>
      <c r="D1418" s="87">
        <v>34.476291660000001</v>
      </c>
      <c r="E1418" s="87">
        <v>-106.80358889999999</v>
      </c>
    </row>
    <row r="1419" spans="1:5" x14ac:dyDescent="0.25">
      <c r="A1419" s="9" t="s">
        <v>1292</v>
      </c>
      <c r="B1419">
        <v>327.3</v>
      </c>
      <c r="C1419" s="86">
        <v>135.03</v>
      </c>
      <c r="D1419" s="87">
        <v>34.47735977</v>
      </c>
      <c r="E1419" s="87">
        <v>-106.8033829</v>
      </c>
    </row>
    <row r="1420" spans="1:5" x14ac:dyDescent="0.25">
      <c r="A1420" s="9" t="s">
        <v>1292</v>
      </c>
      <c r="B1420">
        <v>327.39999999999998</v>
      </c>
      <c r="C1420" s="86">
        <v>135.11000000000001</v>
      </c>
      <c r="D1420" s="87">
        <v>34.47842026</v>
      </c>
      <c r="E1420" s="87">
        <v>-106.8031311</v>
      </c>
    </row>
    <row r="1421" spans="1:5" x14ac:dyDescent="0.25">
      <c r="A1421" s="9" t="s">
        <v>1292</v>
      </c>
      <c r="B1421">
        <v>327.5</v>
      </c>
      <c r="C1421" s="86">
        <v>135.18</v>
      </c>
      <c r="D1421" s="87">
        <v>34.479476929999898</v>
      </c>
      <c r="E1421" s="87">
        <v>-106.80286409999999</v>
      </c>
    </row>
    <row r="1422" spans="1:5" x14ac:dyDescent="0.25">
      <c r="A1422" s="9" t="s">
        <v>1292</v>
      </c>
      <c r="B1422">
        <v>327.60000000000002</v>
      </c>
      <c r="C1422" s="86">
        <v>135.25</v>
      </c>
      <c r="D1422" s="87">
        <v>34.48048782</v>
      </c>
      <c r="E1422" s="87">
        <v>-106.8024521</v>
      </c>
    </row>
    <row r="1423" spans="1:5" x14ac:dyDescent="0.25">
      <c r="A1423" s="9" t="s">
        <v>1292</v>
      </c>
      <c r="B1423">
        <v>327.7</v>
      </c>
      <c r="C1423" s="86">
        <v>135.33000000000001</v>
      </c>
      <c r="D1423" s="87">
        <v>34.481498719999898</v>
      </c>
      <c r="E1423" s="87">
        <v>-106.8020477</v>
      </c>
    </row>
    <row r="1424" spans="1:5" x14ac:dyDescent="0.25">
      <c r="A1424" s="9" t="s">
        <v>1292</v>
      </c>
      <c r="B1424">
        <v>327.8</v>
      </c>
      <c r="C1424" s="86">
        <v>135.4</v>
      </c>
      <c r="D1424" s="87">
        <v>34.482513429999898</v>
      </c>
      <c r="E1424" s="87">
        <v>-106.80165100000001</v>
      </c>
    </row>
    <row r="1425" spans="1:5" x14ac:dyDescent="0.25">
      <c r="A1425" s="9" t="s">
        <v>1292</v>
      </c>
      <c r="B1425">
        <v>327.9</v>
      </c>
      <c r="C1425" s="86">
        <v>135.47999999999999</v>
      </c>
      <c r="D1425" s="87">
        <v>34.483528139999898</v>
      </c>
      <c r="E1425" s="87">
        <v>-106.8012466</v>
      </c>
    </row>
    <row r="1426" spans="1:5" x14ac:dyDescent="0.25">
      <c r="A1426" s="9" t="s">
        <v>1292</v>
      </c>
      <c r="B1426">
        <v>328</v>
      </c>
      <c r="C1426" s="86">
        <v>135.54</v>
      </c>
      <c r="D1426" s="87">
        <v>34.484497070000003</v>
      </c>
      <c r="E1426" s="87">
        <v>-106.8007736</v>
      </c>
    </row>
    <row r="1427" spans="1:5" x14ac:dyDescent="0.25">
      <c r="A1427" s="9" t="s">
        <v>1292</v>
      </c>
      <c r="B1427">
        <v>328.1</v>
      </c>
      <c r="C1427" s="86">
        <v>135.62</v>
      </c>
      <c r="D1427" s="87">
        <v>34.485366820000003</v>
      </c>
      <c r="E1427" s="87">
        <v>-106.8001099</v>
      </c>
    </row>
    <row r="1428" spans="1:5" x14ac:dyDescent="0.25">
      <c r="A1428" s="9" t="s">
        <v>1292</v>
      </c>
      <c r="B1428">
        <v>328.2</v>
      </c>
      <c r="C1428" s="86">
        <v>135.69</v>
      </c>
      <c r="D1428" s="87">
        <v>34.486274719999898</v>
      </c>
      <c r="E1428" s="87">
        <v>-106.7995148</v>
      </c>
    </row>
    <row r="1429" spans="1:5" x14ac:dyDescent="0.25">
      <c r="A1429" s="9" t="s">
        <v>1292</v>
      </c>
      <c r="B1429">
        <v>328.3</v>
      </c>
      <c r="C1429" s="86">
        <v>135.78</v>
      </c>
      <c r="D1429" s="87">
        <v>34.487216949999898</v>
      </c>
      <c r="E1429" s="87">
        <v>-106.79896549999999</v>
      </c>
    </row>
    <row r="1430" spans="1:5" x14ac:dyDescent="0.25">
      <c r="A1430" s="9" t="s">
        <v>1292</v>
      </c>
      <c r="B1430">
        <v>328.4</v>
      </c>
      <c r="C1430" s="86">
        <v>135.85</v>
      </c>
      <c r="D1430" s="87">
        <v>34.488201140000001</v>
      </c>
      <c r="E1430" s="87">
        <v>-106.7985001</v>
      </c>
    </row>
    <row r="1431" spans="1:5" x14ac:dyDescent="0.25">
      <c r="A1431" s="9" t="s">
        <v>1292</v>
      </c>
      <c r="B1431">
        <v>328.5</v>
      </c>
      <c r="C1431" s="86">
        <v>135.91999999999999</v>
      </c>
      <c r="D1431" s="87">
        <v>34.489185329999898</v>
      </c>
      <c r="E1431" s="87">
        <v>-106.798027</v>
      </c>
    </row>
    <row r="1432" spans="1:5" x14ac:dyDescent="0.25">
      <c r="A1432" s="9" t="s">
        <v>1292</v>
      </c>
      <c r="B1432">
        <v>328.6</v>
      </c>
      <c r="C1432" s="86">
        <v>136</v>
      </c>
      <c r="D1432" s="87">
        <v>34.490180969999898</v>
      </c>
      <c r="E1432" s="87">
        <v>-106.7975922</v>
      </c>
    </row>
    <row r="1433" spans="1:5" x14ac:dyDescent="0.25">
      <c r="A1433" s="9" t="s">
        <v>1292</v>
      </c>
      <c r="B1433">
        <v>328.7</v>
      </c>
      <c r="C1433" s="86">
        <v>136.07</v>
      </c>
      <c r="D1433" s="87">
        <v>34.491188049999899</v>
      </c>
      <c r="E1433" s="87">
        <v>-106.79719540000001</v>
      </c>
    </row>
    <row r="1434" spans="1:5" x14ac:dyDescent="0.25">
      <c r="A1434" s="9" t="s">
        <v>1292</v>
      </c>
      <c r="B1434">
        <v>328.8</v>
      </c>
      <c r="C1434" s="86">
        <v>136.15</v>
      </c>
      <c r="D1434" s="87">
        <v>34.49227905</v>
      </c>
      <c r="E1434" s="87">
        <v>-106.79719540000001</v>
      </c>
    </row>
    <row r="1435" spans="1:5" x14ac:dyDescent="0.25">
      <c r="A1435" s="9" t="s">
        <v>1292</v>
      </c>
      <c r="B1435">
        <v>328.9</v>
      </c>
      <c r="C1435" s="86">
        <v>136.22</v>
      </c>
      <c r="D1435" s="87">
        <v>34.493370059999897</v>
      </c>
      <c r="E1435" s="87">
        <v>-106.79719540000001</v>
      </c>
    </row>
    <row r="1436" spans="1:5" x14ac:dyDescent="0.25">
      <c r="A1436" s="9" t="s">
        <v>1292</v>
      </c>
      <c r="B1436">
        <v>329</v>
      </c>
      <c r="C1436" s="86">
        <v>136.30000000000001</v>
      </c>
      <c r="D1436" s="87">
        <v>34.4944076499999</v>
      </c>
      <c r="E1436" s="87">
        <v>-106.7968979</v>
      </c>
    </row>
    <row r="1437" spans="1:5" x14ac:dyDescent="0.25">
      <c r="A1437" s="9" t="s">
        <v>1292</v>
      </c>
      <c r="B1437">
        <v>329.1</v>
      </c>
      <c r="C1437" s="86">
        <v>136.37</v>
      </c>
      <c r="D1437" s="87">
        <v>34.495410919999898</v>
      </c>
      <c r="E1437" s="87">
        <v>-106.7964783</v>
      </c>
    </row>
    <row r="1438" spans="1:5" x14ac:dyDescent="0.25">
      <c r="A1438" s="9" t="s">
        <v>1292</v>
      </c>
      <c r="B1438">
        <v>329.2</v>
      </c>
      <c r="C1438" s="86">
        <v>136.44</v>
      </c>
      <c r="D1438" s="87">
        <v>34.496376040000001</v>
      </c>
      <c r="E1438" s="87">
        <v>-106.7959747</v>
      </c>
    </row>
    <row r="1439" spans="1:5" x14ac:dyDescent="0.25">
      <c r="A1439" s="9" t="s">
        <v>1292</v>
      </c>
      <c r="B1439">
        <v>329.3</v>
      </c>
      <c r="C1439" s="86">
        <v>136.52000000000001</v>
      </c>
      <c r="D1439" s="87">
        <v>34.497341159999898</v>
      </c>
      <c r="E1439" s="87">
        <v>-106.79546360000001</v>
      </c>
    </row>
    <row r="1440" spans="1:5" x14ac:dyDescent="0.25">
      <c r="A1440" s="9" t="s">
        <v>1292</v>
      </c>
      <c r="B1440">
        <v>329.4</v>
      </c>
      <c r="C1440" s="86">
        <v>136.59</v>
      </c>
      <c r="D1440" s="87">
        <v>34.498283389999898</v>
      </c>
      <c r="E1440" s="87">
        <v>-106.79492190000001</v>
      </c>
    </row>
    <row r="1441" spans="1:5" x14ac:dyDescent="0.25">
      <c r="A1441" s="9" t="s">
        <v>1292</v>
      </c>
      <c r="B1441">
        <v>329.5</v>
      </c>
      <c r="C1441" s="86">
        <v>136.66</v>
      </c>
      <c r="D1441" s="87">
        <v>34.499187470000003</v>
      </c>
      <c r="E1441" s="87">
        <v>-106.79431150000001</v>
      </c>
    </row>
    <row r="1442" spans="1:5" x14ac:dyDescent="0.25">
      <c r="A1442" s="9" t="s">
        <v>1292</v>
      </c>
      <c r="B1442">
        <v>329.6</v>
      </c>
      <c r="C1442" s="86">
        <v>136.72999999999999</v>
      </c>
      <c r="D1442" s="87">
        <v>34.500068659999897</v>
      </c>
      <c r="E1442" s="87">
        <v>-106.79367070000001</v>
      </c>
    </row>
    <row r="1443" spans="1:5" x14ac:dyDescent="0.25">
      <c r="A1443" s="9" t="s">
        <v>1292</v>
      </c>
      <c r="B1443">
        <v>329.7</v>
      </c>
      <c r="C1443" s="86">
        <v>136.81</v>
      </c>
      <c r="D1443" s="87">
        <v>34.500919340000003</v>
      </c>
      <c r="E1443" s="87">
        <v>-106.79299159999999</v>
      </c>
    </row>
    <row r="1444" spans="1:5" x14ac:dyDescent="0.25">
      <c r="A1444" s="9" t="s">
        <v>1292</v>
      </c>
      <c r="B1444">
        <v>329.8</v>
      </c>
      <c r="C1444" s="86">
        <v>136.88</v>
      </c>
      <c r="D1444" s="87">
        <v>34.501850130000001</v>
      </c>
      <c r="E1444" s="87">
        <v>-106.7924194</v>
      </c>
    </row>
    <row r="1445" spans="1:5" x14ac:dyDescent="0.25">
      <c r="A1445" s="9" t="s">
        <v>1292</v>
      </c>
      <c r="B1445">
        <v>329.9</v>
      </c>
      <c r="C1445" s="86">
        <v>136.94999999999999</v>
      </c>
      <c r="D1445" s="87">
        <v>34.502876280000002</v>
      </c>
      <c r="E1445" s="87">
        <v>-106.7920914</v>
      </c>
    </row>
    <row r="1446" spans="1:5" x14ac:dyDescent="0.25">
      <c r="A1446" s="9" t="s">
        <v>1292</v>
      </c>
      <c r="B1446">
        <v>330</v>
      </c>
      <c r="C1446" s="86">
        <v>137.03</v>
      </c>
      <c r="D1446" s="87">
        <v>34.503952030000001</v>
      </c>
      <c r="E1446" s="87">
        <v>-106.79198460000001</v>
      </c>
    </row>
    <row r="1447" spans="1:5" x14ac:dyDescent="0.25">
      <c r="A1447" s="9" t="s">
        <v>1292</v>
      </c>
      <c r="B1447">
        <v>330.1</v>
      </c>
      <c r="C1447" s="86">
        <v>137.11000000000001</v>
      </c>
      <c r="D1447" s="87">
        <v>34.505043030000003</v>
      </c>
      <c r="E1447" s="87">
        <v>-106.7919922</v>
      </c>
    </row>
    <row r="1448" spans="1:5" x14ac:dyDescent="0.25">
      <c r="A1448" s="9" t="s">
        <v>1292</v>
      </c>
      <c r="B1448">
        <v>330.2</v>
      </c>
      <c r="C1448" s="86">
        <v>137.19</v>
      </c>
      <c r="D1448" s="87">
        <v>34.506134029999899</v>
      </c>
      <c r="E1448" s="87">
        <v>-106.7920151</v>
      </c>
    </row>
    <row r="1449" spans="1:5" x14ac:dyDescent="0.25">
      <c r="A1449" s="9" t="s">
        <v>1292</v>
      </c>
      <c r="B1449">
        <v>330.3</v>
      </c>
      <c r="C1449" s="86">
        <v>137.26</v>
      </c>
      <c r="D1449" s="87">
        <v>34.507221219999899</v>
      </c>
      <c r="E1449" s="87">
        <v>-106.7920151</v>
      </c>
    </row>
    <row r="1450" spans="1:5" x14ac:dyDescent="0.25">
      <c r="A1450" s="9" t="s">
        <v>1292</v>
      </c>
      <c r="B1450">
        <v>330.4</v>
      </c>
      <c r="C1450" s="86">
        <v>137.34</v>
      </c>
      <c r="D1450" s="87">
        <v>34.508312230000001</v>
      </c>
      <c r="E1450" s="87">
        <v>-106.7920227</v>
      </c>
    </row>
    <row r="1451" spans="1:5" x14ac:dyDescent="0.25">
      <c r="A1451" s="9" t="s">
        <v>1292</v>
      </c>
      <c r="B1451">
        <v>330.5</v>
      </c>
      <c r="C1451" s="86">
        <v>137.41</v>
      </c>
      <c r="D1451" s="87">
        <v>34.509403229999897</v>
      </c>
      <c r="E1451" s="87">
        <v>-106.79204559999999</v>
      </c>
    </row>
    <row r="1452" spans="1:5" x14ac:dyDescent="0.25">
      <c r="A1452" s="9" t="s">
        <v>1292</v>
      </c>
      <c r="B1452">
        <v>330.6</v>
      </c>
      <c r="C1452" s="86">
        <v>137.49</v>
      </c>
      <c r="D1452" s="87">
        <v>34.510482789999898</v>
      </c>
      <c r="E1452" s="87">
        <v>-106.79213710000001</v>
      </c>
    </row>
    <row r="1453" spans="1:5" x14ac:dyDescent="0.25">
      <c r="A1453" s="9" t="s">
        <v>1292</v>
      </c>
      <c r="B1453">
        <v>330.7</v>
      </c>
      <c r="C1453" s="86">
        <v>137.57</v>
      </c>
      <c r="D1453" s="87">
        <v>34.511558530000002</v>
      </c>
      <c r="E1453" s="87">
        <v>-106.7923203</v>
      </c>
    </row>
    <row r="1454" spans="1:5" x14ac:dyDescent="0.25">
      <c r="A1454" s="9" t="s">
        <v>1292</v>
      </c>
      <c r="B1454">
        <v>330.8</v>
      </c>
      <c r="C1454" s="86">
        <v>137.63999999999999</v>
      </c>
      <c r="D1454" s="87">
        <v>34.512603759999898</v>
      </c>
      <c r="E1454" s="87">
        <v>-106.7925949</v>
      </c>
    </row>
    <row r="1455" spans="1:5" x14ac:dyDescent="0.25">
      <c r="A1455" s="9" t="s">
        <v>1292</v>
      </c>
      <c r="B1455">
        <v>330.9</v>
      </c>
      <c r="C1455" s="86">
        <v>137.72</v>
      </c>
      <c r="D1455" s="87">
        <v>34.5136032099999</v>
      </c>
      <c r="E1455" s="87">
        <v>-106.7930298</v>
      </c>
    </row>
    <row r="1456" spans="1:5" x14ac:dyDescent="0.25">
      <c r="A1456" s="9" t="s">
        <v>1292</v>
      </c>
      <c r="B1456">
        <v>331</v>
      </c>
      <c r="C1456" s="86">
        <v>137.79</v>
      </c>
      <c r="D1456" s="87">
        <v>34.514629360000001</v>
      </c>
      <c r="E1456" s="87">
        <v>-106.793396</v>
      </c>
    </row>
    <row r="1457" spans="1:5" x14ac:dyDescent="0.25">
      <c r="A1457" s="9" t="s">
        <v>1292</v>
      </c>
      <c r="B1457">
        <v>331.1</v>
      </c>
      <c r="C1457" s="86">
        <v>137.87</v>
      </c>
      <c r="D1457" s="87">
        <v>34.5156516999999</v>
      </c>
      <c r="E1457" s="87">
        <v>-106.79376980000001</v>
      </c>
    </row>
    <row r="1458" spans="1:5" x14ac:dyDescent="0.25">
      <c r="A1458" s="9" t="s">
        <v>1292</v>
      </c>
      <c r="B1458">
        <v>331.2</v>
      </c>
      <c r="C1458" s="86">
        <v>137.94</v>
      </c>
      <c r="D1458" s="87">
        <v>34.516708370000003</v>
      </c>
      <c r="E1458" s="87">
        <v>-106.7940445</v>
      </c>
    </row>
    <row r="1459" spans="1:5" x14ac:dyDescent="0.25">
      <c r="A1459" s="9" t="s">
        <v>1292</v>
      </c>
      <c r="B1459">
        <v>331.3</v>
      </c>
      <c r="C1459" s="86">
        <v>138.02000000000001</v>
      </c>
      <c r="D1459" s="87">
        <v>34.517780299999899</v>
      </c>
      <c r="E1459" s="87">
        <v>-106.79420469999999</v>
      </c>
    </row>
    <row r="1460" spans="1:5" x14ac:dyDescent="0.25">
      <c r="A1460" s="9" t="s">
        <v>1292</v>
      </c>
      <c r="B1460">
        <v>331.4</v>
      </c>
      <c r="C1460" s="86">
        <v>138.09</v>
      </c>
      <c r="D1460" s="87">
        <v>34.518867489999899</v>
      </c>
      <c r="E1460" s="87">
        <v>-106.7942963</v>
      </c>
    </row>
    <row r="1461" spans="1:5" x14ac:dyDescent="0.25">
      <c r="A1461" s="9" t="s">
        <v>1292</v>
      </c>
      <c r="B1461">
        <v>331.5</v>
      </c>
      <c r="C1461" s="86">
        <v>138.16</v>
      </c>
      <c r="D1461" s="87">
        <v>34.519943240000003</v>
      </c>
      <c r="E1461" s="87">
        <v>-106.7942276</v>
      </c>
    </row>
    <row r="1462" spans="1:5" x14ac:dyDescent="0.25">
      <c r="A1462" s="9" t="s">
        <v>1292</v>
      </c>
      <c r="B1462">
        <v>331.6</v>
      </c>
      <c r="C1462" s="86">
        <v>138.24</v>
      </c>
      <c r="D1462" s="87">
        <v>34.521015169999899</v>
      </c>
      <c r="E1462" s="87">
        <v>-106.794014</v>
      </c>
    </row>
    <row r="1463" spans="1:5" x14ac:dyDescent="0.25">
      <c r="A1463" s="9" t="s">
        <v>1292</v>
      </c>
      <c r="B1463">
        <v>331.7</v>
      </c>
      <c r="C1463" s="86">
        <v>138.31</v>
      </c>
      <c r="D1463" s="87">
        <v>34.52201462</v>
      </c>
      <c r="E1463" s="87">
        <v>-106.7935791</v>
      </c>
    </row>
    <row r="1464" spans="1:5" x14ac:dyDescent="0.25">
      <c r="A1464" s="9" t="s">
        <v>1292</v>
      </c>
      <c r="B1464">
        <v>331.8</v>
      </c>
      <c r="C1464" s="86">
        <v>138.38999999999999</v>
      </c>
      <c r="D1464" s="87">
        <v>34.522968290000001</v>
      </c>
      <c r="E1464" s="87">
        <v>-106.79307559999999</v>
      </c>
    </row>
    <row r="1465" spans="1:5" x14ac:dyDescent="0.25">
      <c r="A1465" s="9" t="s">
        <v>1292</v>
      </c>
      <c r="B1465">
        <v>331.9</v>
      </c>
      <c r="C1465" s="86">
        <v>138.46</v>
      </c>
      <c r="D1465" s="87">
        <v>34.523815159999899</v>
      </c>
      <c r="E1465" s="87">
        <v>-106.79238890000001</v>
      </c>
    </row>
    <row r="1466" spans="1:5" x14ac:dyDescent="0.25">
      <c r="A1466" s="9" t="s">
        <v>1292</v>
      </c>
      <c r="B1466">
        <v>332</v>
      </c>
      <c r="C1466" s="86">
        <v>138.52000000000001</v>
      </c>
      <c r="D1466" s="87">
        <v>34.524528500000002</v>
      </c>
      <c r="E1466" s="87">
        <v>-106.79157259999999</v>
      </c>
    </row>
    <row r="1467" spans="1:5" x14ac:dyDescent="0.25">
      <c r="A1467" s="9" t="s">
        <v>1292</v>
      </c>
      <c r="B1467">
        <v>332.1</v>
      </c>
      <c r="C1467" s="86">
        <v>138.59</v>
      </c>
      <c r="D1467" s="87">
        <v>34.524799350000002</v>
      </c>
      <c r="E1467" s="87">
        <v>-106.79054259999999</v>
      </c>
    </row>
    <row r="1468" spans="1:5" x14ac:dyDescent="0.25">
      <c r="A1468" s="9" t="s">
        <v>1292</v>
      </c>
      <c r="B1468">
        <v>332.2</v>
      </c>
      <c r="C1468" s="86">
        <v>138.65</v>
      </c>
      <c r="D1468" s="87">
        <v>34.525016780000001</v>
      </c>
      <c r="E1468" s="87">
        <v>-106.7894821</v>
      </c>
    </row>
    <row r="1469" spans="1:5" x14ac:dyDescent="0.25">
      <c r="A1469" s="9" t="s">
        <v>1292</v>
      </c>
      <c r="B1469">
        <v>332.3</v>
      </c>
      <c r="C1469" s="86">
        <v>138.71</v>
      </c>
      <c r="D1469" s="87">
        <v>34.52536774</v>
      </c>
      <c r="E1469" s="87">
        <v>-106.7884521</v>
      </c>
    </row>
    <row r="1470" spans="1:5" x14ac:dyDescent="0.25">
      <c r="A1470" s="9" t="s">
        <v>1292</v>
      </c>
      <c r="B1470">
        <v>332.4</v>
      </c>
      <c r="C1470" s="86">
        <v>138.78</v>
      </c>
      <c r="D1470" s="87">
        <v>34.52577591</v>
      </c>
      <c r="E1470" s="87">
        <v>-106.7874451</v>
      </c>
    </row>
    <row r="1471" spans="1:5" x14ac:dyDescent="0.25">
      <c r="A1471" s="9" t="s">
        <v>1292</v>
      </c>
      <c r="B1471">
        <v>332.5</v>
      </c>
      <c r="C1471" s="86">
        <v>138.84</v>
      </c>
      <c r="D1471" s="87">
        <v>34.526226039999898</v>
      </c>
      <c r="E1471" s="87">
        <v>-106.7864532</v>
      </c>
    </row>
    <row r="1472" spans="1:5" x14ac:dyDescent="0.25">
      <c r="A1472" s="9" t="s">
        <v>1292</v>
      </c>
      <c r="B1472">
        <v>332.6</v>
      </c>
      <c r="C1472" s="86">
        <v>138.91</v>
      </c>
      <c r="D1472" s="87">
        <v>34.526683810000002</v>
      </c>
      <c r="E1472" s="87">
        <v>-106.7854614</v>
      </c>
    </row>
    <row r="1473" spans="1:5" x14ac:dyDescent="0.25">
      <c r="A1473" s="9" t="s">
        <v>1292</v>
      </c>
      <c r="B1473">
        <v>332.7</v>
      </c>
      <c r="C1473" s="86">
        <v>138.97</v>
      </c>
      <c r="D1473" s="87">
        <v>34.527141569999898</v>
      </c>
      <c r="E1473" s="87">
        <v>-106.7844772</v>
      </c>
    </row>
    <row r="1474" spans="1:5" x14ac:dyDescent="0.25">
      <c r="A1474" s="9" t="s">
        <v>1292</v>
      </c>
      <c r="B1474">
        <v>332.8</v>
      </c>
      <c r="C1474" s="86">
        <v>139.05000000000001</v>
      </c>
      <c r="D1474" s="87">
        <v>34.527915950000001</v>
      </c>
      <c r="E1474" s="87">
        <v>-106.7837067</v>
      </c>
    </row>
    <row r="1475" spans="1:5" x14ac:dyDescent="0.25">
      <c r="A1475" s="9" t="s">
        <v>1292</v>
      </c>
      <c r="B1475">
        <v>332.9</v>
      </c>
      <c r="C1475" s="86">
        <v>139.12</v>
      </c>
      <c r="D1475" s="87">
        <v>34.528518679999898</v>
      </c>
      <c r="E1475" s="87">
        <v>-106.7828064</v>
      </c>
    </row>
    <row r="1476" spans="1:5" x14ac:dyDescent="0.25">
      <c r="A1476" s="9" t="s">
        <v>1292</v>
      </c>
      <c r="B1476">
        <v>333</v>
      </c>
      <c r="C1476" s="86">
        <v>139.18</v>
      </c>
      <c r="D1476" s="87">
        <v>34.528919219999899</v>
      </c>
      <c r="E1476" s="87">
        <v>-106.7817993</v>
      </c>
    </row>
    <row r="1477" spans="1:5" x14ac:dyDescent="0.25">
      <c r="A1477" s="9" t="s">
        <v>1292</v>
      </c>
      <c r="B1477">
        <v>333.1</v>
      </c>
      <c r="C1477" s="86">
        <v>139.25</v>
      </c>
      <c r="D1477" s="87">
        <v>34.529296879999897</v>
      </c>
      <c r="E1477" s="87">
        <v>-106.780777</v>
      </c>
    </row>
    <row r="1478" spans="1:5" x14ac:dyDescent="0.25">
      <c r="A1478" s="9" t="s">
        <v>1292</v>
      </c>
      <c r="B1478">
        <v>333.2</v>
      </c>
      <c r="C1478" s="86">
        <v>139.31</v>
      </c>
      <c r="D1478" s="87">
        <v>34.529800420000001</v>
      </c>
      <c r="E1478" s="87">
        <v>-106.779808</v>
      </c>
    </row>
    <row r="1479" spans="1:5" x14ac:dyDescent="0.25">
      <c r="A1479" s="9" t="s">
        <v>1292</v>
      </c>
      <c r="B1479">
        <v>333.3</v>
      </c>
      <c r="C1479" s="86">
        <v>139.38</v>
      </c>
      <c r="D1479" s="87">
        <v>34.53030777</v>
      </c>
      <c r="E1479" s="87">
        <v>-106.7788467</v>
      </c>
    </row>
    <row r="1480" spans="1:5" x14ac:dyDescent="0.25">
      <c r="A1480" s="9" t="s">
        <v>1292</v>
      </c>
      <c r="B1480">
        <v>333.4</v>
      </c>
      <c r="C1480" s="86">
        <v>139.46</v>
      </c>
      <c r="D1480" s="87">
        <v>34.53081512</v>
      </c>
      <c r="E1480" s="87">
        <v>-106.7778778</v>
      </c>
    </row>
    <row r="1481" spans="1:5" x14ac:dyDescent="0.25">
      <c r="A1481" s="9" t="s">
        <v>1292</v>
      </c>
      <c r="B1481">
        <v>333.5</v>
      </c>
      <c r="C1481" s="86">
        <v>139.52000000000001</v>
      </c>
      <c r="D1481" s="87">
        <v>34.531326290000003</v>
      </c>
      <c r="E1481" s="87">
        <v>-106.7769165</v>
      </c>
    </row>
    <row r="1482" spans="1:5" x14ac:dyDescent="0.25">
      <c r="A1482" s="9" t="s">
        <v>1292</v>
      </c>
      <c r="B1482">
        <v>333.6</v>
      </c>
      <c r="C1482" s="86">
        <v>139.59</v>
      </c>
      <c r="D1482" s="87">
        <v>34.531852720000003</v>
      </c>
      <c r="E1482" s="87">
        <v>-106.7759628</v>
      </c>
    </row>
    <row r="1483" spans="1:5" x14ac:dyDescent="0.25">
      <c r="A1483" s="9" t="s">
        <v>1292</v>
      </c>
      <c r="B1483">
        <v>333.7</v>
      </c>
      <c r="C1483" s="86">
        <v>139.65</v>
      </c>
      <c r="D1483" s="87">
        <v>34.532375340000002</v>
      </c>
      <c r="E1483" s="87">
        <v>-106.7750092</v>
      </c>
    </row>
    <row r="1484" spans="1:5" x14ac:dyDescent="0.25">
      <c r="A1484" s="9" t="s">
        <v>1292</v>
      </c>
      <c r="B1484">
        <v>333.8</v>
      </c>
      <c r="C1484" s="86">
        <v>139.72</v>
      </c>
      <c r="D1484" s="87">
        <v>34.532901760000001</v>
      </c>
      <c r="E1484" s="87">
        <v>-106.7740555</v>
      </c>
    </row>
    <row r="1485" spans="1:5" x14ac:dyDescent="0.25">
      <c r="A1485" s="9" t="s">
        <v>1292</v>
      </c>
      <c r="B1485">
        <v>333.9</v>
      </c>
      <c r="C1485" s="86">
        <v>139.79</v>
      </c>
      <c r="D1485" s="87">
        <v>34.533508300000001</v>
      </c>
      <c r="E1485" s="87">
        <v>-106.77315520000001</v>
      </c>
    </row>
    <row r="1486" spans="1:5" x14ac:dyDescent="0.25">
      <c r="A1486" s="9" t="s">
        <v>1292</v>
      </c>
      <c r="B1486">
        <v>334</v>
      </c>
      <c r="C1486" s="86">
        <v>139.85</v>
      </c>
      <c r="D1486" s="87">
        <v>34.534191130000004</v>
      </c>
      <c r="E1486" s="87">
        <v>-106.7723007</v>
      </c>
    </row>
    <row r="1487" spans="1:5" x14ac:dyDescent="0.25">
      <c r="A1487" s="9" t="s">
        <v>1292</v>
      </c>
      <c r="B1487">
        <v>334.1</v>
      </c>
      <c r="C1487" s="86">
        <v>139.91999999999999</v>
      </c>
      <c r="D1487" s="87">
        <v>34.534885410000001</v>
      </c>
      <c r="E1487" s="87">
        <v>-106.7714615</v>
      </c>
    </row>
    <row r="1488" spans="1:5" x14ac:dyDescent="0.25">
      <c r="A1488" s="9" t="s">
        <v>1292</v>
      </c>
      <c r="B1488">
        <v>334.2</v>
      </c>
      <c r="C1488" s="86">
        <v>139.99</v>
      </c>
      <c r="D1488" s="87">
        <v>34.535583500000001</v>
      </c>
      <c r="E1488" s="87">
        <v>-106.7706299</v>
      </c>
    </row>
    <row r="1489" spans="1:5" x14ac:dyDescent="0.25">
      <c r="A1489" s="9" t="s">
        <v>1292</v>
      </c>
      <c r="B1489">
        <v>334.3</v>
      </c>
      <c r="C1489" s="86">
        <v>140.06</v>
      </c>
      <c r="D1489" s="87">
        <v>34.536281590000002</v>
      </c>
      <c r="E1489" s="87">
        <v>-106.76979059999999</v>
      </c>
    </row>
    <row r="1490" spans="1:5" x14ac:dyDescent="0.25">
      <c r="A1490" s="9" t="s">
        <v>1292</v>
      </c>
      <c r="B1490">
        <v>334.4</v>
      </c>
      <c r="C1490" s="86">
        <v>140.13</v>
      </c>
      <c r="D1490" s="87">
        <v>34.536983489999898</v>
      </c>
      <c r="E1490" s="87">
        <v>-106.768959</v>
      </c>
    </row>
    <row r="1491" spans="1:5" x14ac:dyDescent="0.25">
      <c r="A1491" s="9" t="s">
        <v>1292</v>
      </c>
      <c r="B1491">
        <v>334.5</v>
      </c>
      <c r="C1491" s="86">
        <v>140.19999999999999</v>
      </c>
      <c r="D1491" s="87">
        <v>34.537723540000002</v>
      </c>
      <c r="E1491" s="87">
        <v>-106.768158</v>
      </c>
    </row>
    <row r="1492" spans="1:5" x14ac:dyDescent="0.25">
      <c r="A1492" s="9" t="s">
        <v>1292</v>
      </c>
      <c r="B1492">
        <v>334.6</v>
      </c>
      <c r="C1492" s="86">
        <v>140.27000000000001</v>
      </c>
      <c r="D1492" s="87">
        <v>34.538429260000001</v>
      </c>
      <c r="E1492" s="87">
        <v>-106.76733400000001</v>
      </c>
    </row>
    <row r="1493" spans="1:5" x14ac:dyDescent="0.25">
      <c r="A1493" s="9" t="s">
        <v>1292</v>
      </c>
      <c r="B1493">
        <v>334.7</v>
      </c>
      <c r="C1493" s="86">
        <v>140.33000000000001</v>
      </c>
      <c r="D1493" s="87">
        <v>34.538909910000001</v>
      </c>
      <c r="E1493" s="87">
        <v>-106.7663574</v>
      </c>
    </row>
    <row r="1494" spans="1:5" x14ac:dyDescent="0.25">
      <c r="A1494" s="9" t="s">
        <v>1292</v>
      </c>
      <c r="B1494">
        <v>334.8</v>
      </c>
      <c r="C1494" s="86">
        <v>140.4</v>
      </c>
      <c r="D1494" s="87">
        <v>34.53954315</v>
      </c>
      <c r="E1494" s="87">
        <v>-106.76547239999999</v>
      </c>
    </row>
    <row r="1495" spans="1:5" x14ac:dyDescent="0.25">
      <c r="A1495" s="9" t="s">
        <v>1292</v>
      </c>
      <c r="B1495">
        <v>334.9</v>
      </c>
      <c r="C1495" s="86">
        <v>140.47</v>
      </c>
      <c r="D1495" s="87">
        <v>34.540302279999899</v>
      </c>
      <c r="E1495" s="87">
        <v>-106.7647018</v>
      </c>
    </row>
    <row r="1496" spans="1:5" x14ac:dyDescent="0.25">
      <c r="A1496" s="9" t="s">
        <v>1292</v>
      </c>
      <c r="B1496">
        <v>335</v>
      </c>
      <c r="C1496" s="86">
        <v>140.54</v>
      </c>
      <c r="D1496" s="87">
        <v>34.541133879999897</v>
      </c>
      <c r="E1496" s="87">
        <v>-106.7639999</v>
      </c>
    </row>
    <row r="1497" spans="1:5" x14ac:dyDescent="0.25">
      <c r="A1497" s="9" t="s">
        <v>1292</v>
      </c>
      <c r="B1497">
        <v>335.1</v>
      </c>
      <c r="C1497" s="86">
        <v>140.62</v>
      </c>
      <c r="D1497" s="87">
        <v>34.542163850000001</v>
      </c>
      <c r="E1497" s="87">
        <v>-106.7636414</v>
      </c>
    </row>
    <row r="1498" spans="1:5" x14ac:dyDescent="0.25">
      <c r="A1498" s="9" t="s">
        <v>1292</v>
      </c>
      <c r="B1498">
        <v>335.2</v>
      </c>
      <c r="C1498" s="86">
        <v>140.69</v>
      </c>
      <c r="D1498" s="87">
        <v>34.543197630000002</v>
      </c>
      <c r="E1498" s="87">
        <v>-106.76348110000001</v>
      </c>
    </row>
    <row r="1499" spans="1:5" x14ac:dyDescent="0.25">
      <c r="A1499" s="9" t="s">
        <v>1292</v>
      </c>
      <c r="B1499">
        <v>335.3</v>
      </c>
      <c r="C1499" s="86">
        <v>140.77000000000001</v>
      </c>
      <c r="D1499" s="87">
        <v>34.544250490000003</v>
      </c>
      <c r="E1499" s="87">
        <v>-106.7637634</v>
      </c>
    </row>
    <row r="1500" spans="1:5" x14ac:dyDescent="0.25">
      <c r="A1500" s="9" t="s">
        <v>1292</v>
      </c>
      <c r="B1500">
        <v>335.4</v>
      </c>
      <c r="C1500" s="86">
        <v>140.84</v>
      </c>
      <c r="D1500" s="87">
        <v>34.545326230000001</v>
      </c>
      <c r="E1500" s="87">
        <v>-106.7639313</v>
      </c>
    </row>
    <row r="1501" spans="1:5" x14ac:dyDescent="0.25">
      <c r="A1501" s="9" t="s">
        <v>1292</v>
      </c>
      <c r="B1501">
        <v>335.5</v>
      </c>
      <c r="C1501" s="86">
        <v>140.91999999999999</v>
      </c>
      <c r="D1501" s="87">
        <v>34.546401979999899</v>
      </c>
      <c r="E1501" s="87">
        <v>-106.7638245</v>
      </c>
    </row>
    <row r="1502" spans="1:5" x14ac:dyDescent="0.25">
      <c r="A1502" s="9" t="s">
        <v>1292</v>
      </c>
      <c r="B1502">
        <v>335.6</v>
      </c>
      <c r="C1502" s="86">
        <v>140.99</v>
      </c>
      <c r="D1502" s="87">
        <v>34.547477720000003</v>
      </c>
      <c r="E1502" s="87">
        <v>-106.7636566</v>
      </c>
    </row>
    <row r="1503" spans="1:5" x14ac:dyDescent="0.25">
      <c r="A1503" s="9" t="s">
        <v>1292</v>
      </c>
      <c r="B1503">
        <v>335.7</v>
      </c>
      <c r="C1503" s="86">
        <v>141.07</v>
      </c>
      <c r="D1503" s="87">
        <v>34.548561100000001</v>
      </c>
      <c r="E1503" s="87">
        <v>-106.7635117</v>
      </c>
    </row>
    <row r="1504" spans="1:5" x14ac:dyDescent="0.25">
      <c r="A1504" s="9" t="s">
        <v>1292</v>
      </c>
      <c r="B1504">
        <v>335.8</v>
      </c>
      <c r="C1504" s="86">
        <v>141.13999999999999</v>
      </c>
      <c r="D1504" s="87">
        <v>34.549640660000001</v>
      </c>
      <c r="E1504" s="87">
        <v>-106.7634048</v>
      </c>
    </row>
    <row r="1505" spans="1:5" x14ac:dyDescent="0.25">
      <c r="A1505" s="9" t="s">
        <v>1292</v>
      </c>
      <c r="B1505">
        <v>335.9</v>
      </c>
      <c r="C1505" s="86">
        <v>141.22</v>
      </c>
      <c r="D1505" s="87">
        <v>34.550720210000001</v>
      </c>
      <c r="E1505" s="87">
        <v>-106.7635422</v>
      </c>
    </row>
    <row r="1506" spans="1:5" x14ac:dyDescent="0.25">
      <c r="A1506" s="9" t="s">
        <v>1292</v>
      </c>
      <c r="B1506">
        <v>336</v>
      </c>
      <c r="C1506" s="86">
        <v>141.30000000000001</v>
      </c>
      <c r="D1506" s="87">
        <v>34.551803589999899</v>
      </c>
      <c r="E1506" s="87">
        <v>-106.7636871</v>
      </c>
    </row>
    <row r="1507" spans="1:5" x14ac:dyDescent="0.25">
      <c r="A1507" s="9" t="s">
        <v>1292</v>
      </c>
      <c r="B1507">
        <v>336.1</v>
      </c>
      <c r="C1507" s="86">
        <v>141.37</v>
      </c>
      <c r="D1507" s="87">
        <v>34.55288315</v>
      </c>
      <c r="E1507" s="87">
        <v>-106.7638245</v>
      </c>
    </row>
    <row r="1508" spans="1:5" x14ac:dyDescent="0.25">
      <c r="A1508" s="9" t="s">
        <v>1292</v>
      </c>
      <c r="B1508">
        <v>336.2</v>
      </c>
      <c r="C1508" s="86">
        <v>141.44999999999999</v>
      </c>
      <c r="D1508" s="87">
        <v>34.5539436299999</v>
      </c>
      <c r="E1508" s="87">
        <v>-106.7640686</v>
      </c>
    </row>
    <row r="1509" spans="1:5" x14ac:dyDescent="0.25">
      <c r="A1509" s="9" t="s">
        <v>1292</v>
      </c>
      <c r="B1509">
        <v>336.3</v>
      </c>
      <c r="C1509" s="86">
        <v>141.53</v>
      </c>
      <c r="D1509" s="87">
        <v>34.555007930000002</v>
      </c>
      <c r="E1509" s="87">
        <v>-106.7643127</v>
      </c>
    </row>
    <row r="1510" spans="1:5" x14ac:dyDescent="0.25">
      <c r="A1510" s="9" t="s">
        <v>1292</v>
      </c>
      <c r="B1510">
        <v>336.4</v>
      </c>
      <c r="C1510" s="86">
        <v>141.6</v>
      </c>
      <c r="D1510" s="87">
        <v>34.555995940000003</v>
      </c>
      <c r="E1510" s="87">
        <v>-106.7647171</v>
      </c>
    </row>
    <row r="1511" spans="1:5" x14ac:dyDescent="0.25">
      <c r="A1511" s="9" t="s">
        <v>1292</v>
      </c>
      <c r="B1511">
        <v>336.5</v>
      </c>
      <c r="C1511" s="86">
        <v>141.66999999999999</v>
      </c>
      <c r="D1511" s="87">
        <v>34.556873320000001</v>
      </c>
      <c r="E1511" s="87">
        <v>-106.7653656</v>
      </c>
    </row>
    <row r="1512" spans="1:5" x14ac:dyDescent="0.25">
      <c r="A1512" s="9" t="s">
        <v>1292</v>
      </c>
      <c r="B1512">
        <v>336.6</v>
      </c>
      <c r="C1512" s="86">
        <v>141.74</v>
      </c>
      <c r="D1512" s="87">
        <v>34.557739259999899</v>
      </c>
      <c r="E1512" s="87">
        <v>-106.76602939999999</v>
      </c>
    </row>
    <row r="1513" spans="1:5" x14ac:dyDescent="0.25">
      <c r="A1513" s="9" t="s">
        <v>1292</v>
      </c>
      <c r="B1513">
        <v>336.7</v>
      </c>
      <c r="C1513" s="86">
        <v>141.81</v>
      </c>
      <c r="D1513" s="87">
        <v>34.558601379999899</v>
      </c>
      <c r="E1513" s="87">
        <v>-106.7666931</v>
      </c>
    </row>
    <row r="1514" spans="1:5" x14ac:dyDescent="0.25">
      <c r="A1514" s="9" t="s">
        <v>1292</v>
      </c>
      <c r="B1514">
        <v>336.8</v>
      </c>
      <c r="C1514" s="86">
        <v>141.88</v>
      </c>
      <c r="D1514" s="87">
        <v>34.5594177199999</v>
      </c>
      <c r="E1514" s="87">
        <v>-106.7674179</v>
      </c>
    </row>
    <row r="1515" spans="1:5" x14ac:dyDescent="0.25">
      <c r="A1515" s="9" t="s">
        <v>1292</v>
      </c>
      <c r="B1515">
        <v>336.9</v>
      </c>
      <c r="C1515" s="86">
        <v>141.94999999999999</v>
      </c>
      <c r="D1515" s="87">
        <v>34.5601882899999</v>
      </c>
      <c r="E1515" s="87">
        <v>-106.7681808</v>
      </c>
    </row>
    <row r="1516" spans="1:5" x14ac:dyDescent="0.25">
      <c r="A1516" s="9" t="s">
        <v>1292</v>
      </c>
      <c r="B1516">
        <v>337</v>
      </c>
      <c r="C1516" s="86">
        <v>142.02000000000001</v>
      </c>
      <c r="D1516" s="87">
        <v>34.560844420000002</v>
      </c>
      <c r="E1516" s="87">
        <v>-106.7690506</v>
      </c>
    </row>
    <row r="1517" spans="1:5" x14ac:dyDescent="0.25">
      <c r="A1517" s="9" t="s">
        <v>1292</v>
      </c>
      <c r="B1517">
        <v>337.1</v>
      </c>
      <c r="C1517" s="86">
        <v>142.09</v>
      </c>
      <c r="D1517" s="87">
        <v>34.56172943</v>
      </c>
      <c r="E1517" s="87">
        <v>-106.7696304</v>
      </c>
    </row>
    <row r="1518" spans="1:5" x14ac:dyDescent="0.25">
      <c r="A1518" s="9" t="s">
        <v>1292</v>
      </c>
      <c r="B1518">
        <v>337.2</v>
      </c>
      <c r="C1518" s="86">
        <v>142.16999999999999</v>
      </c>
      <c r="D1518" s="87">
        <v>34.562732699999899</v>
      </c>
      <c r="E1518" s="87">
        <v>-106.77004239999999</v>
      </c>
    </row>
    <row r="1519" spans="1:5" x14ac:dyDescent="0.25">
      <c r="A1519" s="9" t="s">
        <v>1292</v>
      </c>
      <c r="B1519">
        <v>337.3</v>
      </c>
      <c r="C1519" s="86">
        <v>142.24</v>
      </c>
      <c r="D1519" s="87">
        <v>34.563816070000001</v>
      </c>
      <c r="E1519" s="87">
        <v>-106.7701416</v>
      </c>
    </row>
    <row r="1520" spans="1:5" x14ac:dyDescent="0.25">
      <c r="A1520" s="9" t="s">
        <v>1292</v>
      </c>
      <c r="B1520">
        <v>337.4</v>
      </c>
      <c r="C1520" s="86">
        <v>142.32</v>
      </c>
      <c r="D1520" s="87">
        <v>34.564899439999898</v>
      </c>
      <c r="E1520" s="87">
        <v>-106.7702408</v>
      </c>
    </row>
    <row r="1521" spans="1:5" x14ac:dyDescent="0.25">
      <c r="A1521" s="9" t="s">
        <v>1292</v>
      </c>
      <c r="B1521">
        <v>337.5</v>
      </c>
      <c r="C1521" s="86">
        <v>142.4</v>
      </c>
      <c r="D1521" s="87">
        <v>34.565975190000003</v>
      </c>
      <c r="E1521" s="87">
        <v>-106.7704239</v>
      </c>
    </row>
    <row r="1522" spans="1:5" x14ac:dyDescent="0.25">
      <c r="A1522" s="9" t="s">
        <v>1292</v>
      </c>
      <c r="B1522">
        <v>337.6</v>
      </c>
      <c r="C1522" s="86">
        <v>142.47</v>
      </c>
      <c r="D1522" s="87">
        <v>34.567005160000001</v>
      </c>
      <c r="E1522" s="87">
        <v>-106.770752</v>
      </c>
    </row>
    <row r="1523" spans="1:5" x14ac:dyDescent="0.25">
      <c r="A1523" s="9" t="s">
        <v>1292</v>
      </c>
      <c r="B1523">
        <v>337.7</v>
      </c>
      <c r="C1523" s="86">
        <v>142.55000000000001</v>
      </c>
      <c r="D1523" s="87">
        <v>34.568054199999899</v>
      </c>
      <c r="E1523" s="87">
        <v>-106.7709351</v>
      </c>
    </row>
    <row r="1524" spans="1:5" x14ac:dyDescent="0.25">
      <c r="A1524" s="9" t="s">
        <v>1292</v>
      </c>
      <c r="B1524">
        <v>337.8</v>
      </c>
      <c r="C1524" s="86">
        <v>142.62</v>
      </c>
      <c r="D1524" s="87">
        <v>34.569145200000001</v>
      </c>
      <c r="E1524" s="87">
        <v>-106.77088929999999</v>
      </c>
    </row>
    <row r="1525" spans="1:5" x14ac:dyDescent="0.25">
      <c r="A1525" s="9" t="s">
        <v>1292</v>
      </c>
      <c r="B1525">
        <v>337.9</v>
      </c>
      <c r="C1525" s="86">
        <v>142.69999999999999</v>
      </c>
      <c r="D1525" s="87">
        <v>34.570232390000001</v>
      </c>
      <c r="E1525" s="87">
        <v>-106.7708664</v>
      </c>
    </row>
    <row r="1526" spans="1:5" x14ac:dyDescent="0.25">
      <c r="A1526" s="9" t="s">
        <v>1292</v>
      </c>
      <c r="B1526">
        <v>338</v>
      </c>
      <c r="C1526" s="86">
        <v>142.78</v>
      </c>
      <c r="D1526" s="87">
        <v>34.571323390000003</v>
      </c>
      <c r="E1526" s="87">
        <v>-106.7708511</v>
      </c>
    </row>
    <row r="1527" spans="1:5" x14ac:dyDescent="0.25">
      <c r="A1527" s="9" t="s">
        <v>1292</v>
      </c>
      <c r="B1527">
        <v>338.1</v>
      </c>
      <c r="C1527" s="86">
        <v>142.86000000000001</v>
      </c>
      <c r="D1527" s="87">
        <v>34.572410580000003</v>
      </c>
      <c r="E1527" s="87">
        <v>-106.7707825</v>
      </c>
    </row>
    <row r="1528" spans="1:5" x14ac:dyDescent="0.25">
      <c r="A1528" s="9" t="s">
        <v>1292</v>
      </c>
      <c r="B1528">
        <v>338.2</v>
      </c>
      <c r="C1528" s="86">
        <v>142.91999999999999</v>
      </c>
      <c r="D1528" s="87">
        <v>34.573341370000001</v>
      </c>
      <c r="E1528" s="87">
        <v>-106.77034759999999</v>
      </c>
    </row>
    <row r="1529" spans="1:5" x14ac:dyDescent="0.25">
      <c r="A1529" s="9" t="s">
        <v>1292</v>
      </c>
      <c r="B1529">
        <v>338.3</v>
      </c>
      <c r="C1529" s="86">
        <v>142.99</v>
      </c>
      <c r="D1529" s="87">
        <v>34.573848720000001</v>
      </c>
      <c r="E1529" s="87">
        <v>-106.7694168</v>
      </c>
    </row>
    <row r="1530" spans="1:5" x14ac:dyDescent="0.25">
      <c r="A1530" s="9" t="s">
        <v>1292</v>
      </c>
      <c r="B1530">
        <v>338.4</v>
      </c>
      <c r="C1530" s="86">
        <v>143.06</v>
      </c>
      <c r="D1530" s="87">
        <v>34.57429123</v>
      </c>
      <c r="E1530" s="87">
        <v>-106.7684326</v>
      </c>
    </row>
    <row r="1531" spans="1:5" x14ac:dyDescent="0.25">
      <c r="A1531" s="9" t="s">
        <v>1292</v>
      </c>
      <c r="B1531">
        <v>338.5</v>
      </c>
      <c r="C1531" s="86">
        <v>143.12</v>
      </c>
      <c r="D1531" s="87">
        <v>34.57497025</v>
      </c>
      <c r="E1531" s="87">
        <v>-106.76758580000001</v>
      </c>
    </row>
    <row r="1532" spans="1:5" x14ac:dyDescent="0.25">
      <c r="A1532" s="9" t="s">
        <v>1292</v>
      </c>
      <c r="B1532">
        <v>338.6</v>
      </c>
      <c r="C1532" s="86">
        <v>143.19</v>
      </c>
      <c r="D1532" s="87">
        <v>34.575824740000002</v>
      </c>
      <c r="E1532" s="87">
        <v>-106.7669144</v>
      </c>
    </row>
    <row r="1533" spans="1:5" x14ac:dyDescent="0.25">
      <c r="A1533" s="9" t="s">
        <v>1292</v>
      </c>
      <c r="B1533">
        <v>338.7</v>
      </c>
      <c r="C1533" s="86">
        <v>143.26</v>
      </c>
      <c r="D1533" s="87">
        <v>34.576732640000003</v>
      </c>
      <c r="E1533" s="87">
        <v>-106.7663269</v>
      </c>
    </row>
    <row r="1534" spans="1:5" x14ac:dyDescent="0.25">
      <c r="A1534" s="9" t="s">
        <v>1292</v>
      </c>
      <c r="B1534">
        <v>338.8</v>
      </c>
      <c r="C1534" s="86">
        <v>143.34</v>
      </c>
      <c r="D1534" s="87">
        <v>34.577751159999899</v>
      </c>
      <c r="E1534" s="87">
        <v>-106.7659683</v>
      </c>
    </row>
    <row r="1535" spans="1:5" x14ac:dyDescent="0.25">
      <c r="A1535" s="9" t="s">
        <v>1292</v>
      </c>
      <c r="B1535">
        <v>338.9</v>
      </c>
      <c r="C1535" s="86">
        <v>143.41</v>
      </c>
      <c r="D1535" s="87">
        <v>34.578590390000002</v>
      </c>
      <c r="E1535" s="87">
        <v>-106.76527400000001</v>
      </c>
    </row>
    <row r="1536" spans="1:5" x14ac:dyDescent="0.25">
      <c r="A1536" s="9" t="s">
        <v>1292</v>
      </c>
      <c r="B1536">
        <v>339</v>
      </c>
      <c r="C1536" s="86">
        <v>143.47999999999999</v>
      </c>
      <c r="D1536" s="87">
        <v>34.579410549999899</v>
      </c>
      <c r="E1536" s="87">
        <v>-106.7645569</v>
      </c>
    </row>
    <row r="1537" spans="1:5" x14ac:dyDescent="0.25">
      <c r="A1537" s="9" t="s">
        <v>1292</v>
      </c>
      <c r="B1537">
        <v>339.1</v>
      </c>
      <c r="C1537" s="86">
        <v>143.55000000000001</v>
      </c>
      <c r="D1537" s="87">
        <v>34.58024597</v>
      </c>
      <c r="E1537" s="87">
        <v>-106.76385500000001</v>
      </c>
    </row>
    <row r="1538" spans="1:5" x14ac:dyDescent="0.25">
      <c r="A1538" s="9" t="s">
        <v>1292</v>
      </c>
      <c r="B1538">
        <v>339.2</v>
      </c>
      <c r="C1538" s="86">
        <v>143.62</v>
      </c>
      <c r="D1538" s="87">
        <v>34.581108090000001</v>
      </c>
      <c r="E1538" s="87">
        <v>-106.76319119999999</v>
      </c>
    </row>
    <row r="1539" spans="1:5" x14ac:dyDescent="0.25">
      <c r="A1539" s="9" t="s">
        <v>1292</v>
      </c>
      <c r="B1539">
        <v>339.3</v>
      </c>
      <c r="C1539" s="86">
        <v>143.69</v>
      </c>
      <c r="D1539" s="87">
        <v>34.581951140000001</v>
      </c>
      <c r="E1539" s="87">
        <v>-106.7625122</v>
      </c>
    </row>
    <row r="1540" spans="1:5" x14ac:dyDescent="0.25">
      <c r="A1540" s="9" t="s">
        <v>1292</v>
      </c>
      <c r="B1540">
        <v>339.4</v>
      </c>
      <c r="C1540" s="86">
        <v>143.76</v>
      </c>
      <c r="D1540" s="87">
        <v>34.582530980000001</v>
      </c>
      <c r="E1540" s="87">
        <v>-106.7615814</v>
      </c>
    </row>
    <row r="1541" spans="1:5" x14ac:dyDescent="0.25">
      <c r="A1541" s="9" t="s">
        <v>1292</v>
      </c>
      <c r="B1541">
        <v>339.5</v>
      </c>
      <c r="C1541" s="86">
        <v>143.82</v>
      </c>
      <c r="D1541" s="87">
        <v>34.582775120000001</v>
      </c>
      <c r="E1541" s="87">
        <v>-106.7605362</v>
      </c>
    </row>
    <row r="1542" spans="1:5" x14ac:dyDescent="0.25">
      <c r="A1542" s="9" t="s">
        <v>1292</v>
      </c>
      <c r="B1542">
        <v>339.6</v>
      </c>
      <c r="C1542" s="86">
        <v>143.88</v>
      </c>
      <c r="D1542" s="87">
        <v>34.583488459999899</v>
      </c>
      <c r="E1542" s="87">
        <v>-106.75975800000001</v>
      </c>
    </row>
    <row r="1543" spans="1:5" x14ac:dyDescent="0.25">
      <c r="A1543" s="9" t="s">
        <v>1292</v>
      </c>
      <c r="B1543">
        <v>339.7</v>
      </c>
      <c r="C1543" s="86">
        <v>143.96</v>
      </c>
      <c r="D1543" s="87">
        <v>34.584461210000001</v>
      </c>
      <c r="E1543" s="87">
        <v>-106.75929259999999</v>
      </c>
    </row>
    <row r="1544" spans="1:5" x14ac:dyDescent="0.25">
      <c r="A1544" s="9" t="s">
        <v>1292</v>
      </c>
      <c r="B1544">
        <v>339.8</v>
      </c>
      <c r="C1544" s="86">
        <v>144.03</v>
      </c>
      <c r="D1544" s="87">
        <v>34.585521700000001</v>
      </c>
      <c r="E1544" s="87">
        <v>-106.7590637</v>
      </c>
    </row>
    <row r="1545" spans="1:5" x14ac:dyDescent="0.25">
      <c r="A1545" s="9" t="s">
        <v>1292</v>
      </c>
      <c r="B1545">
        <v>339.9</v>
      </c>
      <c r="C1545" s="86">
        <v>144.09</v>
      </c>
      <c r="D1545" s="87">
        <v>34.586116789999899</v>
      </c>
      <c r="E1545" s="87">
        <v>-106.7582321</v>
      </c>
    </row>
    <row r="1546" spans="1:5" x14ac:dyDescent="0.25">
      <c r="A1546" s="9" t="s">
        <v>1292</v>
      </c>
      <c r="B1546">
        <v>340</v>
      </c>
      <c r="C1546" s="86">
        <v>144.16</v>
      </c>
      <c r="D1546" s="87">
        <v>34.58687973</v>
      </c>
      <c r="E1546" s="87">
        <v>-106.75746150000001</v>
      </c>
    </row>
    <row r="1547" spans="1:5" x14ac:dyDescent="0.25">
      <c r="A1547" s="9" t="s">
        <v>1292</v>
      </c>
      <c r="B1547">
        <v>340.1</v>
      </c>
      <c r="C1547" s="86">
        <v>144.22999999999999</v>
      </c>
      <c r="D1547" s="87">
        <v>34.587680820000003</v>
      </c>
      <c r="E1547" s="87">
        <v>-106.7567291</v>
      </c>
    </row>
    <row r="1548" spans="1:5" x14ac:dyDescent="0.25">
      <c r="A1548" s="9" t="s">
        <v>1292</v>
      </c>
      <c r="B1548">
        <v>340.2</v>
      </c>
      <c r="C1548" s="86">
        <v>144.29</v>
      </c>
      <c r="D1548" s="87">
        <v>34.58842087</v>
      </c>
      <c r="E1548" s="87">
        <v>-106.755928</v>
      </c>
    </row>
    <row r="1549" spans="1:5" x14ac:dyDescent="0.25">
      <c r="A1549" s="9" t="s">
        <v>1292</v>
      </c>
      <c r="B1549">
        <v>340.3</v>
      </c>
      <c r="C1549" s="86">
        <v>144.36000000000001</v>
      </c>
      <c r="D1549" s="87">
        <v>34.589004520000003</v>
      </c>
      <c r="E1549" s="87">
        <v>-106.7550354</v>
      </c>
    </row>
    <row r="1550" spans="1:5" x14ac:dyDescent="0.25">
      <c r="A1550" s="9" t="s">
        <v>1292</v>
      </c>
      <c r="B1550">
        <v>340.4</v>
      </c>
      <c r="C1550" s="86">
        <v>144.41999999999999</v>
      </c>
      <c r="D1550" s="87">
        <v>34.589336400000001</v>
      </c>
      <c r="E1550" s="87">
        <v>-106.75399779999999</v>
      </c>
    </row>
    <row r="1551" spans="1:5" x14ac:dyDescent="0.25">
      <c r="A1551" s="9" t="s">
        <v>1292</v>
      </c>
      <c r="B1551">
        <v>340.5</v>
      </c>
      <c r="C1551" s="86">
        <v>144.47999999999999</v>
      </c>
      <c r="D1551" s="87">
        <v>34.589744570000001</v>
      </c>
      <c r="E1551" s="87">
        <v>-106.7529907</v>
      </c>
    </row>
    <row r="1552" spans="1:5" x14ac:dyDescent="0.25">
      <c r="A1552" s="9" t="s">
        <v>1292</v>
      </c>
      <c r="B1552">
        <v>340.6</v>
      </c>
      <c r="C1552" s="86">
        <v>144.55000000000001</v>
      </c>
      <c r="D1552" s="87">
        <v>34.590362550000002</v>
      </c>
      <c r="E1552" s="87">
        <v>-106.7520981</v>
      </c>
    </row>
    <row r="1553" spans="1:5" x14ac:dyDescent="0.25">
      <c r="A1553" s="9" t="s">
        <v>1292</v>
      </c>
      <c r="B1553">
        <v>340.7</v>
      </c>
      <c r="C1553" s="86">
        <v>144.63</v>
      </c>
      <c r="D1553" s="87">
        <v>34.590984339999899</v>
      </c>
      <c r="E1553" s="87">
        <v>-106.7511978</v>
      </c>
    </row>
    <row r="1554" spans="1:5" x14ac:dyDescent="0.25">
      <c r="A1554" s="9" t="s">
        <v>1292</v>
      </c>
      <c r="B1554">
        <v>340.8</v>
      </c>
      <c r="C1554" s="86">
        <v>144.69</v>
      </c>
      <c r="D1554" s="87">
        <v>34.591602330000001</v>
      </c>
      <c r="E1554" s="87">
        <v>-106.7503052</v>
      </c>
    </row>
    <row r="1555" spans="1:5" x14ac:dyDescent="0.25">
      <c r="A1555" s="9" t="s">
        <v>1292</v>
      </c>
      <c r="B1555">
        <v>340.9</v>
      </c>
      <c r="C1555" s="86">
        <v>144.76</v>
      </c>
      <c r="D1555" s="87">
        <v>34.592212680000003</v>
      </c>
      <c r="E1555" s="87">
        <v>-106.7494049</v>
      </c>
    </row>
    <row r="1556" spans="1:5" x14ac:dyDescent="0.25">
      <c r="A1556" s="9" t="s">
        <v>1292</v>
      </c>
      <c r="B1556">
        <v>341</v>
      </c>
      <c r="C1556" s="86">
        <v>144.83000000000001</v>
      </c>
      <c r="D1556" s="87">
        <v>34.592559809999898</v>
      </c>
      <c r="E1556" s="87">
        <v>-106.7483749</v>
      </c>
    </row>
    <row r="1557" spans="1:5" x14ac:dyDescent="0.25">
      <c r="A1557" s="9" t="s">
        <v>1292</v>
      </c>
      <c r="B1557">
        <v>341.1</v>
      </c>
      <c r="C1557" s="86">
        <v>144.88999999999999</v>
      </c>
      <c r="D1557" s="87">
        <v>34.593029020000003</v>
      </c>
      <c r="E1557" s="87">
        <v>-106.74739839999999</v>
      </c>
    </row>
    <row r="1558" spans="1:5" x14ac:dyDescent="0.25">
      <c r="A1558" s="9" t="s">
        <v>1292</v>
      </c>
      <c r="B1558">
        <v>341.2</v>
      </c>
      <c r="C1558" s="86">
        <v>144.96</v>
      </c>
      <c r="D1558" s="87">
        <v>34.593662260000002</v>
      </c>
      <c r="E1558" s="87">
        <v>-106.746521</v>
      </c>
    </row>
    <row r="1559" spans="1:5" x14ac:dyDescent="0.25">
      <c r="A1559" s="9" t="s">
        <v>1292</v>
      </c>
      <c r="B1559">
        <v>341.3</v>
      </c>
      <c r="C1559" s="86">
        <v>145.03</v>
      </c>
      <c r="D1559" s="87">
        <v>34.594432830000002</v>
      </c>
      <c r="E1559" s="87">
        <v>-106.74575040000001</v>
      </c>
    </row>
    <row r="1560" spans="1:5" x14ac:dyDescent="0.25">
      <c r="A1560" s="9" t="s">
        <v>1292</v>
      </c>
      <c r="B1560">
        <v>341.4</v>
      </c>
      <c r="C1560" s="86">
        <v>145.1</v>
      </c>
      <c r="D1560" s="87">
        <v>34.5952720599999</v>
      </c>
      <c r="E1560" s="87">
        <v>-106.7450867</v>
      </c>
    </row>
    <row r="1561" spans="1:5" x14ac:dyDescent="0.25">
      <c r="A1561" s="9" t="s">
        <v>1292</v>
      </c>
      <c r="B1561">
        <v>341.5</v>
      </c>
      <c r="C1561" s="86">
        <v>145.18</v>
      </c>
      <c r="D1561" s="87">
        <v>34.596290590000002</v>
      </c>
      <c r="E1561" s="87">
        <v>-106.7447128</v>
      </c>
    </row>
    <row r="1562" spans="1:5" x14ac:dyDescent="0.25">
      <c r="A1562" s="9" t="s">
        <v>1292</v>
      </c>
      <c r="B1562">
        <v>341.6</v>
      </c>
      <c r="C1562" s="86">
        <v>145.25</v>
      </c>
      <c r="D1562" s="87">
        <v>34.597377780000002</v>
      </c>
      <c r="E1562" s="87">
        <v>-106.7447662</v>
      </c>
    </row>
    <row r="1563" spans="1:5" x14ac:dyDescent="0.25">
      <c r="A1563" s="9" t="s">
        <v>1292</v>
      </c>
      <c r="B1563">
        <v>341.7</v>
      </c>
      <c r="C1563" s="86">
        <v>145.33000000000001</v>
      </c>
      <c r="D1563" s="87">
        <v>34.598464970000002</v>
      </c>
      <c r="E1563" s="87">
        <v>-106.7447205</v>
      </c>
    </row>
    <row r="1564" spans="1:5" x14ac:dyDescent="0.25">
      <c r="A1564" s="9" t="s">
        <v>1292</v>
      </c>
      <c r="B1564">
        <v>341.8</v>
      </c>
      <c r="C1564" s="86">
        <v>145.41</v>
      </c>
      <c r="D1564" s="87">
        <v>34.599552150000001</v>
      </c>
      <c r="E1564" s="87">
        <v>-106.7446518</v>
      </c>
    </row>
    <row r="1565" spans="1:5" x14ac:dyDescent="0.25">
      <c r="A1565" s="9" t="s">
        <v>1292</v>
      </c>
      <c r="B1565">
        <v>341.9</v>
      </c>
      <c r="C1565" s="86">
        <v>145.47999999999999</v>
      </c>
      <c r="D1565" s="87">
        <v>34.600643159999898</v>
      </c>
      <c r="E1565" s="87">
        <v>-106.7445984</v>
      </c>
    </row>
    <row r="1566" spans="1:5" x14ac:dyDescent="0.25">
      <c r="A1566" s="9" t="s">
        <v>1292</v>
      </c>
      <c r="B1566">
        <v>342</v>
      </c>
      <c r="C1566" s="86">
        <v>145.56</v>
      </c>
      <c r="D1566" s="87">
        <v>34.601726530000001</v>
      </c>
      <c r="E1566" s="87">
        <v>-106.7444916</v>
      </c>
    </row>
    <row r="1567" spans="1:5" x14ac:dyDescent="0.25">
      <c r="A1567" s="9" t="s">
        <v>1292</v>
      </c>
      <c r="B1567">
        <v>342.1</v>
      </c>
      <c r="C1567" s="86">
        <v>145.63</v>
      </c>
      <c r="D1567" s="87">
        <v>34.602798460000002</v>
      </c>
      <c r="E1567" s="87">
        <v>-106.74431610000001</v>
      </c>
    </row>
    <row r="1568" spans="1:5" x14ac:dyDescent="0.25">
      <c r="A1568" s="9" t="s">
        <v>1292</v>
      </c>
      <c r="B1568">
        <v>342.2</v>
      </c>
      <c r="C1568" s="86">
        <v>145.71</v>
      </c>
      <c r="D1568" s="87">
        <v>34.603858950000003</v>
      </c>
      <c r="E1568" s="87">
        <v>-106.7444916</v>
      </c>
    </row>
    <row r="1569" spans="1:5" x14ac:dyDescent="0.25">
      <c r="A1569" s="9" t="s">
        <v>1292</v>
      </c>
      <c r="B1569">
        <v>342.3</v>
      </c>
      <c r="C1569" s="86">
        <v>145.78</v>
      </c>
      <c r="D1569" s="87">
        <v>34.60467148</v>
      </c>
      <c r="E1569" s="87">
        <v>-106.7451935</v>
      </c>
    </row>
    <row r="1570" spans="1:5" x14ac:dyDescent="0.25">
      <c r="A1570" s="9" t="s">
        <v>1292</v>
      </c>
      <c r="B1570">
        <v>342.4</v>
      </c>
      <c r="C1570" s="86">
        <v>145.86000000000001</v>
      </c>
      <c r="D1570" s="87">
        <v>34.605571750000003</v>
      </c>
      <c r="E1570" s="87">
        <v>-106.7458038</v>
      </c>
    </row>
    <row r="1571" spans="1:5" x14ac:dyDescent="0.25">
      <c r="A1571" s="9" t="s">
        <v>1292</v>
      </c>
      <c r="B1571">
        <v>342.5</v>
      </c>
      <c r="C1571" s="86">
        <v>145.93</v>
      </c>
      <c r="D1571" s="87">
        <v>34.606548310000001</v>
      </c>
      <c r="E1571" s="87">
        <v>-106.7462692</v>
      </c>
    </row>
    <row r="1572" spans="1:5" x14ac:dyDescent="0.25">
      <c r="A1572" s="9" t="s">
        <v>1292</v>
      </c>
      <c r="B1572">
        <v>342.6</v>
      </c>
      <c r="C1572" s="86">
        <v>146.01</v>
      </c>
      <c r="D1572" s="87">
        <v>34.60757065</v>
      </c>
      <c r="E1572" s="87">
        <v>-106.7466431</v>
      </c>
    </row>
    <row r="1573" spans="1:5" x14ac:dyDescent="0.25">
      <c r="A1573" s="9" t="s">
        <v>1292</v>
      </c>
      <c r="B1573">
        <v>342.7</v>
      </c>
      <c r="C1573" s="86">
        <v>146.08000000000001</v>
      </c>
      <c r="D1573" s="87">
        <v>34.608554839999897</v>
      </c>
      <c r="E1573" s="87">
        <v>-106.7471085</v>
      </c>
    </row>
    <row r="1574" spans="1:5" x14ac:dyDescent="0.25">
      <c r="A1574" s="9" t="s">
        <v>1292</v>
      </c>
      <c r="B1574">
        <v>342.8</v>
      </c>
      <c r="C1574" s="86">
        <v>146.16</v>
      </c>
      <c r="D1574" s="87">
        <v>34.609531400000002</v>
      </c>
      <c r="E1574" s="87">
        <v>-106.7475967</v>
      </c>
    </row>
    <row r="1575" spans="1:5" x14ac:dyDescent="0.25">
      <c r="A1575" s="9" t="s">
        <v>1292</v>
      </c>
      <c r="B1575">
        <v>342.9</v>
      </c>
      <c r="C1575" s="86">
        <v>146.22</v>
      </c>
      <c r="D1575" s="87">
        <v>34.610546110000001</v>
      </c>
      <c r="E1575" s="87">
        <v>-106.7479858</v>
      </c>
    </row>
    <row r="1576" spans="1:5" x14ac:dyDescent="0.25">
      <c r="A1576" s="9" t="s">
        <v>1292</v>
      </c>
      <c r="B1576">
        <v>343</v>
      </c>
      <c r="C1576" s="86">
        <v>146.30000000000001</v>
      </c>
      <c r="D1576" s="87">
        <v>34.611564639999898</v>
      </c>
      <c r="E1576" s="87">
        <v>-106.7483749</v>
      </c>
    </row>
    <row r="1577" spans="1:5" x14ac:dyDescent="0.25">
      <c r="A1577" s="9" t="s">
        <v>1292</v>
      </c>
      <c r="B1577">
        <v>343.1</v>
      </c>
      <c r="C1577" s="86">
        <v>146.38</v>
      </c>
      <c r="D1577" s="87">
        <v>34.612560270000003</v>
      </c>
      <c r="E1577" s="87">
        <v>-106.74881739999999</v>
      </c>
    </row>
    <row r="1578" spans="1:5" x14ac:dyDescent="0.25">
      <c r="A1578" s="9" t="s">
        <v>1292</v>
      </c>
      <c r="B1578">
        <v>343.2</v>
      </c>
      <c r="C1578" s="86">
        <v>146.44999999999999</v>
      </c>
      <c r="D1578" s="87">
        <v>34.613548280000003</v>
      </c>
      <c r="E1578" s="87">
        <v>-106.7492828</v>
      </c>
    </row>
    <row r="1579" spans="1:5" x14ac:dyDescent="0.25">
      <c r="A1579" s="9" t="s">
        <v>1292</v>
      </c>
      <c r="B1579">
        <v>343.3</v>
      </c>
      <c r="C1579" s="86">
        <v>146.52000000000001</v>
      </c>
      <c r="D1579" s="87">
        <v>34.61453247</v>
      </c>
      <c r="E1579" s="87">
        <v>-106.7497482</v>
      </c>
    </row>
    <row r="1580" spans="1:5" x14ac:dyDescent="0.25">
      <c r="A1580" s="9" t="s">
        <v>1292</v>
      </c>
      <c r="B1580">
        <v>343.4</v>
      </c>
      <c r="C1580" s="86">
        <v>146.6</v>
      </c>
      <c r="D1580" s="87">
        <v>34.615505220000003</v>
      </c>
      <c r="E1580" s="87">
        <v>-106.7502365</v>
      </c>
    </row>
    <row r="1581" spans="1:5" x14ac:dyDescent="0.25">
      <c r="A1581" s="9" t="s">
        <v>1292</v>
      </c>
      <c r="B1581">
        <v>343.5</v>
      </c>
      <c r="C1581" s="86">
        <v>146.66999999999999</v>
      </c>
      <c r="D1581" s="87">
        <v>34.6164703399999</v>
      </c>
      <c r="E1581" s="87">
        <v>-106.7507401</v>
      </c>
    </row>
    <row r="1582" spans="1:5" x14ac:dyDescent="0.25">
      <c r="A1582" s="9" t="s">
        <v>1292</v>
      </c>
      <c r="B1582">
        <v>343.6</v>
      </c>
      <c r="C1582" s="86">
        <v>146.75</v>
      </c>
      <c r="D1582" s="87">
        <v>34.617515560000001</v>
      </c>
      <c r="E1582" s="87">
        <v>-106.75106049999999</v>
      </c>
    </row>
    <row r="1583" spans="1:5" x14ac:dyDescent="0.25">
      <c r="A1583" s="9" t="s">
        <v>1292</v>
      </c>
      <c r="B1583">
        <v>343.7</v>
      </c>
      <c r="C1583" s="86">
        <v>146.82</v>
      </c>
      <c r="D1583" s="87">
        <v>34.618560789999897</v>
      </c>
      <c r="E1583" s="87">
        <v>-106.751358</v>
      </c>
    </row>
    <row r="1584" spans="1:5" x14ac:dyDescent="0.25">
      <c r="A1584" s="9" t="s">
        <v>1292</v>
      </c>
      <c r="B1584">
        <v>343.8</v>
      </c>
      <c r="C1584" s="86">
        <v>146.88999999999999</v>
      </c>
      <c r="D1584" s="87">
        <v>34.619594569999897</v>
      </c>
      <c r="E1584" s="87">
        <v>-106.75170900000001</v>
      </c>
    </row>
    <row r="1585" spans="1:5" x14ac:dyDescent="0.25">
      <c r="A1585" s="9" t="s">
        <v>1292</v>
      </c>
      <c r="B1585">
        <v>343.9</v>
      </c>
      <c r="C1585" s="86">
        <v>146.97</v>
      </c>
      <c r="D1585" s="87">
        <v>34.620655059999898</v>
      </c>
      <c r="E1585" s="87">
        <v>-106.751915</v>
      </c>
    </row>
    <row r="1586" spans="1:5" x14ac:dyDescent="0.25">
      <c r="A1586" s="9" t="s">
        <v>1292</v>
      </c>
      <c r="B1586">
        <v>344</v>
      </c>
      <c r="C1586" s="86">
        <v>147.05000000000001</v>
      </c>
      <c r="D1586" s="87">
        <v>34.621711730000001</v>
      </c>
      <c r="E1586" s="87">
        <v>-106.7517471</v>
      </c>
    </row>
    <row r="1587" spans="1:5" x14ac:dyDescent="0.25">
      <c r="A1587" s="9" t="s">
        <v>1292</v>
      </c>
      <c r="B1587">
        <v>344.1</v>
      </c>
      <c r="C1587" s="86">
        <v>147.12</v>
      </c>
      <c r="D1587" s="87">
        <v>34.622737880000003</v>
      </c>
      <c r="E1587" s="87">
        <v>-106.7513809</v>
      </c>
    </row>
    <row r="1588" spans="1:5" x14ac:dyDescent="0.25">
      <c r="A1588" s="9" t="s">
        <v>1292</v>
      </c>
      <c r="B1588">
        <v>344.2</v>
      </c>
      <c r="C1588" s="86">
        <v>147.19</v>
      </c>
      <c r="D1588" s="87">
        <v>34.623737339999899</v>
      </c>
      <c r="E1588" s="87">
        <v>-106.750946</v>
      </c>
    </row>
    <row r="1589" spans="1:5" x14ac:dyDescent="0.25">
      <c r="A1589" s="9" t="s">
        <v>1292</v>
      </c>
      <c r="B1589">
        <v>344.3</v>
      </c>
      <c r="C1589" s="86">
        <v>147.27000000000001</v>
      </c>
      <c r="D1589" s="87">
        <v>34.62473679</v>
      </c>
      <c r="E1589" s="87">
        <v>-106.75051120000001</v>
      </c>
    </row>
    <row r="1590" spans="1:5" x14ac:dyDescent="0.25">
      <c r="A1590" s="9" t="s">
        <v>1292</v>
      </c>
      <c r="B1590">
        <v>344.4</v>
      </c>
      <c r="C1590" s="86">
        <v>147.35</v>
      </c>
      <c r="D1590" s="87">
        <v>34.625732419999899</v>
      </c>
      <c r="E1590" s="87">
        <v>-106.7500687</v>
      </c>
    </row>
    <row r="1591" spans="1:5" x14ac:dyDescent="0.25">
      <c r="A1591" s="9" t="s">
        <v>1292</v>
      </c>
      <c r="B1591">
        <v>344.5</v>
      </c>
      <c r="C1591" s="86">
        <v>147.41999999999999</v>
      </c>
      <c r="D1591" s="87">
        <v>34.626743320000003</v>
      </c>
      <c r="E1591" s="87">
        <v>-106.7496719</v>
      </c>
    </row>
    <row r="1592" spans="1:5" x14ac:dyDescent="0.25">
      <c r="A1592" s="9" t="s">
        <v>1292</v>
      </c>
      <c r="B1592">
        <v>344.6</v>
      </c>
      <c r="C1592" s="86">
        <v>147.49</v>
      </c>
      <c r="D1592" s="87">
        <v>34.627792360000001</v>
      </c>
      <c r="E1592" s="87">
        <v>-106.7493668</v>
      </c>
    </row>
    <row r="1593" spans="1:5" x14ac:dyDescent="0.25">
      <c r="A1593" s="9" t="s">
        <v>1292</v>
      </c>
      <c r="B1593">
        <v>344.7</v>
      </c>
      <c r="C1593" s="86">
        <v>147.57</v>
      </c>
      <c r="D1593" s="87">
        <v>34.628864290000003</v>
      </c>
      <c r="E1593" s="87">
        <v>-106.7492065</v>
      </c>
    </row>
    <row r="1594" spans="1:5" x14ac:dyDescent="0.25">
      <c r="A1594" s="9" t="s">
        <v>1292</v>
      </c>
      <c r="B1594">
        <v>344.8</v>
      </c>
      <c r="C1594" s="86">
        <v>147.65</v>
      </c>
      <c r="D1594" s="87">
        <v>34.629898070000003</v>
      </c>
      <c r="E1594" s="87">
        <v>-106.74897</v>
      </c>
    </row>
    <row r="1595" spans="1:5" x14ac:dyDescent="0.25">
      <c r="A1595" s="9" t="s">
        <v>1292</v>
      </c>
      <c r="B1595">
        <v>344.9</v>
      </c>
      <c r="C1595" s="86">
        <v>147.72</v>
      </c>
      <c r="D1595" s="87">
        <v>34.63083649</v>
      </c>
      <c r="E1595" s="87">
        <v>-106.7484207</v>
      </c>
    </row>
    <row r="1596" spans="1:5" x14ac:dyDescent="0.25">
      <c r="A1596" s="9" t="s">
        <v>1292</v>
      </c>
      <c r="B1596">
        <v>345</v>
      </c>
      <c r="C1596" s="86">
        <v>147.79</v>
      </c>
      <c r="D1596" s="87">
        <v>34.631610870000003</v>
      </c>
      <c r="E1596" s="87">
        <v>-106.7476807</v>
      </c>
    </row>
    <row r="1597" spans="1:5" x14ac:dyDescent="0.25">
      <c r="A1597" s="9" t="s">
        <v>1292</v>
      </c>
      <c r="B1597">
        <v>345.1</v>
      </c>
      <c r="C1597" s="86">
        <v>147.85</v>
      </c>
      <c r="D1597" s="87">
        <v>34.63227844</v>
      </c>
      <c r="E1597" s="87">
        <v>-106.7468185</v>
      </c>
    </row>
    <row r="1598" spans="1:5" x14ac:dyDescent="0.25">
      <c r="A1598" s="9" t="s">
        <v>1292</v>
      </c>
      <c r="B1598">
        <v>345.2</v>
      </c>
      <c r="C1598" s="86">
        <v>147.91999999999999</v>
      </c>
      <c r="D1598" s="87">
        <v>34.6329650899999</v>
      </c>
      <c r="E1598" s="87">
        <v>-106.7459717</v>
      </c>
    </row>
    <row r="1599" spans="1:5" x14ac:dyDescent="0.25">
      <c r="A1599" s="9" t="s">
        <v>1292</v>
      </c>
      <c r="B1599">
        <v>345.3</v>
      </c>
      <c r="C1599" s="86">
        <v>147.99</v>
      </c>
      <c r="D1599" s="87">
        <v>34.63365555</v>
      </c>
      <c r="E1599" s="87">
        <v>-106.7451248</v>
      </c>
    </row>
    <row r="1600" spans="1:5" x14ac:dyDescent="0.25">
      <c r="A1600" s="9" t="s">
        <v>1292</v>
      </c>
      <c r="B1600">
        <v>345.4</v>
      </c>
      <c r="C1600" s="86">
        <v>148.06</v>
      </c>
      <c r="D1600" s="87">
        <v>34.63439941</v>
      </c>
      <c r="E1600" s="87">
        <v>-106.74433139999999</v>
      </c>
    </row>
    <row r="1601" spans="1:5" x14ac:dyDescent="0.25">
      <c r="A1601" s="9" t="s">
        <v>1292</v>
      </c>
      <c r="B1601">
        <v>345.5</v>
      </c>
      <c r="C1601" s="86">
        <v>148.13</v>
      </c>
      <c r="D1601" s="87">
        <v>34.635246279999897</v>
      </c>
      <c r="E1601" s="87">
        <v>-106.74366000000001</v>
      </c>
    </row>
    <row r="1602" spans="1:5" x14ac:dyDescent="0.25">
      <c r="A1602" s="9" t="s">
        <v>1292</v>
      </c>
      <c r="B1602">
        <v>345.6</v>
      </c>
      <c r="C1602" s="86">
        <v>148.19999999999999</v>
      </c>
      <c r="D1602" s="87">
        <v>34.636058810000002</v>
      </c>
      <c r="E1602" s="87">
        <v>-106.7429733</v>
      </c>
    </row>
    <row r="1603" spans="1:5" x14ac:dyDescent="0.25">
      <c r="A1603" s="9" t="s">
        <v>1292</v>
      </c>
      <c r="B1603">
        <v>345.7</v>
      </c>
      <c r="C1603" s="86">
        <v>148.27000000000001</v>
      </c>
      <c r="D1603" s="87">
        <v>34.636657710000001</v>
      </c>
      <c r="E1603" s="87">
        <v>-106.7420654</v>
      </c>
    </row>
    <row r="1604" spans="1:5" x14ac:dyDescent="0.25">
      <c r="A1604" s="9" t="s">
        <v>1292</v>
      </c>
      <c r="B1604">
        <v>345.8</v>
      </c>
      <c r="C1604" s="86">
        <v>148.33000000000001</v>
      </c>
      <c r="D1604" s="87">
        <v>34.63718033</v>
      </c>
      <c r="E1604" s="87">
        <v>-106.7411194</v>
      </c>
    </row>
    <row r="1605" spans="1:5" x14ac:dyDescent="0.25">
      <c r="A1605" s="9" t="s">
        <v>1292</v>
      </c>
      <c r="B1605">
        <v>345.9</v>
      </c>
      <c r="C1605" s="86">
        <v>148.4</v>
      </c>
      <c r="D1605" s="87">
        <v>34.637931819999899</v>
      </c>
      <c r="E1605" s="87">
        <v>-106.7403259</v>
      </c>
    </row>
    <row r="1606" spans="1:5" x14ac:dyDescent="0.25">
      <c r="A1606" s="9" t="s">
        <v>1292</v>
      </c>
      <c r="B1606">
        <v>346</v>
      </c>
      <c r="C1606" s="86">
        <v>148.47</v>
      </c>
      <c r="D1606" s="87">
        <v>34.638710019999898</v>
      </c>
      <c r="E1606" s="87">
        <v>-106.73957059999999</v>
      </c>
    </row>
    <row r="1607" spans="1:5" x14ac:dyDescent="0.25">
      <c r="A1607" s="9" t="s">
        <v>1292</v>
      </c>
      <c r="B1607">
        <v>346.1</v>
      </c>
      <c r="C1607" s="86">
        <v>148.54</v>
      </c>
      <c r="D1607" s="87">
        <v>34.639583590000001</v>
      </c>
      <c r="E1607" s="87">
        <v>-106.7389221</v>
      </c>
    </row>
    <row r="1608" spans="1:5" x14ac:dyDescent="0.25">
      <c r="A1608" s="9" t="s">
        <v>1292</v>
      </c>
      <c r="B1608">
        <v>346.2</v>
      </c>
      <c r="C1608" s="86">
        <v>148.61000000000001</v>
      </c>
      <c r="D1608" s="87">
        <v>34.640457150000003</v>
      </c>
      <c r="E1608" s="87">
        <v>-106.738266</v>
      </c>
    </row>
    <row r="1609" spans="1:5" x14ac:dyDescent="0.25">
      <c r="A1609" s="9" t="s">
        <v>1292</v>
      </c>
      <c r="B1609">
        <v>346.3</v>
      </c>
      <c r="C1609" s="86">
        <v>148.68</v>
      </c>
      <c r="D1609" s="87">
        <v>34.64134979</v>
      </c>
      <c r="E1609" s="87">
        <v>-106.7376404</v>
      </c>
    </row>
    <row r="1610" spans="1:5" x14ac:dyDescent="0.25">
      <c r="A1610" s="9" t="s">
        <v>1292</v>
      </c>
      <c r="B1610">
        <v>346.4</v>
      </c>
      <c r="C1610" s="86">
        <v>148.76</v>
      </c>
      <c r="D1610" s="87">
        <v>34.642314910000003</v>
      </c>
      <c r="E1610" s="87">
        <v>-106.73717499999999</v>
      </c>
    </row>
    <row r="1611" spans="1:5" x14ac:dyDescent="0.25">
      <c r="A1611" s="9" t="s">
        <v>1292</v>
      </c>
      <c r="B1611">
        <v>346.5</v>
      </c>
      <c r="C1611" s="86">
        <v>148.83000000000001</v>
      </c>
      <c r="D1611" s="87">
        <v>34.643383030000003</v>
      </c>
      <c r="E1611" s="87">
        <v>-106.7369537</v>
      </c>
    </row>
    <row r="1612" spans="1:5" x14ac:dyDescent="0.25">
      <c r="A1612" s="9" t="s">
        <v>1292</v>
      </c>
      <c r="B1612">
        <v>346.6</v>
      </c>
      <c r="C1612" s="86">
        <v>148.91</v>
      </c>
      <c r="D1612" s="87">
        <v>34.644454959999898</v>
      </c>
      <c r="E1612" s="87">
        <v>-106.73675540000001</v>
      </c>
    </row>
    <row r="1613" spans="1:5" x14ac:dyDescent="0.25">
      <c r="A1613" s="9" t="s">
        <v>1292</v>
      </c>
      <c r="B1613">
        <v>346.7</v>
      </c>
      <c r="C1613" s="86">
        <v>148.97999999999999</v>
      </c>
      <c r="D1613" s="87">
        <v>34.645507809999899</v>
      </c>
      <c r="E1613" s="87">
        <v>-106.7364807</v>
      </c>
    </row>
    <row r="1614" spans="1:5" x14ac:dyDescent="0.25">
      <c r="A1614" s="9" t="s">
        <v>1292</v>
      </c>
      <c r="B1614">
        <v>346.8</v>
      </c>
      <c r="C1614" s="86">
        <v>149.06</v>
      </c>
      <c r="D1614" s="87">
        <v>34.646587369999899</v>
      </c>
      <c r="E1614" s="87">
        <v>-106.7363586</v>
      </c>
    </row>
    <row r="1615" spans="1:5" x14ac:dyDescent="0.25">
      <c r="A1615" s="9" t="s">
        <v>1292</v>
      </c>
      <c r="B1615">
        <v>346.9</v>
      </c>
      <c r="C1615" s="86">
        <v>149.13999999999999</v>
      </c>
      <c r="D1615" s="87">
        <v>34.647663119999898</v>
      </c>
      <c r="E1615" s="87">
        <v>-106.7364578</v>
      </c>
    </row>
    <row r="1616" spans="1:5" x14ac:dyDescent="0.25">
      <c r="A1616" s="9" t="s">
        <v>1292</v>
      </c>
      <c r="B1616">
        <v>347</v>
      </c>
      <c r="C1616" s="86">
        <v>149.21</v>
      </c>
      <c r="D1616" s="87">
        <v>34.64872742</v>
      </c>
      <c r="E1616" s="87">
        <v>-106.7366943</v>
      </c>
    </row>
    <row r="1617" spans="1:5" x14ac:dyDescent="0.25">
      <c r="A1617" s="9" t="s">
        <v>1292</v>
      </c>
      <c r="B1617">
        <v>347.1</v>
      </c>
      <c r="C1617" s="86">
        <v>149.29</v>
      </c>
      <c r="D1617" s="87">
        <v>34.649791720000003</v>
      </c>
      <c r="E1617" s="87">
        <v>-106.73692320000001</v>
      </c>
    </row>
    <row r="1618" spans="1:5" x14ac:dyDescent="0.25">
      <c r="A1618" s="9" t="s">
        <v>1292</v>
      </c>
      <c r="B1618">
        <v>347.2</v>
      </c>
      <c r="C1618" s="86">
        <v>149.36000000000001</v>
      </c>
      <c r="D1618" s="87">
        <v>34.6508560199999</v>
      </c>
      <c r="E1618" s="87">
        <v>-106.7371445</v>
      </c>
    </row>
    <row r="1619" spans="1:5" x14ac:dyDescent="0.25">
      <c r="A1619" s="9" t="s">
        <v>1292</v>
      </c>
      <c r="B1619">
        <v>347.3</v>
      </c>
      <c r="C1619" s="86">
        <v>149.43</v>
      </c>
      <c r="D1619" s="87">
        <v>34.651859279999897</v>
      </c>
      <c r="E1619" s="87">
        <v>-106.7375412</v>
      </c>
    </row>
    <row r="1620" spans="1:5" x14ac:dyDescent="0.25">
      <c r="A1620" s="9" t="s">
        <v>1292</v>
      </c>
      <c r="B1620">
        <v>347.4</v>
      </c>
      <c r="C1620" s="86">
        <v>149.51</v>
      </c>
      <c r="D1620" s="87">
        <v>34.652812959999899</v>
      </c>
      <c r="E1620" s="87">
        <v>-106.73806759999999</v>
      </c>
    </row>
    <row r="1621" spans="1:5" x14ac:dyDescent="0.25">
      <c r="A1621" s="9" t="s">
        <v>1292</v>
      </c>
      <c r="B1621">
        <v>347.5</v>
      </c>
      <c r="C1621" s="86">
        <v>149.59</v>
      </c>
      <c r="D1621" s="87">
        <v>34.653743740000003</v>
      </c>
      <c r="E1621" s="87">
        <v>-106.7386398</v>
      </c>
    </row>
    <row r="1622" spans="1:5" x14ac:dyDescent="0.25">
      <c r="A1622" s="9" t="s">
        <v>1292</v>
      </c>
      <c r="B1622">
        <v>347.6</v>
      </c>
      <c r="C1622" s="86">
        <v>149.66</v>
      </c>
      <c r="D1622" s="87">
        <v>34.654670719999899</v>
      </c>
      <c r="E1622" s="87">
        <v>-106.73921199999999</v>
      </c>
    </row>
    <row r="1623" spans="1:5" x14ac:dyDescent="0.25">
      <c r="A1623" s="9" t="s">
        <v>1292</v>
      </c>
      <c r="B1623">
        <v>347.7</v>
      </c>
      <c r="C1623" s="86">
        <v>149.72999999999999</v>
      </c>
      <c r="D1623" s="87">
        <v>34.655574799999897</v>
      </c>
      <c r="E1623" s="87">
        <v>-106.73982239999999</v>
      </c>
    </row>
    <row r="1624" spans="1:5" x14ac:dyDescent="0.25">
      <c r="A1624" s="9" t="s">
        <v>1292</v>
      </c>
      <c r="B1624">
        <v>347.8</v>
      </c>
      <c r="C1624" s="86">
        <v>149.80000000000001</v>
      </c>
      <c r="D1624" s="87">
        <v>34.65646744</v>
      </c>
      <c r="E1624" s="87">
        <v>-106.7404404</v>
      </c>
    </row>
    <row r="1625" spans="1:5" x14ac:dyDescent="0.25">
      <c r="A1625" s="9" t="s">
        <v>1292</v>
      </c>
      <c r="B1625">
        <v>347.9</v>
      </c>
      <c r="C1625" s="86">
        <v>149.87</v>
      </c>
      <c r="D1625" s="87">
        <v>34.657325739999898</v>
      </c>
      <c r="E1625" s="87">
        <v>-106.7411118</v>
      </c>
    </row>
    <row r="1626" spans="1:5" x14ac:dyDescent="0.25">
      <c r="A1626" s="9" t="s">
        <v>1292</v>
      </c>
      <c r="B1626">
        <v>348</v>
      </c>
      <c r="C1626" s="86">
        <v>149.94</v>
      </c>
      <c r="D1626" s="87">
        <v>34.65818024</v>
      </c>
      <c r="E1626" s="87">
        <v>-106.7417908</v>
      </c>
    </row>
    <row r="1627" spans="1:5" x14ac:dyDescent="0.25">
      <c r="A1627" s="9" t="s">
        <v>1292</v>
      </c>
      <c r="B1627">
        <v>348.1</v>
      </c>
      <c r="C1627" s="86">
        <v>150.01</v>
      </c>
      <c r="D1627" s="87">
        <v>34.658954620000003</v>
      </c>
      <c r="E1627" s="87">
        <v>-106.74253849999999</v>
      </c>
    </row>
    <row r="1628" spans="1:5" x14ac:dyDescent="0.25">
      <c r="A1628" s="9" t="s">
        <v>1292</v>
      </c>
      <c r="B1628">
        <v>348.2</v>
      </c>
      <c r="C1628" s="86">
        <v>150.08000000000001</v>
      </c>
      <c r="D1628" s="87">
        <v>34.659538269999899</v>
      </c>
      <c r="E1628" s="87">
        <v>-106.7434616</v>
      </c>
    </row>
    <row r="1629" spans="1:5" x14ac:dyDescent="0.25">
      <c r="A1629" s="9" t="s">
        <v>1292</v>
      </c>
      <c r="B1629">
        <v>348.3</v>
      </c>
      <c r="C1629" s="86">
        <v>150.13999999999999</v>
      </c>
      <c r="D1629" s="87">
        <v>34.659950260000002</v>
      </c>
      <c r="E1629" s="87">
        <v>-106.7444687</v>
      </c>
    </row>
    <row r="1630" spans="1:5" x14ac:dyDescent="0.25">
      <c r="A1630" s="9" t="s">
        <v>1292</v>
      </c>
      <c r="B1630">
        <v>348.4</v>
      </c>
      <c r="C1630" s="86">
        <v>150.21</v>
      </c>
      <c r="D1630" s="87">
        <v>34.660682680000001</v>
      </c>
      <c r="E1630" s="87">
        <v>-106.7452545</v>
      </c>
    </row>
    <row r="1631" spans="1:5" x14ac:dyDescent="0.25">
      <c r="A1631" s="9" t="s">
        <v>1292</v>
      </c>
      <c r="B1631">
        <v>348.5</v>
      </c>
      <c r="C1631" s="86">
        <v>150.29</v>
      </c>
      <c r="D1631" s="87">
        <v>34.6617050199999</v>
      </c>
      <c r="E1631" s="87">
        <v>-106.7455215</v>
      </c>
    </row>
    <row r="1632" spans="1:5" x14ac:dyDescent="0.25">
      <c r="A1632" s="9" t="s">
        <v>1292</v>
      </c>
      <c r="B1632">
        <v>348.6</v>
      </c>
      <c r="C1632" s="86">
        <v>150.36000000000001</v>
      </c>
      <c r="D1632" s="87">
        <v>34.66278458</v>
      </c>
      <c r="E1632" s="87">
        <v>-106.7453842</v>
      </c>
    </row>
    <row r="1633" spans="1:5" x14ac:dyDescent="0.25">
      <c r="A1633" s="9" t="s">
        <v>1292</v>
      </c>
      <c r="B1633">
        <v>348.7</v>
      </c>
      <c r="C1633" s="86">
        <v>150.44999999999999</v>
      </c>
      <c r="D1633" s="87">
        <v>34.663867949999897</v>
      </c>
      <c r="E1633" s="87">
        <v>-106.74547579999999</v>
      </c>
    </row>
    <row r="1634" spans="1:5" x14ac:dyDescent="0.25">
      <c r="A1634" s="9" t="s">
        <v>1292</v>
      </c>
      <c r="B1634">
        <v>348.8</v>
      </c>
      <c r="C1634" s="86">
        <v>150.52000000000001</v>
      </c>
      <c r="D1634" s="87">
        <v>34.664943700000002</v>
      </c>
      <c r="E1634" s="87">
        <v>-106.7456512</v>
      </c>
    </row>
    <row r="1635" spans="1:5" x14ac:dyDescent="0.25">
      <c r="A1635" s="9" t="s">
        <v>1292</v>
      </c>
      <c r="B1635">
        <v>348.9</v>
      </c>
      <c r="C1635" s="86">
        <v>150.59</v>
      </c>
      <c r="D1635" s="87">
        <v>34.666030880000001</v>
      </c>
      <c r="E1635" s="87">
        <v>-106.7457199</v>
      </c>
    </row>
    <row r="1636" spans="1:5" x14ac:dyDescent="0.25">
      <c r="A1636" s="9" t="s">
        <v>1292</v>
      </c>
      <c r="B1636">
        <v>349</v>
      </c>
      <c r="C1636" s="86">
        <v>150.66999999999999</v>
      </c>
      <c r="D1636" s="87">
        <v>34.667102810000003</v>
      </c>
      <c r="E1636" s="87">
        <v>-106.7455902</v>
      </c>
    </row>
    <row r="1637" spans="1:5" x14ac:dyDescent="0.25">
      <c r="A1637" s="9" t="s">
        <v>1292</v>
      </c>
      <c r="B1637">
        <v>349.1</v>
      </c>
      <c r="C1637" s="86">
        <v>150.74</v>
      </c>
      <c r="D1637" s="87">
        <v>34.668170930000002</v>
      </c>
      <c r="E1637" s="87">
        <v>-106.7454453</v>
      </c>
    </row>
    <row r="1638" spans="1:5" x14ac:dyDescent="0.25">
      <c r="A1638" s="9" t="s">
        <v>1292</v>
      </c>
      <c r="B1638">
        <v>349.2</v>
      </c>
      <c r="C1638" s="86">
        <v>150.83000000000001</v>
      </c>
      <c r="D1638" s="87">
        <v>34.669139860000001</v>
      </c>
      <c r="E1638" s="87">
        <v>-106.7458038</v>
      </c>
    </row>
    <row r="1639" spans="1:5" x14ac:dyDescent="0.25">
      <c r="A1639" s="9" t="s">
        <v>1292</v>
      </c>
      <c r="B1639">
        <v>349.3</v>
      </c>
      <c r="C1639" s="86">
        <v>150.9</v>
      </c>
      <c r="D1639" s="87">
        <v>34.670059199999898</v>
      </c>
      <c r="E1639" s="87">
        <v>-106.74636080000001</v>
      </c>
    </row>
    <row r="1640" spans="1:5" x14ac:dyDescent="0.25">
      <c r="A1640" s="9" t="s">
        <v>1292</v>
      </c>
      <c r="B1640">
        <v>349.4</v>
      </c>
      <c r="C1640" s="86">
        <v>150.97999999999999</v>
      </c>
      <c r="D1640" s="87">
        <v>34.671115880000002</v>
      </c>
      <c r="E1640" s="87">
        <v>-106.7465057</v>
      </c>
    </row>
    <row r="1641" spans="1:5" x14ac:dyDescent="0.25">
      <c r="A1641" s="9" t="s">
        <v>1292</v>
      </c>
      <c r="B1641">
        <v>349.5</v>
      </c>
      <c r="C1641" s="86">
        <v>151.06</v>
      </c>
      <c r="D1641" s="87">
        <v>34.672126769999899</v>
      </c>
      <c r="E1641" s="87">
        <v>-106.74622340000001</v>
      </c>
    </row>
    <row r="1642" spans="1:5" x14ac:dyDescent="0.25">
      <c r="A1642" s="9" t="s">
        <v>1292</v>
      </c>
      <c r="B1642">
        <v>349.6</v>
      </c>
      <c r="C1642" s="86">
        <v>151.13</v>
      </c>
      <c r="D1642" s="87">
        <v>34.673011780000003</v>
      </c>
      <c r="E1642" s="87">
        <v>-106.7455978</v>
      </c>
    </row>
    <row r="1643" spans="1:5" x14ac:dyDescent="0.25">
      <c r="A1643" s="9" t="s">
        <v>1292</v>
      </c>
      <c r="B1643">
        <v>349.7</v>
      </c>
      <c r="C1643" s="86">
        <v>151.19999999999999</v>
      </c>
      <c r="D1643" s="87">
        <v>34.67373276</v>
      </c>
      <c r="E1643" s="87">
        <v>-106.74478910000001</v>
      </c>
    </row>
    <row r="1644" spans="1:5" x14ac:dyDescent="0.25">
      <c r="A1644" s="9" t="s">
        <v>1292</v>
      </c>
      <c r="B1644">
        <v>349.8</v>
      </c>
      <c r="C1644" s="86">
        <v>151.27000000000001</v>
      </c>
      <c r="D1644" s="87">
        <v>34.67462158</v>
      </c>
      <c r="E1644" s="87">
        <v>-106.7441559</v>
      </c>
    </row>
    <row r="1645" spans="1:5" x14ac:dyDescent="0.25">
      <c r="A1645" s="9" t="s">
        <v>1292</v>
      </c>
      <c r="B1645">
        <v>349.9</v>
      </c>
      <c r="C1645" s="86">
        <v>151.35</v>
      </c>
      <c r="D1645" s="87">
        <v>34.675567630000003</v>
      </c>
      <c r="E1645" s="87">
        <v>-106.7436142</v>
      </c>
    </row>
    <row r="1646" spans="1:5" x14ac:dyDescent="0.25">
      <c r="A1646" s="9" t="s">
        <v>1292</v>
      </c>
      <c r="B1646">
        <v>350</v>
      </c>
      <c r="C1646" s="86">
        <v>151.41999999999999</v>
      </c>
      <c r="D1646" s="87">
        <v>34.676540369999898</v>
      </c>
      <c r="E1646" s="87">
        <v>-106.7431335</v>
      </c>
    </row>
    <row r="1647" spans="1:5" x14ac:dyDescent="0.25">
      <c r="A1647" s="9" t="s">
        <v>1292</v>
      </c>
      <c r="B1647">
        <v>350.1</v>
      </c>
      <c r="C1647" s="86">
        <v>151.5</v>
      </c>
      <c r="D1647" s="87">
        <v>34.677589419999897</v>
      </c>
      <c r="E1647" s="87">
        <v>-106.7428436</v>
      </c>
    </row>
    <row r="1648" spans="1:5" x14ac:dyDescent="0.25">
      <c r="A1648" s="9" t="s">
        <v>1292</v>
      </c>
      <c r="B1648">
        <v>350.2</v>
      </c>
      <c r="C1648" s="86">
        <v>151.58000000000001</v>
      </c>
      <c r="D1648" s="87">
        <v>34.678676609999897</v>
      </c>
      <c r="E1648" s="87">
        <v>-106.74275969999999</v>
      </c>
    </row>
    <row r="1649" spans="1:5" x14ac:dyDescent="0.25">
      <c r="A1649" s="9" t="s">
        <v>1292</v>
      </c>
      <c r="B1649">
        <v>350.3</v>
      </c>
      <c r="C1649" s="86">
        <v>151.65</v>
      </c>
      <c r="D1649" s="87">
        <v>34.679763790000003</v>
      </c>
      <c r="E1649" s="87">
        <v>-106.7428207</v>
      </c>
    </row>
    <row r="1650" spans="1:5" x14ac:dyDescent="0.25">
      <c r="A1650" s="9" t="s">
        <v>1292</v>
      </c>
      <c r="B1650">
        <v>350.4</v>
      </c>
      <c r="C1650" s="86">
        <v>151.72999999999999</v>
      </c>
      <c r="D1650" s="87">
        <v>34.680850980000002</v>
      </c>
      <c r="E1650" s="87">
        <v>-106.7428513</v>
      </c>
    </row>
    <row r="1651" spans="1:5" x14ac:dyDescent="0.25">
      <c r="A1651" s="9" t="s">
        <v>1292</v>
      </c>
      <c r="B1651">
        <v>350.5</v>
      </c>
      <c r="C1651" s="86">
        <v>151.81</v>
      </c>
      <c r="D1651" s="87">
        <v>34.68193436</v>
      </c>
      <c r="E1651" s="87">
        <v>-106.74277499999999</v>
      </c>
    </row>
    <row r="1652" spans="1:5" x14ac:dyDescent="0.25">
      <c r="A1652" s="9" t="s">
        <v>1292</v>
      </c>
      <c r="B1652">
        <v>350.6</v>
      </c>
      <c r="C1652" s="86">
        <v>151.88</v>
      </c>
      <c r="D1652" s="87">
        <v>34.683017730000003</v>
      </c>
      <c r="E1652" s="87">
        <v>-106.74264530000001</v>
      </c>
    </row>
    <row r="1653" spans="1:5" x14ac:dyDescent="0.25">
      <c r="A1653" s="9" t="s">
        <v>1292</v>
      </c>
      <c r="B1653">
        <v>350.7</v>
      </c>
      <c r="C1653" s="86">
        <v>151.97</v>
      </c>
      <c r="D1653" s="87">
        <v>34.684104920000003</v>
      </c>
      <c r="E1653" s="87">
        <v>-106.742569</v>
      </c>
    </row>
    <row r="1654" spans="1:5" x14ac:dyDescent="0.25">
      <c r="A1654" s="9" t="s">
        <v>1292</v>
      </c>
      <c r="B1654">
        <v>350.8</v>
      </c>
      <c r="C1654" s="86">
        <v>152.04</v>
      </c>
      <c r="D1654" s="87">
        <v>34.6851882899999</v>
      </c>
      <c r="E1654" s="87">
        <v>-106.7425842</v>
      </c>
    </row>
    <row r="1655" spans="1:5" x14ac:dyDescent="0.25">
      <c r="A1655" s="9" t="s">
        <v>1292</v>
      </c>
      <c r="B1655">
        <v>350.9</v>
      </c>
      <c r="C1655" s="86">
        <v>152.12</v>
      </c>
      <c r="D1655" s="87">
        <v>34.686252590000002</v>
      </c>
      <c r="E1655" s="87">
        <v>-106.7428207</v>
      </c>
    </row>
    <row r="1656" spans="1:5" x14ac:dyDescent="0.25">
      <c r="A1656" s="9" t="s">
        <v>1292</v>
      </c>
      <c r="B1656">
        <v>351</v>
      </c>
      <c r="C1656" s="86">
        <v>152.19</v>
      </c>
      <c r="D1656" s="87">
        <v>34.687290189999899</v>
      </c>
      <c r="E1656" s="87">
        <v>-106.7431488</v>
      </c>
    </row>
    <row r="1657" spans="1:5" x14ac:dyDescent="0.25">
      <c r="A1657" s="9" t="s">
        <v>1292</v>
      </c>
      <c r="B1657">
        <v>351.1</v>
      </c>
      <c r="C1657" s="86">
        <v>152.26</v>
      </c>
      <c r="D1657" s="87">
        <v>34.688327790000002</v>
      </c>
      <c r="E1657" s="87">
        <v>-106.7434769</v>
      </c>
    </row>
    <row r="1658" spans="1:5" x14ac:dyDescent="0.25">
      <c r="A1658" s="9" t="s">
        <v>1292</v>
      </c>
      <c r="B1658">
        <v>351.2</v>
      </c>
      <c r="C1658" s="86">
        <v>152.34</v>
      </c>
      <c r="D1658" s="87">
        <v>34.6893844599999</v>
      </c>
      <c r="E1658" s="87">
        <v>-106.7437515</v>
      </c>
    </row>
    <row r="1659" spans="1:5" x14ac:dyDescent="0.25">
      <c r="A1659" s="9" t="s">
        <v>1292</v>
      </c>
      <c r="B1659">
        <v>351.3</v>
      </c>
      <c r="C1659" s="86">
        <v>152.4</v>
      </c>
      <c r="D1659" s="87">
        <v>34.690441130000004</v>
      </c>
      <c r="E1659" s="87">
        <v>-106.7440186</v>
      </c>
    </row>
    <row r="1660" spans="1:5" x14ac:dyDescent="0.25">
      <c r="A1660" s="9" t="s">
        <v>1292</v>
      </c>
      <c r="B1660">
        <v>351.4</v>
      </c>
      <c r="C1660" s="86">
        <v>152.46</v>
      </c>
      <c r="D1660" s="87">
        <v>34.691448209999898</v>
      </c>
      <c r="E1660" s="87">
        <v>-106.7444229</v>
      </c>
    </row>
    <row r="1661" spans="1:5" x14ac:dyDescent="0.25">
      <c r="A1661" s="9" t="s">
        <v>1292</v>
      </c>
      <c r="B1661">
        <v>351.5</v>
      </c>
      <c r="C1661" s="86">
        <v>152.53</v>
      </c>
      <c r="D1661" s="87">
        <v>34.692436219999898</v>
      </c>
      <c r="E1661" s="87">
        <v>-106.7448807</v>
      </c>
    </row>
    <row r="1662" spans="1:5" x14ac:dyDescent="0.25">
      <c r="A1662" s="9" t="s">
        <v>1292</v>
      </c>
      <c r="B1662">
        <v>351.6</v>
      </c>
      <c r="C1662" s="86">
        <v>152.71</v>
      </c>
      <c r="D1662" s="87">
        <v>34.693439480000002</v>
      </c>
      <c r="E1662" s="87">
        <v>-106.7453003</v>
      </c>
    </row>
    <row r="1663" spans="1:5" x14ac:dyDescent="0.25">
      <c r="A1663" s="9" t="s">
        <v>1292</v>
      </c>
      <c r="B1663">
        <v>351.7</v>
      </c>
      <c r="C1663" s="86">
        <v>152.75</v>
      </c>
      <c r="D1663" s="87">
        <v>34.694446560000003</v>
      </c>
      <c r="E1663" s="87">
        <v>-106.7457199</v>
      </c>
    </row>
    <row r="1664" spans="1:5" x14ac:dyDescent="0.25">
      <c r="A1664" s="9" t="s">
        <v>1292</v>
      </c>
      <c r="B1664">
        <v>351.8</v>
      </c>
      <c r="C1664" s="86">
        <v>152.81</v>
      </c>
      <c r="D1664" s="87">
        <v>34.6954116799999</v>
      </c>
      <c r="E1664" s="87">
        <v>-106.74622340000001</v>
      </c>
    </row>
    <row r="1665" spans="1:5" x14ac:dyDescent="0.25">
      <c r="A1665" s="9" t="s">
        <v>1292</v>
      </c>
      <c r="B1665">
        <v>351.9</v>
      </c>
      <c r="C1665" s="86">
        <v>152.88999999999999</v>
      </c>
      <c r="D1665" s="87">
        <v>34.696369169999898</v>
      </c>
      <c r="E1665" s="87">
        <v>-106.7467499</v>
      </c>
    </row>
    <row r="1666" spans="1:5" x14ac:dyDescent="0.25">
      <c r="A1666" s="9" t="s">
        <v>1292</v>
      </c>
      <c r="B1666">
        <v>352</v>
      </c>
      <c r="C1666" s="86">
        <v>152.96</v>
      </c>
      <c r="D1666" s="87">
        <v>34.6972503699999</v>
      </c>
      <c r="E1666" s="87">
        <v>-106.74738309999999</v>
      </c>
    </row>
    <row r="1667" spans="1:5" x14ac:dyDescent="0.25">
      <c r="A1667" s="9" t="s">
        <v>1292</v>
      </c>
      <c r="B1667">
        <v>352.1</v>
      </c>
      <c r="C1667" s="86">
        <v>153.03</v>
      </c>
      <c r="D1667" s="87">
        <v>34.698143010000003</v>
      </c>
      <c r="E1667" s="87">
        <v>-106.7480087</v>
      </c>
    </row>
    <row r="1668" spans="1:5" x14ac:dyDescent="0.25">
      <c r="A1668" s="9" t="s">
        <v>1292</v>
      </c>
      <c r="B1668">
        <v>352.2</v>
      </c>
      <c r="C1668" s="86">
        <v>153.11000000000001</v>
      </c>
      <c r="D1668" s="87">
        <v>34.699062349999899</v>
      </c>
      <c r="E1668" s="87">
        <v>-106.74858860000001</v>
      </c>
    </row>
    <row r="1669" spans="1:5" x14ac:dyDescent="0.25">
      <c r="A1669" s="9" t="s">
        <v>1292</v>
      </c>
      <c r="B1669">
        <v>352.3</v>
      </c>
      <c r="C1669" s="86">
        <v>153.18</v>
      </c>
      <c r="D1669" s="87">
        <v>34.700004579999899</v>
      </c>
      <c r="E1669" s="87">
        <v>-106.74913789999999</v>
      </c>
    </row>
    <row r="1670" spans="1:5" x14ac:dyDescent="0.25">
      <c r="A1670" s="9" t="s">
        <v>1292</v>
      </c>
      <c r="B1670">
        <v>352.4</v>
      </c>
      <c r="C1670" s="86">
        <v>153.25</v>
      </c>
      <c r="D1670" s="87">
        <v>34.700988770000002</v>
      </c>
      <c r="E1670" s="87">
        <v>-106.7496033</v>
      </c>
    </row>
    <row r="1671" spans="1:5" x14ac:dyDescent="0.25">
      <c r="A1671" s="9" t="s">
        <v>1292</v>
      </c>
      <c r="B1671">
        <v>352.5</v>
      </c>
      <c r="C1671" s="86">
        <v>153.33000000000001</v>
      </c>
      <c r="D1671" s="87">
        <v>34.701984410000001</v>
      </c>
      <c r="E1671" s="87">
        <v>-106.7500458</v>
      </c>
    </row>
    <row r="1672" spans="1:5" x14ac:dyDescent="0.25">
      <c r="A1672" s="9" t="s">
        <v>1292</v>
      </c>
      <c r="B1672">
        <v>352.6</v>
      </c>
      <c r="C1672" s="86">
        <v>153.41</v>
      </c>
      <c r="D1672" s="87">
        <v>34.702991490000002</v>
      </c>
      <c r="E1672" s="87">
        <v>-106.75045780000001</v>
      </c>
    </row>
    <row r="1673" spans="1:5" x14ac:dyDescent="0.25">
      <c r="A1673" s="9" t="s">
        <v>1292</v>
      </c>
      <c r="B1673">
        <v>352.7</v>
      </c>
      <c r="C1673" s="86">
        <v>153.47999999999999</v>
      </c>
      <c r="D1673" s="87">
        <v>34.70404053</v>
      </c>
      <c r="E1673" s="87">
        <v>-106.75075529999999</v>
      </c>
    </row>
    <row r="1674" spans="1:5" x14ac:dyDescent="0.25">
      <c r="A1674" s="9" t="s">
        <v>1292</v>
      </c>
      <c r="B1674">
        <v>352.8</v>
      </c>
      <c r="C1674" s="86">
        <v>153.56</v>
      </c>
      <c r="D1674" s="87">
        <v>34.705097199999898</v>
      </c>
      <c r="E1674" s="87">
        <v>-106.75099179999999</v>
      </c>
    </row>
    <row r="1675" spans="1:5" x14ac:dyDescent="0.25">
      <c r="A1675" s="9" t="s">
        <v>1292</v>
      </c>
      <c r="B1675">
        <v>352.9</v>
      </c>
      <c r="C1675" s="86">
        <v>153.63999999999999</v>
      </c>
      <c r="D1675" s="87">
        <v>34.7061882</v>
      </c>
      <c r="E1675" s="87">
        <v>-106.7510147</v>
      </c>
    </row>
    <row r="1676" spans="1:5" x14ac:dyDescent="0.25">
      <c r="A1676" s="9" t="s">
        <v>1292</v>
      </c>
      <c r="B1676">
        <v>353</v>
      </c>
      <c r="C1676" s="86">
        <v>153.72</v>
      </c>
      <c r="D1676" s="87">
        <v>34.707271579999897</v>
      </c>
      <c r="E1676" s="87">
        <v>-106.7509613</v>
      </c>
    </row>
    <row r="1677" spans="1:5" x14ac:dyDescent="0.25">
      <c r="A1677" s="9" t="s">
        <v>1292</v>
      </c>
      <c r="B1677">
        <v>353.1</v>
      </c>
      <c r="C1677" s="86">
        <v>153.80000000000001</v>
      </c>
      <c r="D1677" s="87">
        <v>34.708351139999898</v>
      </c>
      <c r="E1677" s="87">
        <v>-106.7507935</v>
      </c>
    </row>
    <row r="1678" spans="1:5" x14ac:dyDescent="0.25">
      <c r="A1678" s="9" t="s">
        <v>1292</v>
      </c>
      <c r="B1678">
        <v>353.2</v>
      </c>
      <c r="C1678" s="86">
        <v>153.88</v>
      </c>
      <c r="D1678" s="87">
        <v>34.709381100000002</v>
      </c>
      <c r="E1678" s="87">
        <v>-106.7504883</v>
      </c>
    </row>
    <row r="1679" spans="1:5" x14ac:dyDescent="0.25">
      <c r="A1679" s="9" t="s">
        <v>1292</v>
      </c>
      <c r="B1679">
        <v>353.3</v>
      </c>
      <c r="C1679" s="86">
        <v>153.96</v>
      </c>
      <c r="D1679" s="87">
        <v>34.710361480000003</v>
      </c>
      <c r="E1679" s="87">
        <v>-106.7500076</v>
      </c>
    </row>
    <row r="1680" spans="1:5" x14ac:dyDescent="0.25">
      <c r="A1680" s="9" t="s">
        <v>1292</v>
      </c>
      <c r="B1680">
        <v>353.4</v>
      </c>
      <c r="C1680" s="86">
        <v>154.03</v>
      </c>
      <c r="D1680" s="87">
        <v>34.711296079999897</v>
      </c>
      <c r="E1680" s="87">
        <v>-106.7494583</v>
      </c>
    </row>
    <row r="1681" spans="1:5" x14ac:dyDescent="0.25">
      <c r="A1681" s="9" t="s">
        <v>1292</v>
      </c>
      <c r="B1681">
        <v>353.5</v>
      </c>
      <c r="C1681" s="86">
        <v>154.11000000000001</v>
      </c>
      <c r="D1681" s="87">
        <v>34.712177279999899</v>
      </c>
      <c r="E1681" s="87">
        <v>-106.7488098</v>
      </c>
    </row>
    <row r="1682" spans="1:5" x14ac:dyDescent="0.25">
      <c r="A1682" s="9" t="s">
        <v>1292</v>
      </c>
      <c r="B1682">
        <v>353.6</v>
      </c>
      <c r="C1682" s="86">
        <v>154.16999999999999</v>
      </c>
      <c r="D1682" s="87">
        <v>34.7128753699999</v>
      </c>
      <c r="E1682" s="87">
        <v>-106.7480164</v>
      </c>
    </row>
    <row r="1683" spans="1:5" x14ac:dyDescent="0.25">
      <c r="A1683" s="9" t="s">
        <v>1292</v>
      </c>
      <c r="B1683">
        <v>353.7</v>
      </c>
      <c r="C1683" s="86">
        <v>154.24</v>
      </c>
      <c r="D1683" s="87">
        <v>34.713409419999898</v>
      </c>
      <c r="E1683" s="87">
        <v>-106.7470627</v>
      </c>
    </row>
    <row r="1684" spans="1:5" x14ac:dyDescent="0.25">
      <c r="A1684" s="9" t="s">
        <v>1292</v>
      </c>
      <c r="B1684">
        <v>353.8</v>
      </c>
      <c r="C1684" s="86">
        <v>154.31</v>
      </c>
      <c r="D1684" s="87">
        <v>34.714057920000002</v>
      </c>
      <c r="E1684" s="87">
        <v>-106.74618529999999</v>
      </c>
    </row>
    <row r="1685" spans="1:5" x14ac:dyDescent="0.25">
      <c r="A1685" s="9" t="s">
        <v>1292</v>
      </c>
      <c r="B1685">
        <v>353.9</v>
      </c>
      <c r="C1685" s="86">
        <v>154.38</v>
      </c>
      <c r="D1685" s="87">
        <v>34.714874270000003</v>
      </c>
      <c r="E1685" s="87">
        <v>-106.7455063</v>
      </c>
    </row>
    <row r="1686" spans="1:5" x14ac:dyDescent="0.25">
      <c r="A1686" s="9" t="s">
        <v>1292</v>
      </c>
      <c r="B1686">
        <v>354</v>
      </c>
      <c r="C1686" s="86">
        <v>154.46</v>
      </c>
      <c r="D1686" s="87">
        <v>34.715835570000003</v>
      </c>
      <c r="E1686" s="87">
        <v>-106.7449951</v>
      </c>
    </row>
    <row r="1687" spans="1:5" x14ac:dyDescent="0.25">
      <c r="A1687" s="9" t="s">
        <v>1292</v>
      </c>
      <c r="B1687">
        <v>354.1</v>
      </c>
      <c r="C1687" s="86">
        <v>154.53</v>
      </c>
      <c r="D1687" s="87">
        <v>34.716850280000003</v>
      </c>
      <c r="E1687" s="87">
        <v>-106.7445908</v>
      </c>
    </row>
    <row r="1688" spans="1:5" x14ac:dyDescent="0.25">
      <c r="A1688" s="9" t="s">
        <v>1292</v>
      </c>
      <c r="B1688">
        <v>354.2</v>
      </c>
      <c r="C1688" s="86">
        <v>154.61000000000001</v>
      </c>
      <c r="D1688" s="87">
        <v>34.717739109999897</v>
      </c>
      <c r="E1688" s="87">
        <v>-106.743988</v>
      </c>
    </row>
    <row r="1689" spans="1:5" x14ac:dyDescent="0.25">
      <c r="A1689" s="9" t="s">
        <v>1292</v>
      </c>
      <c r="B1689">
        <v>354.3</v>
      </c>
      <c r="C1689" s="86">
        <v>154.68</v>
      </c>
      <c r="D1689" s="87">
        <v>34.718566889999899</v>
      </c>
      <c r="E1689" s="87">
        <v>-106.7432785</v>
      </c>
    </row>
    <row r="1690" spans="1:5" x14ac:dyDescent="0.25">
      <c r="A1690" s="9" t="s">
        <v>1292</v>
      </c>
      <c r="B1690">
        <v>354.4</v>
      </c>
      <c r="C1690" s="86">
        <v>154.76</v>
      </c>
      <c r="D1690" s="87">
        <v>34.719398499999897</v>
      </c>
      <c r="E1690" s="87">
        <v>-106.742569</v>
      </c>
    </row>
    <row r="1691" spans="1:5" x14ac:dyDescent="0.25">
      <c r="A1691" s="9" t="s">
        <v>1292</v>
      </c>
      <c r="B1691">
        <v>354.5</v>
      </c>
      <c r="C1691" s="86">
        <v>154.83000000000001</v>
      </c>
      <c r="D1691" s="87">
        <v>34.7202262899999</v>
      </c>
      <c r="E1691" s="87">
        <v>-106.7418594</v>
      </c>
    </row>
    <row r="1692" spans="1:5" x14ac:dyDescent="0.25">
      <c r="A1692" s="9" t="s">
        <v>1292</v>
      </c>
      <c r="B1692">
        <v>354.6</v>
      </c>
      <c r="C1692" s="86">
        <v>154.9</v>
      </c>
      <c r="D1692" s="87">
        <v>34.721046450000003</v>
      </c>
      <c r="E1692" s="87">
        <v>-106.74114230000001</v>
      </c>
    </row>
    <row r="1693" spans="1:5" x14ac:dyDescent="0.25">
      <c r="A1693" s="9" t="s">
        <v>1292</v>
      </c>
      <c r="B1693">
        <v>354.7</v>
      </c>
      <c r="C1693" s="86">
        <v>154.97</v>
      </c>
      <c r="D1693" s="87">
        <v>34.72195816</v>
      </c>
      <c r="E1693" s="87">
        <v>-106.74058530000001</v>
      </c>
    </row>
    <row r="1694" spans="1:5" x14ac:dyDescent="0.25">
      <c r="A1694" s="9" t="s">
        <v>1292</v>
      </c>
      <c r="B1694">
        <v>354.8</v>
      </c>
      <c r="C1694" s="86">
        <v>155.05000000000001</v>
      </c>
      <c r="D1694" s="87">
        <v>34.722984310000001</v>
      </c>
      <c r="E1694" s="87">
        <v>-106.7402115</v>
      </c>
    </row>
    <row r="1695" spans="1:5" x14ac:dyDescent="0.25">
      <c r="A1695" s="9" t="s">
        <v>1292</v>
      </c>
      <c r="B1695">
        <v>354.9</v>
      </c>
      <c r="C1695" s="86">
        <v>155.13</v>
      </c>
      <c r="D1695" s="87">
        <v>34.723991390000002</v>
      </c>
      <c r="E1695" s="87">
        <v>-106.73980709999999</v>
      </c>
    </row>
    <row r="1696" spans="1:5" x14ac:dyDescent="0.25">
      <c r="A1696" s="9" t="s">
        <v>1292</v>
      </c>
      <c r="B1696">
        <v>355</v>
      </c>
      <c r="C1696" s="86">
        <v>155.19999999999999</v>
      </c>
      <c r="D1696" s="87">
        <v>34.72499466</v>
      </c>
      <c r="E1696" s="87">
        <v>-106.7393723</v>
      </c>
    </row>
    <row r="1697" spans="1:5" x14ac:dyDescent="0.25">
      <c r="A1697" s="9" t="s">
        <v>1292</v>
      </c>
      <c r="B1697">
        <v>355.1</v>
      </c>
      <c r="C1697" s="86">
        <v>155.28</v>
      </c>
      <c r="D1697" s="87">
        <v>34.726005549999996</v>
      </c>
      <c r="E1697" s="87">
        <v>-106.7389755</v>
      </c>
    </row>
    <row r="1698" spans="1:5" x14ac:dyDescent="0.25">
      <c r="A1698" s="9" t="s">
        <v>1292</v>
      </c>
      <c r="B1698">
        <v>355.2</v>
      </c>
      <c r="C1698" s="86">
        <v>155.35</v>
      </c>
      <c r="D1698" s="87">
        <v>34.72704315</v>
      </c>
      <c r="E1698" s="87">
        <v>-106.7386398</v>
      </c>
    </row>
    <row r="1699" spans="1:5" x14ac:dyDescent="0.25">
      <c r="A1699" s="9" t="s">
        <v>1292</v>
      </c>
      <c r="B1699">
        <v>355.3</v>
      </c>
      <c r="C1699" s="86">
        <v>155.44</v>
      </c>
      <c r="D1699" s="87">
        <v>34.728126529999898</v>
      </c>
      <c r="E1699" s="87">
        <v>-106.73855589999999</v>
      </c>
    </row>
    <row r="1700" spans="1:5" x14ac:dyDescent="0.25">
      <c r="A1700" s="9" t="s">
        <v>1292</v>
      </c>
      <c r="B1700">
        <v>355.4</v>
      </c>
      <c r="C1700" s="86">
        <v>155.51</v>
      </c>
      <c r="D1700" s="87">
        <v>34.729152679999899</v>
      </c>
      <c r="E1700" s="87">
        <v>-106.73879239999999</v>
      </c>
    </row>
    <row r="1701" spans="1:5" x14ac:dyDescent="0.25">
      <c r="A1701" s="9" t="s">
        <v>1292</v>
      </c>
      <c r="B1701">
        <v>355.5</v>
      </c>
      <c r="C1701" s="86">
        <v>155.61000000000001</v>
      </c>
      <c r="D1701" s="87">
        <v>34.730121609999898</v>
      </c>
      <c r="E1701" s="87">
        <v>-106.739296</v>
      </c>
    </row>
    <row r="1702" spans="1:5" x14ac:dyDescent="0.25">
      <c r="A1702" s="9" t="s">
        <v>1292</v>
      </c>
      <c r="B1702">
        <v>355.6</v>
      </c>
      <c r="C1702" s="86">
        <v>155.66999999999999</v>
      </c>
      <c r="D1702" s="87">
        <v>34.731082919999899</v>
      </c>
      <c r="E1702" s="87">
        <v>-106.73980709999999</v>
      </c>
    </row>
    <row r="1703" spans="1:5" x14ac:dyDescent="0.25">
      <c r="A1703" s="9" t="s">
        <v>1292</v>
      </c>
      <c r="B1703">
        <v>355.7</v>
      </c>
      <c r="C1703" s="86">
        <v>155.74</v>
      </c>
      <c r="D1703" s="87">
        <v>34.732044219999899</v>
      </c>
      <c r="E1703" s="87">
        <v>-106.7403183</v>
      </c>
    </row>
    <row r="1704" spans="1:5" x14ac:dyDescent="0.25">
      <c r="A1704" s="9" t="s">
        <v>1292</v>
      </c>
      <c r="B1704">
        <v>355.8</v>
      </c>
      <c r="C1704" s="86">
        <v>155.82</v>
      </c>
      <c r="D1704" s="87">
        <v>34.733089450000001</v>
      </c>
      <c r="E1704" s="87">
        <v>-106.7406235</v>
      </c>
    </row>
    <row r="1705" spans="1:5" x14ac:dyDescent="0.25">
      <c r="A1705" s="9" t="s">
        <v>1292</v>
      </c>
      <c r="B1705">
        <v>355.9</v>
      </c>
      <c r="C1705" s="86">
        <v>155.9</v>
      </c>
      <c r="D1705" s="87">
        <v>34.734123230000002</v>
      </c>
      <c r="E1705" s="87">
        <v>-106.74095920000001</v>
      </c>
    </row>
    <row r="1706" spans="1:5" x14ac:dyDescent="0.25">
      <c r="A1706" s="9" t="s">
        <v>1292</v>
      </c>
      <c r="B1706">
        <v>356</v>
      </c>
      <c r="C1706" s="86">
        <v>155.97</v>
      </c>
      <c r="D1706" s="87">
        <v>34.7350807199999</v>
      </c>
      <c r="E1706" s="87">
        <v>-106.7414551</v>
      </c>
    </row>
    <row r="1707" spans="1:5" x14ac:dyDescent="0.25">
      <c r="A1707" s="9" t="s">
        <v>1292</v>
      </c>
      <c r="B1707">
        <v>356.1</v>
      </c>
      <c r="C1707" s="86">
        <v>156.04</v>
      </c>
      <c r="D1707" s="87">
        <v>34.735877989999899</v>
      </c>
      <c r="E1707" s="87">
        <v>-106.7422028</v>
      </c>
    </row>
    <row r="1708" spans="1:5" x14ac:dyDescent="0.25">
      <c r="A1708" s="9" t="s">
        <v>1292</v>
      </c>
      <c r="B1708">
        <v>356.2</v>
      </c>
      <c r="C1708" s="86">
        <v>156.11000000000001</v>
      </c>
      <c r="D1708" s="87">
        <v>34.73674011</v>
      </c>
      <c r="E1708" s="87">
        <v>-106.74286650000001</v>
      </c>
    </row>
    <row r="1709" spans="1:5" x14ac:dyDescent="0.25">
      <c r="A1709" s="9" t="s">
        <v>1292</v>
      </c>
      <c r="B1709">
        <v>356.3</v>
      </c>
      <c r="C1709" s="86">
        <v>156.19</v>
      </c>
      <c r="D1709" s="87">
        <v>34.737663269999899</v>
      </c>
      <c r="E1709" s="87">
        <v>-106.7434387</v>
      </c>
    </row>
    <row r="1710" spans="1:5" x14ac:dyDescent="0.25">
      <c r="A1710" s="9" t="s">
        <v>1292</v>
      </c>
      <c r="B1710">
        <v>356.4</v>
      </c>
      <c r="C1710" s="86">
        <v>156.25</v>
      </c>
      <c r="D1710" s="87">
        <v>34.73861694</v>
      </c>
      <c r="E1710" s="87">
        <v>-106.7439651</v>
      </c>
    </row>
    <row r="1711" spans="1:5" x14ac:dyDescent="0.25">
      <c r="A1711" s="9" t="s">
        <v>1292</v>
      </c>
      <c r="B1711">
        <v>356.5</v>
      </c>
      <c r="C1711" s="86">
        <v>156.34</v>
      </c>
      <c r="D1711" s="87">
        <v>34.739627839999898</v>
      </c>
      <c r="E1711" s="87">
        <v>-106.74437709999999</v>
      </c>
    </row>
    <row r="1712" spans="1:5" x14ac:dyDescent="0.25">
      <c r="A1712" s="9" t="s">
        <v>1292</v>
      </c>
      <c r="B1712">
        <v>356.6</v>
      </c>
      <c r="C1712" s="86">
        <v>156.41999999999999</v>
      </c>
      <c r="D1712" s="87">
        <v>34.740684510000001</v>
      </c>
      <c r="E1712" s="87">
        <v>-106.7445908</v>
      </c>
    </row>
    <row r="1713" spans="1:5" x14ac:dyDescent="0.25">
      <c r="A1713" s="9" t="s">
        <v>1292</v>
      </c>
      <c r="B1713">
        <v>356.7</v>
      </c>
      <c r="C1713" s="86">
        <v>156.49</v>
      </c>
      <c r="D1713" s="87">
        <v>34.74175262</v>
      </c>
      <c r="E1713" s="87">
        <v>-106.74448390000001</v>
      </c>
    </row>
    <row r="1714" spans="1:5" x14ac:dyDescent="0.25">
      <c r="A1714" s="9" t="s">
        <v>1292</v>
      </c>
      <c r="B1714">
        <v>356.8</v>
      </c>
      <c r="C1714" s="86">
        <v>156.57</v>
      </c>
      <c r="D1714" s="87">
        <v>34.742733000000001</v>
      </c>
      <c r="E1714" s="87">
        <v>-106.7440567</v>
      </c>
    </row>
    <row r="1715" spans="1:5" x14ac:dyDescent="0.25">
      <c r="A1715" s="9" t="s">
        <v>1292</v>
      </c>
      <c r="B1715">
        <v>356.9</v>
      </c>
      <c r="C1715" s="86">
        <v>156.63999999999999</v>
      </c>
      <c r="D1715" s="87">
        <v>34.74368286</v>
      </c>
      <c r="E1715" s="87">
        <v>-106.743576</v>
      </c>
    </row>
    <row r="1716" spans="1:5" x14ac:dyDescent="0.25">
      <c r="A1716" s="9" t="s">
        <v>1292</v>
      </c>
      <c r="B1716">
        <v>357</v>
      </c>
      <c r="C1716" s="86">
        <v>156.72</v>
      </c>
      <c r="D1716" s="87">
        <v>34.744754790000002</v>
      </c>
      <c r="E1716" s="87">
        <v>-106.7433929</v>
      </c>
    </row>
    <row r="1717" spans="1:5" x14ac:dyDescent="0.25">
      <c r="A1717" s="9" t="s">
        <v>1292</v>
      </c>
      <c r="B1717">
        <v>357.1</v>
      </c>
      <c r="C1717" s="86">
        <v>156.79</v>
      </c>
      <c r="D1717" s="87">
        <v>34.745822910000001</v>
      </c>
      <c r="E1717" s="87">
        <v>-106.74317929999999</v>
      </c>
    </row>
    <row r="1718" spans="1:5" x14ac:dyDescent="0.25">
      <c r="A1718" s="9" t="s">
        <v>1292</v>
      </c>
      <c r="B1718">
        <v>357.2</v>
      </c>
      <c r="C1718" s="86">
        <v>156.88</v>
      </c>
      <c r="D1718" s="87">
        <v>34.74689102</v>
      </c>
      <c r="E1718" s="87">
        <v>-106.7429657</v>
      </c>
    </row>
    <row r="1719" spans="1:5" x14ac:dyDescent="0.25">
      <c r="A1719" s="9" t="s">
        <v>1292</v>
      </c>
      <c r="B1719">
        <v>357.3</v>
      </c>
      <c r="C1719" s="86">
        <v>156.94999999999999</v>
      </c>
      <c r="D1719" s="87">
        <v>34.747959139999899</v>
      </c>
      <c r="E1719" s="87">
        <v>-106.74274440000001</v>
      </c>
    </row>
    <row r="1720" spans="1:5" x14ac:dyDescent="0.25">
      <c r="A1720" s="9" t="s">
        <v>1292</v>
      </c>
      <c r="B1720">
        <v>357.4</v>
      </c>
      <c r="C1720" s="86">
        <v>157.04</v>
      </c>
      <c r="D1720" s="87">
        <v>34.749027249999898</v>
      </c>
      <c r="E1720" s="87">
        <v>-106.7425308</v>
      </c>
    </row>
    <row r="1721" spans="1:5" x14ac:dyDescent="0.25">
      <c r="A1721" s="9" t="s">
        <v>1292</v>
      </c>
      <c r="B1721">
        <v>357.5</v>
      </c>
      <c r="C1721" s="86">
        <v>157.12</v>
      </c>
      <c r="D1721" s="87">
        <v>34.750083920000002</v>
      </c>
      <c r="E1721" s="87">
        <v>-106.7422562</v>
      </c>
    </row>
    <row r="1722" spans="1:5" x14ac:dyDescent="0.25">
      <c r="A1722" s="9" t="s">
        <v>1292</v>
      </c>
      <c r="B1722">
        <v>357.6</v>
      </c>
      <c r="C1722" s="86">
        <v>157.19999999999999</v>
      </c>
      <c r="D1722" s="87">
        <v>34.751129149999898</v>
      </c>
      <c r="E1722" s="87">
        <v>-106.7419586</v>
      </c>
    </row>
    <row r="1723" spans="1:5" x14ac:dyDescent="0.25">
      <c r="A1723" s="9" t="s">
        <v>1292</v>
      </c>
      <c r="B1723">
        <v>357.7</v>
      </c>
      <c r="C1723" s="86">
        <v>157.28</v>
      </c>
      <c r="D1723" s="87">
        <v>34.752178190000002</v>
      </c>
      <c r="E1723" s="87">
        <v>-106.7416534</v>
      </c>
    </row>
    <row r="1724" spans="1:5" x14ac:dyDescent="0.25">
      <c r="A1724" s="9" t="s">
        <v>1292</v>
      </c>
      <c r="B1724">
        <v>357.8</v>
      </c>
      <c r="C1724" s="86">
        <v>157.37</v>
      </c>
      <c r="D1724" s="87">
        <v>34.753173830000001</v>
      </c>
      <c r="E1724" s="87">
        <v>-106.7412186</v>
      </c>
    </row>
    <row r="1725" spans="1:5" x14ac:dyDescent="0.25">
      <c r="A1725" s="9" t="s">
        <v>1292</v>
      </c>
      <c r="B1725">
        <v>357.9</v>
      </c>
      <c r="C1725" s="86">
        <v>157.44</v>
      </c>
      <c r="D1725" s="87">
        <v>34.75416946</v>
      </c>
      <c r="E1725" s="87">
        <v>-106.74076839999999</v>
      </c>
    </row>
    <row r="1726" spans="1:5" x14ac:dyDescent="0.25">
      <c r="A1726" s="9" t="s">
        <v>1292</v>
      </c>
      <c r="B1726">
        <v>358</v>
      </c>
      <c r="C1726" s="86">
        <v>157.51</v>
      </c>
      <c r="D1726" s="87">
        <v>34.755069730000002</v>
      </c>
      <c r="E1726" s="87">
        <v>-106.74016570000001</v>
      </c>
    </row>
    <row r="1727" spans="1:5" x14ac:dyDescent="0.25">
      <c r="A1727" s="9" t="s">
        <v>1292</v>
      </c>
      <c r="B1727">
        <v>358.1</v>
      </c>
      <c r="C1727" s="86">
        <v>157.59</v>
      </c>
      <c r="D1727" s="87">
        <v>34.755950929999898</v>
      </c>
      <c r="E1727" s="87">
        <v>-106.73951719999999</v>
      </c>
    </row>
    <row r="1728" spans="1:5" x14ac:dyDescent="0.25">
      <c r="A1728" s="9" t="s">
        <v>1292</v>
      </c>
      <c r="B1728">
        <v>358.2</v>
      </c>
      <c r="C1728" s="86">
        <v>157.66</v>
      </c>
      <c r="D1728" s="87">
        <v>34.756828310000003</v>
      </c>
      <c r="E1728" s="87">
        <v>-106.7388763</v>
      </c>
    </row>
    <row r="1729" spans="1:5" x14ac:dyDescent="0.25">
      <c r="A1729" s="9" t="s">
        <v>1292</v>
      </c>
      <c r="B1729">
        <v>358.3</v>
      </c>
      <c r="C1729" s="86">
        <v>157.72999999999999</v>
      </c>
      <c r="D1729" s="87">
        <v>34.757705690000002</v>
      </c>
      <c r="E1729" s="87">
        <v>-106.7382278</v>
      </c>
    </row>
    <row r="1730" spans="1:5" x14ac:dyDescent="0.25">
      <c r="A1730" s="9" t="s">
        <v>1292</v>
      </c>
      <c r="B1730">
        <v>358.4</v>
      </c>
      <c r="C1730" s="86">
        <v>157.80000000000001</v>
      </c>
      <c r="D1730" s="87">
        <v>34.758586880000003</v>
      </c>
      <c r="E1730" s="87">
        <v>-106.737587</v>
      </c>
    </row>
    <row r="1731" spans="1:5" x14ac:dyDescent="0.25">
      <c r="A1731" s="9" t="s">
        <v>1292</v>
      </c>
      <c r="B1731">
        <v>358.5</v>
      </c>
      <c r="C1731" s="86">
        <v>157.88999999999999</v>
      </c>
      <c r="D1731" s="87">
        <v>34.759384160000003</v>
      </c>
      <c r="E1731" s="87">
        <v>-106.7368469</v>
      </c>
    </row>
    <row r="1732" spans="1:5" x14ac:dyDescent="0.25">
      <c r="A1732" s="9" t="s">
        <v>1292</v>
      </c>
      <c r="B1732">
        <v>358.6</v>
      </c>
      <c r="C1732" s="86">
        <v>157.96</v>
      </c>
      <c r="D1732" s="87">
        <v>34.760154720000003</v>
      </c>
      <c r="E1732" s="87">
        <v>-106.7360764</v>
      </c>
    </row>
    <row r="1733" spans="1:5" x14ac:dyDescent="0.25">
      <c r="A1733" s="9" t="s">
        <v>1292</v>
      </c>
      <c r="B1733">
        <v>358.7</v>
      </c>
      <c r="C1733" s="86">
        <v>158.02000000000001</v>
      </c>
      <c r="D1733" s="87">
        <v>34.76092148</v>
      </c>
      <c r="E1733" s="87">
        <v>-106.7352982</v>
      </c>
    </row>
    <row r="1734" spans="1:5" x14ac:dyDescent="0.25">
      <c r="A1734" s="9" t="s">
        <v>1292</v>
      </c>
      <c r="B1734">
        <v>358.8</v>
      </c>
      <c r="C1734" s="86">
        <v>158.1</v>
      </c>
      <c r="D1734" s="87">
        <v>34.761688229999898</v>
      </c>
      <c r="E1734" s="87">
        <v>-106.73452760000001</v>
      </c>
    </row>
    <row r="1735" spans="1:5" x14ac:dyDescent="0.25">
      <c r="A1735" s="9" t="s">
        <v>1292</v>
      </c>
      <c r="B1735">
        <v>358.9</v>
      </c>
      <c r="C1735" s="86">
        <v>158.18</v>
      </c>
      <c r="D1735" s="87">
        <v>34.762622829999898</v>
      </c>
      <c r="E1735" s="87">
        <v>-106.7339783</v>
      </c>
    </row>
    <row r="1736" spans="1:5" x14ac:dyDescent="0.25">
      <c r="A1736" s="9" t="s">
        <v>1292</v>
      </c>
      <c r="B1736">
        <v>359</v>
      </c>
      <c r="C1736" s="86">
        <v>158.25</v>
      </c>
      <c r="D1736" s="87">
        <v>34.763610839999899</v>
      </c>
      <c r="E1736" s="87">
        <v>-106.7335358</v>
      </c>
    </row>
    <row r="1737" spans="1:5" x14ac:dyDescent="0.25">
      <c r="A1737" s="9" t="s">
        <v>1292</v>
      </c>
      <c r="B1737">
        <v>359.1</v>
      </c>
      <c r="C1737" s="86">
        <v>158.33000000000001</v>
      </c>
      <c r="D1737" s="87">
        <v>34.764675140000001</v>
      </c>
      <c r="E1737" s="87">
        <v>-106.7332993</v>
      </c>
    </row>
    <row r="1738" spans="1:5" x14ac:dyDescent="0.25">
      <c r="A1738" s="9" t="s">
        <v>1292</v>
      </c>
      <c r="B1738">
        <v>359.2</v>
      </c>
      <c r="C1738" s="86">
        <v>158.41</v>
      </c>
      <c r="D1738" s="87">
        <v>34.765739439999898</v>
      </c>
      <c r="E1738" s="87">
        <v>-106.73309329999999</v>
      </c>
    </row>
    <row r="1739" spans="1:5" x14ac:dyDescent="0.25">
      <c r="A1739" s="9" t="s">
        <v>1292</v>
      </c>
      <c r="B1739">
        <v>359.3</v>
      </c>
      <c r="C1739" s="86">
        <v>158.49</v>
      </c>
      <c r="D1739" s="87">
        <v>34.76683044</v>
      </c>
      <c r="E1739" s="87">
        <v>-106.73309329999999</v>
      </c>
    </row>
    <row r="1740" spans="1:5" x14ac:dyDescent="0.25">
      <c r="A1740" s="9" t="s">
        <v>1292</v>
      </c>
      <c r="B1740">
        <v>359.4</v>
      </c>
      <c r="C1740" s="86">
        <v>158.58000000000001</v>
      </c>
      <c r="D1740" s="87">
        <v>34.767913819999897</v>
      </c>
      <c r="E1740" s="87">
        <v>-106.7329941</v>
      </c>
    </row>
    <row r="1741" spans="1:5" x14ac:dyDescent="0.25">
      <c r="A1741" s="9" t="s">
        <v>1292</v>
      </c>
      <c r="B1741">
        <v>359.5</v>
      </c>
      <c r="C1741" s="86">
        <v>158.65</v>
      </c>
      <c r="D1741" s="87">
        <v>34.76899719</v>
      </c>
      <c r="E1741" s="87">
        <v>-106.73285679999999</v>
      </c>
    </row>
    <row r="1742" spans="1:5" x14ac:dyDescent="0.25">
      <c r="A1742" s="9" t="s">
        <v>1292</v>
      </c>
      <c r="B1742">
        <v>359.6</v>
      </c>
      <c r="C1742" s="86">
        <v>158.72999999999999</v>
      </c>
      <c r="D1742" s="87">
        <v>34.770072939999899</v>
      </c>
      <c r="E1742" s="87">
        <v>-106.7326965</v>
      </c>
    </row>
    <row r="1743" spans="1:5" x14ac:dyDescent="0.25">
      <c r="A1743" s="9" t="s">
        <v>1292</v>
      </c>
      <c r="B1743">
        <v>359.7</v>
      </c>
      <c r="C1743" s="86">
        <v>158.80000000000001</v>
      </c>
      <c r="D1743" s="87">
        <v>34.771148680000003</v>
      </c>
      <c r="E1743" s="87">
        <v>-106.7325287</v>
      </c>
    </row>
    <row r="1744" spans="1:5" x14ac:dyDescent="0.25">
      <c r="A1744" s="9" t="s">
        <v>1292</v>
      </c>
      <c r="B1744">
        <v>359.8</v>
      </c>
      <c r="C1744" s="86">
        <v>158.88</v>
      </c>
      <c r="D1744" s="87">
        <v>34.772228239999897</v>
      </c>
      <c r="E1744" s="87">
        <v>-106.7323608</v>
      </c>
    </row>
    <row r="1745" spans="1:5" x14ac:dyDescent="0.25">
      <c r="A1745" s="9" t="s">
        <v>1292</v>
      </c>
      <c r="B1745">
        <v>359.9</v>
      </c>
      <c r="C1745" s="86">
        <v>158.94999999999999</v>
      </c>
      <c r="D1745" s="87">
        <v>34.77331161</v>
      </c>
      <c r="E1745" s="87">
        <v>-106.73224639999999</v>
      </c>
    </row>
    <row r="1746" spans="1:5" x14ac:dyDescent="0.25">
      <c r="A1746" s="9" t="s">
        <v>1292</v>
      </c>
      <c r="B1746">
        <v>360</v>
      </c>
      <c r="C1746" s="86">
        <v>159.04</v>
      </c>
      <c r="D1746" s="87">
        <v>34.774394989999898</v>
      </c>
      <c r="E1746" s="87">
        <v>-106.7321472</v>
      </c>
    </row>
    <row r="1747" spans="1:5" x14ac:dyDescent="0.25">
      <c r="A1747" s="9" t="s">
        <v>1292</v>
      </c>
      <c r="B1747">
        <v>360.1</v>
      </c>
      <c r="C1747" s="86">
        <v>159.11000000000001</v>
      </c>
      <c r="D1747" s="87">
        <v>34.775463100000003</v>
      </c>
      <c r="E1747" s="87">
        <v>-106.7319336</v>
      </c>
    </row>
    <row r="1748" spans="1:5" x14ac:dyDescent="0.25">
      <c r="A1748" s="9" t="s">
        <v>1292</v>
      </c>
      <c r="B1748">
        <v>360.2</v>
      </c>
      <c r="C1748" s="86">
        <v>159.18</v>
      </c>
      <c r="D1748" s="87">
        <v>34.776512150000002</v>
      </c>
      <c r="E1748" s="87">
        <v>-106.73164370000001</v>
      </c>
    </row>
    <row r="1749" spans="1:5" x14ac:dyDescent="0.25">
      <c r="A1749" s="9" t="s">
        <v>1292</v>
      </c>
      <c r="B1749">
        <v>360.3</v>
      </c>
      <c r="C1749" s="86">
        <v>159.26</v>
      </c>
      <c r="D1749" s="87">
        <v>34.777553560000001</v>
      </c>
      <c r="E1749" s="87">
        <v>-106.7313156</v>
      </c>
    </row>
    <row r="1750" spans="1:5" x14ac:dyDescent="0.25">
      <c r="A1750" s="9" t="s">
        <v>1292</v>
      </c>
      <c r="B1750">
        <v>360.4</v>
      </c>
      <c r="C1750" s="86">
        <v>159.33000000000001</v>
      </c>
      <c r="D1750" s="87">
        <v>34.778499600000004</v>
      </c>
      <c r="E1750" s="87">
        <v>-106.7308197</v>
      </c>
    </row>
    <row r="1751" spans="1:5" x14ac:dyDescent="0.25">
      <c r="A1751" s="9" t="s">
        <v>1292</v>
      </c>
      <c r="B1751">
        <v>360.5</v>
      </c>
      <c r="C1751" s="86">
        <v>159.4</v>
      </c>
      <c r="D1751" s="87">
        <v>34.77931976</v>
      </c>
      <c r="E1751" s="87">
        <v>-106.7301025</v>
      </c>
    </row>
    <row r="1752" spans="1:5" x14ac:dyDescent="0.25">
      <c r="A1752" s="9" t="s">
        <v>1292</v>
      </c>
      <c r="B1752">
        <v>360.6</v>
      </c>
      <c r="C1752" s="86">
        <v>159.47</v>
      </c>
      <c r="D1752" s="87">
        <v>34.780197139999899</v>
      </c>
      <c r="E1752" s="87">
        <v>-106.729454</v>
      </c>
    </row>
    <row r="1753" spans="1:5" x14ac:dyDescent="0.25">
      <c r="A1753" s="9" t="s">
        <v>1292</v>
      </c>
      <c r="B1753">
        <v>360.7</v>
      </c>
      <c r="C1753" s="86">
        <v>159.54</v>
      </c>
      <c r="D1753" s="87">
        <v>34.781070710000002</v>
      </c>
      <c r="E1753" s="87">
        <v>-106.72880549999999</v>
      </c>
    </row>
    <row r="1754" spans="1:5" x14ac:dyDescent="0.25">
      <c r="A1754" s="9" t="s">
        <v>1292</v>
      </c>
      <c r="B1754">
        <v>360.8</v>
      </c>
      <c r="C1754" s="86">
        <v>159.61000000000001</v>
      </c>
      <c r="D1754" s="87">
        <v>34.781982419999899</v>
      </c>
      <c r="E1754" s="87">
        <v>-106.72821810000001</v>
      </c>
    </row>
    <row r="1755" spans="1:5" x14ac:dyDescent="0.25">
      <c r="A1755" s="9" t="s">
        <v>1292</v>
      </c>
      <c r="B1755">
        <v>360.9</v>
      </c>
      <c r="C1755" s="86">
        <v>159.68</v>
      </c>
      <c r="D1755" s="87">
        <v>34.7829170199999</v>
      </c>
      <c r="E1755" s="87">
        <v>-106.7276459</v>
      </c>
    </row>
    <row r="1756" spans="1:5" x14ac:dyDescent="0.25">
      <c r="A1756" s="9" t="s">
        <v>1292</v>
      </c>
      <c r="B1756">
        <v>361</v>
      </c>
      <c r="C1756" s="86">
        <v>159.75</v>
      </c>
      <c r="D1756" s="87">
        <v>34.783863070000002</v>
      </c>
      <c r="E1756" s="87">
        <v>-106.7271118</v>
      </c>
    </row>
    <row r="1757" spans="1:5" x14ac:dyDescent="0.25">
      <c r="A1757" s="9" t="s">
        <v>1292</v>
      </c>
      <c r="B1757">
        <v>361.1</v>
      </c>
      <c r="C1757" s="86">
        <v>159.82</v>
      </c>
      <c r="D1757" s="87">
        <v>34.784843440000003</v>
      </c>
      <c r="E1757" s="87">
        <v>-106.7266312</v>
      </c>
    </row>
    <row r="1758" spans="1:5" x14ac:dyDescent="0.25">
      <c r="A1758" s="9" t="s">
        <v>1292</v>
      </c>
      <c r="B1758">
        <v>361.2</v>
      </c>
      <c r="C1758" s="86">
        <v>159.91999999999999</v>
      </c>
      <c r="D1758" s="87">
        <v>34.785858150000003</v>
      </c>
      <c r="E1758" s="87">
        <v>-106.7262497</v>
      </c>
    </row>
    <row r="1759" spans="1:5" x14ac:dyDescent="0.25">
      <c r="A1759" s="9" t="s">
        <v>1292</v>
      </c>
      <c r="B1759">
        <v>361.3</v>
      </c>
      <c r="C1759" s="86">
        <v>159.96</v>
      </c>
      <c r="D1759" s="87">
        <v>34.786907200000002</v>
      </c>
      <c r="E1759" s="87">
        <v>-106.7259521</v>
      </c>
    </row>
    <row r="1760" spans="1:5" x14ac:dyDescent="0.25">
      <c r="A1760" s="9" t="s">
        <v>1292</v>
      </c>
      <c r="B1760">
        <v>361.4</v>
      </c>
      <c r="C1760" s="86">
        <v>160.08000000000001</v>
      </c>
      <c r="D1760" s="87">
        <v>34.787952420000003</v>
      </c>
      <c r="E1760" s="87">
        <v>-106.7256546</v>
      </c>
    </row>
    <row r="1761" spans="1:5" x14ac:dyDescent="0.25">
      <c r="A1761" s="9" t="s">
        <v>1292</v>
      </c>
      <c r="B1761">
        <v>361.5</v>
      </c>
      <c r="C1761" s="86">
        <v>160.13999999999999</v>
      </c>
      <c r="D1761" s="87">
        <v>34.789020540000003</v>
      </c>
      <c r="E1761" s="87">
        <v>-106.7258224</v>
      </c>
    </row>
    <row r="1762" spans="1:5" x14ac:dyDescent="0.25">
      <c r="A1762" s="9" t="s">
        <v>1292</v>
      </c>
      <c r="B1762">
        <v>361.6</v>
      </c>
      <c r="C1762" s="86">
        <v>160.22</v>
      </c>
      <c r="D1762" s="87">
        <v>34.79009628</v>
      </c>
      <c r="E1762" s="87">
        <v>-106.72597500000001</v>
      </c>
    </row>
    <row r="1763" spans="1:5" x14ac:dyDescent="0.25">
      <c r="A1763" s="9" t="s">
        <v>1292</v>
      </c>
      <c r="B1763">
        <v>361.7</v>
      </c>
      <c r="C1763" s="86">
        <v>160.30000000000001</v>
      </c>
      <c r="D1763" s="87">
        <v>34.79118347</v>
      </c>
      <c r="E1763" s="87">
        <v>-106.72593689999999</v>
      </c>
    </row>
    <row r="1764" spans="1:5" x14ac:dyDescent="0.25">
      <c r="A1764" s="9" t="s">
        <v>1292</v>
      </c>
      <c r="B1764">
        <v>361.8</v>
      </c>
      <c r="C1764" s="86">
        <v>160.38</v>
      </c>
      <c r="D1764" s="87">
        <v>34.792259219999899</v>
      </c>
      <c r="E1764" s="87">
        <v>-106.72580720000001</v>
      </c>
    </row>
    <row r="1765" spans="1:5" x14ac:dyDescent="0.25">
      <c r="A1765" s="9" t="s">
        <v>1292</v>
      </c>
      <c r="B1765">
        <v>361.9</v>
      </c>
      <c r="C1765" s="86">
        <v>160.44999999999999</v>
      </c>
      <c r="D1765" s="87">
        <v>34.79330444</v>
      </c>
      <c r="E1765" s="87">
        <v>-106.7255096</v>
      </c>
    </row>
    <row r="1766" spans="1:5" x14ac:dyDescent="0.25">
      <c r="A1766" s="9" t="s">
        <v>1292</v>
      </c>
      <c r="B1766">
        <v>362</v>
      </c>
      <c r="C1766" s="86">
        <v>160.55000000000001</v>
      </c>
      <c r="D1766" s="87">
        <v>34.794315339999898</v>
      </c>
      <c r="E1766" s="87">
        <v>-106.7251053</v>
      </c>
    </row>
    <row r="1767" spans="1:5" x14ac:dyDescent="0.25">
      <c r="A1767" s="9" t="s">
        <v>1292</v>
      </c>
      <c r="B1767">
        <v>362.1</v>
      </c>
      <c r="C1767" s="86">
        <v>160.62</v>
      </c>
      <c r="D1767" s="87">
        <v>34.795272830000002</v>
      </c>
      <c r="E1767" s="87">
        <v>-106.7245941</v>
      </c>
    </row>
    <row r="1768" spans="1:5" x14ac:dyDescent="0.25">
      <c r="A1768" s="9" t="s">
        <v>1292</v>
      </c>
      <c r="B1768">
        <v>362.2</v>
      </c>
      <c r="C1768" s="86">
        <v>160.69999999999999</v>
      </c>
      <c r="D1768" s="87">
        <v>34.796161650000002</v>
      </c>
      <c r="E1768" s="87">
        <v>-106.72396089999999</v>
      </c>
    </row>
    <row r="1769" spans="1:5" x14ac:dyDescent="0.25">
      <c r="A1769" s="9" t="s">
        <v>1292</v>
      </c>
      <c r="B1769">
        <v>362.3</v>
      </c>
      <c r="C1769" s="86">
        <v>160.76</v>
      </c>
      <c r="D1769" s="87">
        <v>34.797042849999897</v>
      </c>
      <c r="E1769" s="87">
        <v>-106.72332</v>
      </c>
    </row>
    <row r="1770" spans="1:5" x14ac:dyDescent="0.25">
      <c r="A1770" s="9" t="s">
        <v>1292</v>
      </c>
      <c r="B1770">
        <v>362.4</v>
      </c>
      <c r="C1770" s="86">
        <v>160.84</v>
      </c>
      <c r="D1770" s="87">
        <v>34.7979164099999</v>
      </c>
      <c r="E1770" s="87">
        <v>-106.7226715</v>
      </c>
    </row>
    <row r="1771" spans="1:5" x14ac:dyDescent="0.25">
      <c r="A1771" s="9" t="s">
        <v>1292</v>
      </c>
      <c r="B1771">
        <v>362.5</v>
      </c>
      <c r="C1771" s="86">
        <v>160.91999999999999</v>
      </c>
      <c r="D1771" s="87">
        <v>34.798782350000003</v>
      </c>
      <c r="E1771" s="87">
        <v>-106.7220078</v>
      </c>
    </row>
    <row r="1772" spans="1:5" x14ac:dyDescent="0.25">
      <c r="A1772" s="9" t="s">
        <v>1292</v>
      </c>
      <c r="B1772">
        <v>362.6</v>
      </c>
      <c r="C1772" s="86">
        <v>160.99</v>
      </c>
      <c r="D1772" s="87">
        <v>34.799598690000003</v>
      </c>
      <c r="E1772" s="87">
        <v>-106.721283</v>
      </c>
    </row>
    <row r="1773" spans="1:5" x14ac:dyDescent="0.25">
      <c r="A1773" s="9" t="s">
        <v>1292</v>
      </c>
      <c r="B1773">
        <v>362.7</v>
      </c>
      <c r="C1773" s="86">
        <v>161.06</v>
      </c>
      <c r="D1773" s="87">
        <v>34.800415039999898</v>
      </c>
      <c r="E1773" s="87">
        <v>-106.7205658</v>
      </c>
    </row>
    <row r="1774" spans="1:5" x14ac:dyDescent="0.25">
      <c r="A1774" s="9" t="s">
        <v>1292</v>
      </c>
      <c r="B1774">
        <v>362.8</v>
      </c>
      <c r="C1774" s="86">
        <v>161.13</v>
      </c>
      <c r="D1774" s="87">
        <v>34.801231379999898</v>
      </c>
      <c r="E1774" s="87">
        <v>-106.719841</v>
      </c>
    </row>
    <row r="1775" spans="1:5" x14ac:dyDescent="0.25">
      <c r="A1775" s="9" t="s">
        <v>1292</v>
      </c>
      <c r="B1775">
        <v>362.9</v>
      </c>
      <c r="C1775" s="86">
        <v>161.21</v>
      </c>
      <c r="D1775" s="87">
        <v>34.802127839999898</v>
      </c>
      <c r="E1775" s="87">
        <v>-106.719223</v>
      </c>
    </row>
    <row r="1776" spans="1:5" x14ac:dyDescent="0.25">
      <c r="A1776" s="9" t="s">
        <v>1292</v>
      </c>
      <c r="B1776">
        <v>363</v>
      </c>
      <c r="C1776" s="86">
        <v>161.28</v>
      </c>
      <c r="D1776" s="87">
        <v>34.803039550000001</v>
      </c>
      <c r="E1776" s="87">
        <v>-106.7186203</v>
      </c>
    </row>
    <row r="1777" spans="1:5" x14ac:dyDescent="0.25">
      <c r="A1777" s="9" t="s">
        <v>1292</v>
      </c>
      <c r="B1777">
        <v>363.1</v>
      </c>
      <c r="C1777" s="86">
        <v>161.35</v>
      </c>
      <c r="D1777" s="87">
        <v>34.803981780000001</v>
      </c>
      <c r="E1777" s="87">
        <v>-106.7180786</v>
      </c>
    </row>
    <row r="1778" spans="1:5" x14ac:dyDescent="0.25">
      <c r="A1778" s="9" t="s">
        <v>1292</v>
      </c>
      <c r="B1778">
        <v>363.2</v>
      </c>
      <c r="C1778" s="86">
        <v>161.43</v>
      </c>
      <c r="D1778" s="87">
        <v>34.804954530000003</v>
      </c>
      <c r="E1778" s="87">
        <v>-106.71758269999999</v>
      </c>
    </row>
    <row r="1779" spans="1:5" x14ac:dyDescent="0.25">
      <c r="A1779" s="9" t="s">
        <v>1292</v>
      </c>
      <c r="B1779">
        <v>363.3</v>
      </c>
      <c r="C1779" s="86">
        <v>161.5</v>
      </c>
      <c r="D1779" s="87">
        <v>34.805900569999899</v>
      </c>
      <c r="E1779" s="87">
        <v>-106.7170563</v>
      </c>
    </row>
    <row r="1780" spans="1:5" x14ac:dyDescent="0.25">
      <c r="A1780" s="9" t="s">
        <v>1292</v>
      </c>
      <c r="B1780">
        <v>363.4</v>
      </c>
      <c r="C1780" s="86">
        <v>161.58000000000001</v>
      </c>
      <c r="D1780" s="87">
        <v>34.806819920000002</v>
      </c>
      <c r="E1780" s="87">
        <v>-106.7164612</v>
      </c>
    </row>
    <row r="1781" spans="1:5" x14ac:dyDescent="0.25">
      <c r="A1781" s="9" t="s">
        <v>1292</v>
      </c>
      <c r="B1781">
        <v>363.5</v>
      </c>
      <c r="C1781" s="86">
        <v>161.65</v>
      </c>
      <c r="D1781" s="87">
        <v>34.807666779999899</v>
      </c>
      <c r="E1781" s="87">
        <v>-106.71578220000001</v>
      </c>
    </row>
    <row r="1782" spans="1:5" x14ac:dyDescent="0.25">
      <c r="A1782" s="9" t="s">
        <v>1292</v>
      </c>
      <c r="B1782">
        <v>363.6</v>
      </c>
      <c r="C1782" s="86">
        <v>161.72</v>
      </c>
      <c r="D1782" s="87">
        <v>34.808494570000001</v>
      </c>
      <c r="E1782" s="87">
        <v>-106.7150726</v>
      </c>
    </row>
    <row r="1783" spans="1:5" x14ac:dyDescent="0.25">
      <c r="A1783" s="9" t="s">
        <v>1292</v>
      </c>
      <c r="B1783">
        <v>363.7</v>
      </c>
      <c r="C1783" s="86">
        <v>161.79</v>
      </c>
      <c r="D1783" s="87">
        <v>34.80936432</v>
      </c>
      <c r="E1783" s="87">
        <v>-106.7144165</v>
      </c>
    </row>
    <row r="1784" spans="1:5" x14ac:dyDescent="0.25">
      <c r="A1784" s="9" t="s">
        <v>1292</v>
      </c>
      <c r="B1784">
        <v>363.8</v>
      </c>
      <c r="C1784" s="86">
        <v>161.87</v>
      </c>
      <c r="D1784" s="87">
        <v>34.81023407</v>
      </c>
      <c r="E1784" s="87">
        <v>-106.7137604</v>
      </c>
    </row>
    <row r="1785" spans="1:5" x14ac:dyDescent="0.25">
      <c r="A1785" s="9" t="s">
        <v>1292</v>
      </c>
      <c r="B1785">
        <v>363.9</v>
      </c>
      <c r="C1785" s="86">
        <v>161.94</v>
      </c>
      <c r="D1785" s="87">
        <v>34.811138149999898</v>
      </c>
      <c r="E1785" s="87">
        <v>-106.71315</v>
      </c>
    </row>
    <row r="1786" spans="1:5" x14ac:dyDescent="0.25">
      <c r="A1786" s="9" t="s">
        <v>1292</v>
      </c>
      <c r="B1786">
        <v>364</v>
      </c>
      <c r="C1786" s="86">
        <v>162.01</v>
      </c>
      <c r="D1786" s="87">
        <v>34.812057500000002</v>
      </c>
      <c r="E1786" s="87">
        <v>-106.7125702</v>
      </c>
    </row>
    <row r="1787" spans="1:5" x14ac:dyDescent="0.25">
      <c r="A1787" s="9" t="s">
        <v>1292</v>
      </c>
      <c r="B1787">
        <v>364.1</v>
      </c>
      <c r="C1787" s="86">
        <v>162.08000000000001</v>
      </c>
      <c r="D1787" s="87">
        <v>34.813014979999899</v>
      </c>
      <c r="E1787" s="87">
        <v>-106.71206669999999</v>
      </c>
    </row>
    <row r="1788" spans="1:5" x14ac:dyDescent="0.25">
      <c r="A1788" s="9" t="s">
        <v>1292</v>
      </c>
      <c r="B1788">
        <v>364.2</v>
      </c>
      <c r="C1788" s="86">
        <v>162.16999999999999</v>
      </c>
      <c r="D1788" s="87">
        <v>34.814060210000001</v>
      </c>
      <c r="E1788" s="87">
        <v>-106.7117538</v>
      </c>
    </row>
    <row r="1789" spans="1:5" x14ac:dyDescent="0.25">
      <c r="A1789" s="9" t="s">
        <v>1292</v>
      </c>
      <c r="B1789">
        <v>364.3</v>
      </c>
      <c r="C1789" s="86">
        <v>162.22</v>
      </c>
      <c r="D1789" s="87">
        <v>34.815116879999898</v>
      </c>
      <c r="E1789" s="87">
        <v>-106.7116013</v>
      </c>
    </row>
    <row r="1790" spans="1:5" x14ac:dyDescent="0.25">
      <c r="A1790" s="9" t="s">
        <v>1292</v>
      </c>
      <c r="B1790">
        <v>364.4</v>
      </c>
      <c r="C1790" s="86">
        <v>162.31</v>
      </c>
      <c r="D1790" s="87">
        <v>34.816196439999899</v>
      </c>
      <c r="E1790" s="87">
        <v>-106.71174619999999</v>
      </c>
    </row>
    <row r="1791" spans="1:5" x14ac:dyDescent="0.25">
      <c r="A1791" s="9" t="s">
        <v>1292</v>
      </c>
      <c r="B1791">
        <v>364.5</v>
      </c>
      <c r="C1791" s="86">
        <v>162.38</v>
      </c>
      <c r="D1791" s="87">
        <v>34.8172569299999</v>
      </c>
      <c r="E1791" s="87">
        <v>-106.7119751</v>
      </c>
    </row>
    <row r="1792" spans="1:5" x14ac:dyDescent="0.25">
      <c r="A1792" s="9" t="s">
        <v>1292</v>
      </c>
      <c r="B1792">
        <v>364.6</v>
      </c>
      <c r="C1792" s="86">
        <v>162.44</v>
      </c>
      <c r="D1792" s="87">
        <v>34.8182907099999</v>
      </c>
      <c r="E1792" s="87">
        <v>-106.7123184</v>
      </c>
    </row>
    <row r="1793" spans="1:5" x14ac:dyDescent="0.25">
      <c r="A1793" s="9" t="s">
        <v>1292</v>
      </c>
      <c r="B1793">
        <v>364.7</v>
      </c>
      <c r="C1793" s="86">
        <v>162.52000000000001</v>
      </c>
      <c r="D1793" s="87">
        <v>34.819320679999898</v>
      </c>
      <c r="E1793" s="87">
        <v>-106.712677</v>
      </c>
    </row>
    <row r="1794" spans="1:5" x14ac:dyDescent="0.25">
      <c r="A1794" s="9" t="s">
        <v>1292</v>
      </c>
      <c r="B1794">
        <v>364.8</v>
      </c>
      <c r="C1794" s="86">
        <v>162.59</v>
      </c>
      <c r="D1794" s="87">
        <v>34.820320129999899</v>
      </c>
      <c r="E1794" s="87">
        <v>-106.7131119</v>
      </c>
    </row>
    <row r="1795" spans="1:5" x14ac:dyDescent="0.25">
      <c r="A1795" s="9" t="s">
        <v>1292</v>
      </c>
      <c r="B1795">
        <v>364.9</v>
      </c>
      <c r="C1795" s="86">
        <v>162.65</v>
      </c>
      <c r="D1795" s="87">
        <v>34.821319580000001</v>
      </c>
      <c r="E1795" s="87">
        <v>-106.71353910000001</v>
      </c>
    </row>
    <row r="1796" spans="1:5" x14ac:dyDescent="0.25">
      <c r="A1796" s="9" t="s">
        <v>1292</v>
      </c>
      <c r="B1796">
        <v>365</v>
      </c>
      <c r="C1796" s="86">
        <v>162.72</v>
      </c>
      <c r="D1796" s="87">
        <v>34.822319030000003</v>
      </c>
      <c r="E1796" s="87">
        <v>-106.71397399999999</v>
      </c>
    </row>
    <row r="1797" spans="1:5" x14ac:dyDescent="0.25">
      <c r="A1797" s="9" t="s">
        <v>1292</v>
      </c>
      <c r="B1797">
        <v>365.1</v>
      </c>
      <c r="C1797" s="86">
        <v>162.80000000000001</v>
      </c>
      <c r="D1797" s="87">
        <v>34.823318479999898</v>
      </c>
      <c r="E1797" s="87">
        <v>-106.7144089</v>
      </c>
    </row>
    <row r="1798" spans="1:5" x14ac:dyDescent="0.25">
      <c r="A1798" s="9" t="s">
        <v>1292</v>
      </c>
      <c r="B1798">
        <v>365.2</v>
      </c>
      <c r="C1798" s="86">
        <v>162.86000000000001</v>
      </c>
      <c r="D1798" s="87">
        <v>34.824321750000003</v>
      </c>
      <c r="E1798" s="87">
        <v>-106.7148361</v>
      </c>
    </row>
    <row r="1799" spans="1:5" x14ac:dyDescent="0.25">
      <c r="A1799" s="9" t="s">
        <v>1292</v>
      </c>
      <c r="B1799">
        <v>365.3</v>
      </c>
      <c r="C1799" s="86">
        <v>162.94</v>
      </c>
      <c r="D1799" s="87">
        <v>34.82537842</v>
      </c>
      <c r="E1799" s="87">
        <v>-106.71510309999999</v>
      </c>
    </row>
    <row r="1800" spans="1:5" x14ac:dyDescent="0.25">
      <c r="A1800" s="9" t="s">
        <v>1292</v>
      </c>
      <c r="B1800">
        <v>365.4</v>
      </c>
      <c r="C1800" s="86">
        <v>163.03</v>
      </c>
      <c r="D1800" s="87">
        <v>34.826435089999897</v>
      </c>
      <c r="E1800" s="87">
        <v>-106.7153625</v>
      </c>
    </row>
    <row r="1801" spans="1:5" x14ac:dyDescent="0.25">
      <c r="A1801" s="9" t="s">
        <v>1292</v>
      </c>
      <c r="B1801">
        <v>365.5</v>
      </c>
      <c r="C1801" s="86">
        <v>163.1</v>
      </c>
      <c r="D1801" s="87">
        <v>34.827503200000002</v>
      </c>
      <c r="E1801" s="87">
        <v>-106.7155838</v>
      </c>
    </row>
    <row r="1802" spans="1:5" x14ac:dyDescent="0.25">
      <c r="A1802" s="9" t="s">
        <v>1292</v>
      </c>
      <c r="B1802">
        <v>365.6</v>
      </c>
      <c r="C1802" s="86">
        <v>163.16999999999999</v>
      </c>
      <c r="D1802" s="87">
        <v>34.828571320000002</v>
      </c>
      <c r="E1802" s="87">
        <v>-106.7158051</v>
      </c>
    </row>
    <row r="1803" spans="1:5" x14ac:dyDescent="0.25">
      <c r="A1803" s="9" t="s">
        <v>1292</v>
      </c>
      <c r="B1803">
        <v>365.7</v>
      </c>
      <c r="C1803" s="86">
        <v>163.24</v>
      </c>
      <c r="D1803" s="87">
        <v>34.829650880000003</v>
      </c>
      <c r="E1803" s="87">
        <v>-106.7159348</v>
      </c>
    </row>
    <row r="1804" spans="1:5" x14ac:dyDescent="0.25">
      <c r="A1804" s="9" t="s">
        <v>1292</v>
      </c>
      <c r="B1804">
        <v>365.8</v>
      </c>
      <c r="C1804" s="86">
        <v>163.32</v>
      </c>
      <c r="D1804" s="87">
        <v>34.830738070000002</v>
      </c>
      <c r="E1804" s="87">
        <v>-106.7159805</v>
      </c>
    </row>
    <row r="1805" spans="1:5" x14ac:dyDescent="0.25">
      <c r="A1805" s="9" t="s">
        <v>1292</v>
      </c>
      <c r="B1805">
        <v>365.9</v>
      </c>
      <c r="C1805" s="86">
        <v>163.38999999999999</v>
      </c>
      <c r="D1805" s="87">
        <v>34.831817630000003</v>
      </c>
      <c r="E1805" s="87">
        <v>-106.7159195</v>
      </c>
    </row>
    <row r="1806" spans="1:5" x14ac:dyDescent="0.25">
      <c r="A1806" s="9" t="s">
        <v>1292</v>
      </c>
      <c r="B1806">
        <v>366</v>
      </c>
      <c r="C1806" s="86">
        <v>163.47999999999999</v>
      </c>
      <c r="D1806" s="87">
        <v>34.832885740000002</v>
      </c>
      <c r="E1806" s="87">
        <v>-106.7157059</v>
      </c>
    </row>
    <row r="1807" spans="1:5" x14ac:dyDescent="0.25">
      <c r="A1807" s="9" t="s">
        <v>1292</v>
      </c>
      <c r="B1807">
        <v>366.1</v>
      </c>
      <c r="C1807" s="86">
        <v>163.54</v>
      </c>
      <c r="D1807" s="87">
        <v>34.833957669999897</v>
      </c>
      <c r="E1807" s="87">
        <v>-106.7154999</v>
      </c>
    </row>
    <row r="1808" spans="1:5" x14ac:dyDescent="0.25">
      <c r="A1808" s="9" t="s">
        <v>1292</v>
      </c>
      <c r="B1808">
        <v>366.2</v>
      </c>
      <c r="C1808" s="86">
        <v>163.62</v>
      </c>
      <c r="D1808" s="87">
        <v>34.835033420000002</v>
      </c>
      <c r="E1808" s="87">
        <v>-106.715332</v>
      </c>
    </row>
    <row r="1809" spans="1:5" x14ac:dyDescent="0.25">
      <c r="A1809" s="9" t="s">
        <v>1292</v>
      </c>
      <c r="B1809">
        <v>366.3</v>
      </c>
      <c r="C1809" s="86">
        <v>163.69</v>
      </c>
      <c r="D1809" s="87">
        <v>34.8361091599999</v>
      </c>
      <c r="E1809" s="87">
        <v>-106.7151642</v>
      </c>
    </row>
    <row r="1810" spans="1:5" x14ac:dyDescent="0.25">
      <c r="A1810" s="9" t="s">
        <v>1292</v>
      </c>
      <c r="B1810">
        <v>366.4</v>
      </c>
      <c r="C1810" s="86">
        <v>163.79</v>
      </c>
      <c r="D1810" s="87">
        <v>34.83718872</v>
      </c>
      <c r="E1810" s="87">
        <v>-106.7149963</v>
      </c>
    </row>
    <row r="1811" spans="1:5" x14ac:dyDescent="0.25">
      <c r="A1811" s="9" t="s">
        <v>1292</v>
      </c>
      <c r="B1811">
        <v>366.5</v>
      </c>
      <c r="C1811" s="86">
        <v>163.84</v>
      </c>
      <c r="D1811" s="87">
        <v>34.838264469999899</v>
      </c>
      <c r="E1811" s="87">
        <v>-106.7148438</v>
      </c>
    </row>
    <row r="1812" spans="1:5" x14ac:dyDescent="0.25">
      <c r="A1812" s="9" t="s">
        <v>1292</v>
      </c>
      <c r="B1812">
        <v>366.6</v>
      </c>
      <c r="C1812" s="86">
        <v>163.91</v>
      </c>
      <c r="D1812" s="87">
        <v>34.839347840000002</v>
      </c>
      <c r="E1812" s="87">
        <v>-106.71480560000001</v>
      </c>
    </row>
    <row r="1813" spans="1:5" x14ac:dyDescent="0.25">
      <c r="A1813" s="9" t="s">
        <v>1292</v>
      </c>
      <c r="B1813">
        <v>366.7</v>
      </c>
      <c r="C1813" s="86">
        <v>164</v>
      </c>
      <c r="D1813" s="87">
        <v>34.840435030000002</v>
      </c>
      <c r="E1813" s="87">
        <v>-106.7148972</v>
      </c>
    </row>
    <row r="1814" spans="1:5" x14ac:dyDescent="0.25">
      <c r="A1814" s="9" t="s">
        <v>1292</v>
      </c>
      <c r="B1814">
        <v>366.8</v>
      </c>
      <c r="C1814" s="86">
        <v>164.06</v>
      </c>
      <c r="D1814" s="87">
        <v>34.841518399999899</v>
      </c>
      <c r="E1814" s="87">
        <v>-106.71498870000001</v>
      </c>
    </row>
    <row r="1815" spans="1:5" x14ac:dyDescent="0.25">
      <c r="A1815" s="9" t="s">
        <v>1292</v>
      </c>
      <c r="B1815">
        <v>366.9</v>
      </c>
      <c r="C1815" s="86">
        <v>164.13</v>
      </c>
      <c r="D1815" s="87">
        <v>34.842594149999897</v>
      </c>
      <c r="E1815" s="87">
        <v>-106.7151642</v>
      </c>
    </row>
    <row r="1816" spans="1:5" x14ac:dyDescent="0.25">
      <c r="A1816" s="9" t="s">
        <v>1292</v>
      </c>
      <c r="B1816">
        <v>367</v>
      </c>
      <c r="C1816" s="86">
        <v>164.2</v>
      </c>
      <c r="D1816" s="87">
        <v>34.843666079999899</v>
      </c>
      <c r="E1816" s="87">
        <v>-106.71535489999999</v>
      </c>
    </row>
    <row r="1817" spans="1:5" x14ac:dyDescent="0.25">
      <c r="A1817" s="9" t="s">
        <v>1292</v>
      </c>
      <c r="B1817">
        <v>367.1</v>
      </c>
      <c r="C1817" s="86">
        <v>164.28</v>
      </c>
      <c r="D1817" s="87">
        <v>34.844726559999899</v>
      </c>
      <c r="E1817" s="87">
        <v>-106.71559910000001</v>
      </c>
    </row>
    <row r="1818" spans="1:5" x14ac:dyDescent="0.25">
      <c r="A1818" s="9" t="s">
        <v>1292</v>
      </c>
      <c r="B1818">
        <v>367.2</v>
      </c>
      <c r="C1818" s="86">
        <v>164.37</v>
      </c>
      <c r="D1818" s="87">
        <v>34.845767969999898</v>
      </c>
      <c r="E1818" s="87">
        <v>-106.7159271</v>
      </c>
    </row>
    <row r="1819" spans="1:5" x14ac:dyDescent="0.25">
      <c r="A1819" s="9" t="s">
        <v>1292</v>
      </c>
      <c r="B1819">
        <v>367.3</v>
      </c>
      <c r="C1819" s="86">
        <v>164.42</v>
      </c>
      <c r="D1819" s="87">
        <v>34.846820829999899</v>
      </c>
      <c r="E1819" s="87">
        <v>-106.7162094</v>
      </c>
    </row>
    <row r="1820" spans="1:5" x14ac:dyDescent="0.25">
      <c r="A1820" s="9" t="s">
        <v>1292</v>
      </c>
      <c r="B1820">
        <v>367.4</v>
      </c>
      <c r="C1820" s="86">
        <v>164.5</v>
      </c>
      <c r="D1820" s="87">
        <v>34.847896579999897</v>
      </c>
      <c r="E1820" s="87">
        <v>-106.7163773</v>
      </c>
    </row>
    <row r="1821" spans="1:5" x14ac:dyDescent="0.25">
      <c r="A1821" s="9" t="s">
        <v>1292</v>
      </c>
      <c r="B1821">
        <v>367.5</v>
      </c>
      <c r="C1821" s="86">
        <v>164.57</v>
      </c>
      <c r="D1821" s="87">
        <v>34.848968509999899</v>
      </c>
      <c r="E1821" s="87">
        <v>-106.71656040000001</v>
      </c>
    </row>
    <row r="1822" spans="1:5" x14ac:dyDescent="0.25">
      <c r="A1822" s="9" t="s">
        <v>1292</v>
      </c>
      <c r="B1822">
        <v>367.6</v>
      </c>
      <c r="C1822" s="86">
        <v>164.66</v>
      </c>
      <c r="D1822" s="87">
        <v>34.850017549999897</v>
      </c>
      <c r="E1822" s="87">
        <v>-106.71685789999999</v>
      </c>
    </row>
    <row r="1823" spans="1:5" x14ac:dyDescent="0.25">
      <c r="A1823" s="9" t="s">
        <v>1292</v>
      </c>
      <c r="B1823">
        <v>367.7</v>
      </c>
      <c r="C1823" s="86">
        <v>164.73</v>
      </c>
      <c r="D1823" s="87">
        <v>34.851066590000002</v>
      </c>
      <c r="E1823" s="87">
        <v>-106.71714780000001</v>
      </c>
    </row>
    <row r="1824" spans="1:5" x14ac:dyDescent="0.25">
      <c r="A1824" s="9" t="s">
        <v>1292</v>
      </c>
      <c r="B1824">
        <v>367.8</v>
      </c>
      <c r="C1824" s="86">
        <v>164.8</v>
      </c>
      <c r="D1824" s="87">
        <v>34.85211563</v>
      </c>
      <c r="E1824" s="87">
        <v>-106.7174454</v>
      </c>
    </row>
    <row r="1825" spans="1:5" x14ac:dyDescent="0.25">
      <c r="A1825" s="9" t="s">
        <v>1292</v>
      </c>
      <c r="B1825">
        <v>367.9</v>
      </c>
      <c r="C1825" s="86">
        <v>164.87</v>
      </c>
      <c r="D1825" s="87">
        <v>34.8531570399999</v>
      </c>
      <c r="E1825" s="87">
        <v>-106.7177658</v>
      </c>
    </row>
    <row r="1826" spans="1:5" x14ac:dyDescent="0.25">
      <c r="A1826" s="9" t="s">
        <v>1292</v>
      </c>
      <c r="B1826">
        <v>368</v>
      </c>
      <c r="C1826" s="86">
        <v>164.94</v>
      </c>
      <c r="D1826" s="87">
        <v>34.8540534999999</v>
      </c>
      <c r="E1826" s="87">
        <v>-106.7183838</v>
      </c>
    </row>
    <row r="1827" spans="1:5" x14ac:dyDescent="0.25">
      <c r="A1827" s="9" t="s">
        <v>1292</v>
      </c>
      <c r="B1827">
        <v>368.1</v>
      </c>
      <c r="C1827" s="86">
        <v>165.01</v>
      </c>
      <c r="D1827" s="87">
        <v>34.8550147999999</v>
      </c>
      <c r="E1827" s="87">
        <v>-106.71888730000001</v>
      </c>
    </row>
    <row r="1828" spans="1:5" x14ac:dyDescent="0.25">
      <c r="A1828" s="9" t="s">
        <v>1292</v>
      </c>
      <c r="B1828">
        <v>368.2</v>
      </c>
      <c r="C1828" s="86">
        <v>165.08</v>
      </c>
      <c r="D1828" s="87">
        <v>34.85600281</v>
      </c>
      <c r="E1828" s="87">
        <v>-106.7193527</v>
      </c>
    </row>
    <row r="1829" spans="1:5" x14ac:dyDescent="0.25">
      <c r="A1829" s="9" t="s">
        <v>1292</v>
      </c>
      <c r="B1829">
        <v>368.3</v>
      </c>
      <c r="C1829" s="86">
        <v>165.17</v>
      </c>
      <c r="D1829" s="87">
        <v>34.85700989</v>
      </c>
      <c r="E1829" s="87">
        <v>-106.7197723</v>
      </c>
    </row>
    <row r="1830" spans="1:5" x14ac:dyDescent="0.25">
      <c r="A1830" s="9" t="s">
        <v>1292</v>
      </c>
      <c r="B1830">
        <v>368.4</v>
      </c>
      <c r="C1830" s="86">
        <v>165.25</v>
      </c>
      <c r="D1830" s="87">
        <v>34.858039859999899</v>
      </c>
      <c r="E1830" s="87">
        <v>-106.7201233</v>
      </c>
    </row>
    <row r="1831" spans="1:5" x14ac:dyDescent="0.25">
      <c r="A1831" s="9" t="s">
        <v>1292</v>
      </c>
      <c r="B1831">
        <v>368.5</v>
      </c>
      <c r="C1831" s="86">
        <v>165.32</v>
      </c>
      <c r="D1831" s="87">
        <v>34.859092709999899</v>
      </c>
      <c r="E1831" s="87">
        <v>-106.72039789999999</v>
      </c>
    </row>
    <row r="1832" spans="1:5" x14ac:dyDescent="0.25">
      <c r="A1832" s="9" t="s">
        <v>1292</v>
      </c>
      <c r="B1832">
        <v>368.6</v>
      </c>
      <c r="C1832" s="86">
        <v>165.4</v>
      </c>
      <c r="D1832" s="87">
        <v>34.860157010000002</v>
      </c>
      <c r="E1832" s="87">
        <v>-106.7206192</v>
      </c>
    </row>
    <row r="1833" spans="1:5" x14ac:dyDescent="0.25">
      <c r="A1833" s="9" t="s">
        <v>1292</v>
      </c>
      <c r="B1833">
        <v>368.7</v>
      </c>
      <c r="C1833" s="86">
        <v>165.47</v>
      </c>
      <c r="D1833" s="87">
        <v>34.86123276</v>
      </c>
      <c r="E1833" s="87">
        <v>-106.7208023</v>
      </c>
    </row>
    <row r="1834" spans="1:5" x14ac:dyDescent="0.25">
      <c r="A1834" s="9" t="s">
        <v>1292</v>
      </c>
      <c r="B1834">
        <v>368.8</v>
      </c>
      <c r="C1834" s="86">
        <v>165.55</v>
      </c>
      <c r="D1834" s="87">
        <v>34.862312320000001</v>
      </c>
      <c r="E1834" s="87">
        <v>-106.7209549</v>
      </c>
    </row>
    <row r="1835" spans="1:5" x14ac:dyDescent="0.25">
      <c r="A1835" s="9" t="s">
        <v>1292</v>
      </c>
      <c r="B1835">
        <v>368.9</v>
      </c>
      <c r="C1835" s="86">
        <v>165.62</v>
      </c>
      <c r="D1835" s="87">
        <v>34.863391880000002</v>
      </c>
      <c r="E1835" s="87">
        <v>-106.7211075</v>
      </c>
    </row>
    <row r="1836" spans="1:5" x14ac:dyDescent="0.25">
      <c r="A1836" s="9" t="s">
        <v>1292</v>
      </c>
      <c r="B1836">
        <v>369</v>
      </c>
      <c r="C1836" s="86">
        <v>165.69</v>
      </c>
      <c r="D1836" s="87">
        <v>34.864471440000003</v>
      </c>
      <c r="E1836" s="87">
        <v>-106.7212524</v>
      </c>
    </row>
    <row r="1837" spans="1:5" x14ac:dyDescent="0.25">
      <c r="A1837" s="9" t="s">
        <v>1292</v>
      </c>
      <c r="B1837">
        <v>369.1</v>
      </c>
      <c r="C1837" s="86">
        <v>165.77</v>
      </c>
      <c r="D1837" s="87">
        <v>34.8655548099999</v>
      </c>
      <c r="E1837" s="87">
        <v>-106.72131349999999</v>
      </c>
    </row>
    <row r="1838" spans="1:5" x14ac:dyDescent="0.25">
      <c r="A1838" s="9" t="s">
        <v>1292</v>
      </c>
      <c r="B1838">
        <v>369.2</v>
      </c>
      <c r="C1838" s="86">
        <v>165.84</v>
      </c>
      <c r="D1838" s="87">
        <v>34.866645810000001</v>
      </c>
      <c r="E1838" s="87">
        <v>-106.7212906</v>
      </c>
    </row>
    <row r="1839" spans="1:5" x14ac:dyDescent="0.25">
      <c r="A1839" s="9" t="s">
        <v>1292</v>
      </c>
      <c r="B1839">
        <v>369.3</v>
      </c>
      <c r="C1839" s="86">
        <v>165.91</v>
      </c>
      <c r="D1839" s="87">
        <v>34.867733000000001</v>
      </c>
      <c r="E1839" s="87">
        <v>-106.72126009999999</v>
      </c>
    </row>
    <row r="1840" spans="1:5" x14ac:dyDescent="0.25">
      <c r="A1840" s="9" t="s">
        <v>1292</v>
      </c>
      <c r="B1840">
        <v>369.4</v>
      </c>
      <c r="C1840" s="86">
        <v>165.99</v>
      </c>
      <c r="D1840" s="87">
        <v>34.868801120000001</v>
      </c>
      <c r="E1840" s="87">
        <v>-106.72104640000001</v>
      </c>
    </row>
    <row r="1841" spans="1:5" x14ac:dyDescent="0.25">
      <c r="A1841" s="9" t="s">
        <v>1292</v>
      </c>
      <c r="B1841">
        <v>369.5</v>
      </c>
      <c r="C1841" s="86">
        <v>166.06</v>
      </c>
      <c r="D1841" s="87">
        <v>34.8698692299999</v>
      </c>
      <c r="E1841" s="87">
        <v>-106.72082519999999</v>
      </c>
    </row>
    <row r="1842" spans="1:5" x14ac:dyDescent="0.25">
      <c r="A1842" s="9" t="s">
        <v>1292</v>
      </c>
      <c r="B1842">
        <v>369.6</v>
      </c>
      <c r="C1842" s="86">
        <v>166.13</v>
      </c>
      <c r="D1842" s="87">
        <v>34.870891569999898</v>
      </c>
      <c r="E1842" s="87">
        <v>-106.7204514</v>
      </c>
    </row>
    <row r="1843" spans="1:5" x14ac:dyDescent="0.25">
      <c r="A1843" s="9" t="s">
        <v>1292</v>
      </c>
      <c r="B1843">
        <v>369.7</v>
      </c>
      <c r="C1843" s="86">
        <v>166.2</v>
      </c>
      <c r="D1843" s="87">
        <v>34.871906279999898</v>
      </c>
      <c r="E1843" s="87">
        <v>-106.7200623</v>
      </c>
    </row>
    <row r="1844" spans="1:5" x14ac:dyDescent="0.25">
      <c r="A1844" s="9" t="s">
        <v>1292</v>
      </c>
      <c r="B1844">
        <v>369.8</v>
      </c>
      <c r="C1844" s="86">
        <v>166.28</v>
      </c>
      <c r="D1844" s="87">
        <v>34.872913359999899</v>
      </c>
      <c r="E1844" s="87">
        <v>-106.7196426</v>
      </c>
    </row>
    <row r="1845" spans="1:5" x14ac:dyDescent="0.25">
      <c r="A1845" s="9" t="s">
        <v>1292</v>
      </c>
      <c r="B1845">
        <v>369.9</v>
      </c>
      <c r="C1845" s="86">
        <v>166.36</v>
      </c>
      <c r="D1845" s="87">
        <v>34.873870850000003</v>
      </c>
      <c r="E1845" s="87">
        <v>-106.71912380000001</v>
      </c>
    </row>
    <row r="1846" spans="1:5" x14ac:dyDescent="0.25">
      <c r="A1846" s="9" t="s">
        <v>1292</v>
      </c>
      <c r="B1846">
        <v>370</v>
      </c>
      <c r="C1846" s="86">
        <v>166.42</v>
      </c>
      <c r="D1846" s="87">
        <v>34.874832150000003</v>
      </c>
      <c r="E1846" s="87">
        <v>-106.718605</v>
      </c>
    </row>
    <row r="1847" spans="1:5" x14ac:dyDescent="0.25">
      <c r="A1847" s="9" t="s">
        <v>1292</v>
      </c>
      <c r="B1847">
        <v>370.1</v>
      </c>
      <c r="C1847" s="86">
        <v>166.49</v>
      </c>
      <c r="D1847" s="87">
        <v>34.875743870000001</v>
      </c>
      <c r="E1847" s="87">
        <v>-106.7180176</v>
      </c>
    </row>
    <row r="1848" spans="1:5" x14ac:dyDescent="0.25">
      <c r="A1848" s="9" t="s">
        <v>1292</v>
      </c>
      <c r="B1848">
        <v>370.2</v>
      </c>
      <c r="C1848" s="86">
        <v>166.56</v>
      </c>
      <c r="D1848" s="87">
        <v>34.876583099999898</v>
      </c>
      <c r="E1848" s="87">
        <v>-106.7173233</v>
      </c>
    </row>
    <row r="1849" spans="1:5" x14ac:dyDescent="0.25">
      <c r="A1849" s="9" t="s">
        <v>1292</v>
      </c>
      <c r="B1849">
        <v>370.3</v>
      </c>
      <c r="C1849" s="86">
        <v>166.63</v>
      </c>
      <c r="D1849" s="87">
        <v>34.877426149999899</v>
      </c>
      <c r="E1849" s="87">
        <v>-106.7166367</v>
      </c>
    </row>
    <row r="1850" spans="1:5" x14ac:dyDescent="0.25">
      <c r="A1850" s="9" t="s">
        <v>1292</v>
      </c>
      <c r="B1850">
        <v>370.4</v>
      </c>
      <c r="C1850" s="86">
        <v>166.69</v>
      </c>
      <c r="D1850" s="87">
        <v>34.878078459999898</v>
      </c>
      <c r="E1850" s="87">
        <v>-106.71576690000001</v>
      </c>
    </row>
    <row r="1851" spans="1:5" x14ac:dyDescent="0.25">
      <c r="A1851" s="9" t="s">
        <v>1292</v>
      </c>
      <c r="B1851">
        <v>370.5</v>
      </c>
      <c r="C1851" s="86">
        <v>166.76</v>
      </c>
      <c r="D1851" s="87">
        <v>34.878730769999898</v>
      </c>
      <c r="E1851" s="87">
        <v>-106.7148895</v>
      </c>
    </row>
    <row r="1852" spans="1:5" x14ac:dyDescent="0.25">
      <c r="A1852" s="9" t="s">
        <v>1292</v>
      </c>
      <c r="B1852">
        <v>370.6</v>
      </c>
      <c r="C1852" s="86">
        <v>166.82</v>
      </c>
      <c r="D1852" s="87">
        <v>34.8792762799999</v>
      </c>
      <c r="E1852" s="87">
        <v>-106.7139511</v>
      </c>
    </row>
    <row r="1853" spans="1:5" x14ac:dyDescent="0.25">
      <c r="A1853" s="9" t="s">
        <v>1292</v>
      </c>
      <c r="B1853">
        <v>370.7</v>
      </c>
      <c r="C1853" s="86">
        <v>166.89</v>
      </c>
      <c r="D1853" s="87">
        <v>34.879783629999899</v>
      </c>
      <c r="E1853" s="87">
        <v>-106.7129822</v>
      </c>
    </row>
    <row r="1854" spans="1:5" x14ac:dyDescent="0.25">
      <c r="A1854" s="9" t="s">
        <v>1292</v>
      </c>
      <c r="B1854">
        <v>370.8</v>
      </c>
      <c r="C1854" s="86">
        <v>166.95</v>
      </c>
      <c r="D1854" s="87">
        <v>34.880290989999899</v>
      </c>
      <c r="E1854" s="87">
        <v>-106.7120209</v>
      </c>
    </row>
    <row r="1855" spans="1:5" x14ac:dyDescent="0.25">
      <c r="A1855" s="9" t="s">
        <v>1292</v>
      </c>
      <c r="B1855">
        <v>370.9</v>
      </c>
      <c r="C1855" s="86">
        <v>167.02</v>
      </c>
      <c r="D1855" s="87">
        <v>34.880920410000002</v>
      </c>
      <c r="E1855" s="87">
        <v>-106.7111282</v>
      </c>
    </row>
    <row r="1856" spans="1:5" x14ac:dyDescent="0.25">
      <c r="A1856" s="9" t="s">
        <v>1292</v>
      </c>
      <c r="B1856">
        <v>371</v>
      </c>
      <c r="C1856" s="86">
        <v>167.08</v>
      </c>
      <c r="D1856" s="87">
        <v>34.881553650000001</v>
      </c>
      <c r="E1856" s="87">
        <v>-106.71024319999999</v>
      </c>
    </row>
    <row r="1857" spans="1:5" x14ac:dyDescent="0.25">
      <c r="A1857" s="9" t="s">
        <v>1292</v>
      </c>
      <c r="B1857">
        <v>371.1</v>
      </c>
      <c r="C1857" s="86">
        <v>167.15</v>
      </c>
      <c r="D1857" s="87">
        <v>34.882274629999898</v>
      </c>
      <c r="E1857" s="87">
        <v>-106.7094345</v>
      </c>
    </row>
    <row r="1858" spans="1:5" x14ac:dyDescent="0.25">
      <c r="A1858" s="9" t="s">
        <v>1292</v>
      </c>
      <c r="B1858">
        <v>371.2</v>
      </c>
      <c r="C1858" s="86">
        <v>167.22</v>
      </c>
      <c r="D1858" s="87">
        <v>34.883045199999899</v>
      </c>
      <c r="E1858" s="87">
        <v>-106.7086639</v>
      </c>
    </row>
    <row r="1859" spans="1:5" x14ac:dyDescent="0.25">
      <c r="A1859" s="9" t="s">
        <v>1292</v>
      </c>
      <c r="B1859">
        <v>371.3</v>
      </c>
      <c r="C1859" s="86">
        <v>167.29</v>
      </c>
      <c r="D1859" s="87">
        <v>34.88360977</v>
      </c>
      <c r="E1859" s="87">
        <v>-106.7077408</v>
      </c>
    </row>
    <row r="1860" spans="1:5" x14ac:dyDescent="0.25">
      <c r="A1860" s="9" t="s">
        <v>1292</v>
      </c>
      <c r="B1860">
        <v>371.4</v>
      </c>
      <c r="C1860" s="86">
        <v>167.35</v>
      </c>
      <c r="D1860" s="87">
        <v>34.884113309999897</v>
      </c>
      <c r="E1860" s="87">
        <v>-106.70677190000001</v>
      </c>
    </row>
    <row r="1861" spans="1:5" x14ac:dyDescent="0.25">
      <c r="A1861" s="9" t="s">
        <v>1292</v>
      </c>
      <c r="B1861">
        <v>371.5</v>
      </c>
      <c r="C1861" s="86">
        <v>167.41</v>
      </c>
      <c r="D1861" s="87">
        <v>34.88450623</v>
      </c>
      <c r="E1861" s="87">
        <v>-106.7057571</v>
      </c>
    </row>
    <row r="1862" spans="1:5" x14ac:dyDescent="0.25">
      <c r="A1862" s="9" t="s">
        <v>1292</v>
      </c>
      <c r="B1862">
        <v>371.6</v>
      </c>
      <c r="C1862" s="86">
        <v>167.48</v>
      </c>
      <c r="D1862" s="87">
        <v>34.8849144</v>
      </c>
      <c r="E1862" s="87">
        <v>-106.7047501</v>
      </c>
    </row>
    <row r="1863" spans="1:5" x14ac:dyDescent="0.25">
      <c r="A1863" s="9" t="s">
        <v>1292</v>
      </c>
      <c r="B1863">
        <v>371.7</v>
      </c>
      <c r="C1863" s="86">
        <v>167.54</v>
      </c>
      <c r="D1863" s="87">
        <v>34.885616300000002</v>
      </c>
      <c r="E1863" s="87">
        <v>-106.7039185</v>
      </c>
    </row>
    <row r="1864" spans="1:5" x14ac:dyDescent="0.25">
      <c r="A1864" s="9" t="s">
        <v>1292</v>
      </c>
      <c r="B1864">
        <v>371.8</v>
      </c>
      <c r="C1864" s="86">
        <v>167.61</v>
      </c>
      <c r="D1864" s="87">
        <v>34.886333469999897</v>
      </c>
      <c r="E1864" s="87">
        <v>-106.70309450000001</v>
      </c>
    </row>
    <row r="1865" spans="1:5" x14ac:dyDescent="0.25">
      <c r="A1865" s="9" t="s">
        <v>1292</v>
      </c>
      <c r="B1865">
        <v>371.9</v>
      </c>
      <c r="C1865" s="86">
        <v>167.68</v>
      </c>
      <c r="D1865" s="87">
        <v>34.887157440000003</v>
      </c>
      <c r="E1865" s="87">
        <v>-106.7023849</v>
      </c>
    </row>
    <row r="1866" spans="1:5" x14ac:dyDescent="0.25">
      <c r="A1866" s="9" t="s">
        <v>1292</v>
      </c>
      <c r="B1866">
        <v>372</v>
      </c>
      <c r="C1866" s="86">
        <v>167.75</v>
      </c>
      <c r="D1866" s="87">
        <v>34.8879509</v>
      </c>
      <c r="E1866" s="87">
        <v>-106.7016373</v>
      </c>
    </row>
    <row r="1867" spans="1:5" x14ac:dyDescent="0.25">
      <c r="A1867" s="9" t="s">
        <v>1292</v>
      </c>
      <c r="B1867">
        <v>372.1</v>
      </c>
      <c r="C1867" s="86">
        <v>167.82</v>
      </c>
      <c r="D1867" s="87">
        <v>34.888713840000001</v>
      </c>
      <c r="E1867" s="87">
        <v>-106.7008591</v>
      </c>
    </row>
    <row r="1868" spans="1:5" x14ac:dyDescent="0.25">
      <c r="A1868" s="9" t="s">
        <v>1292</v>
      </c>
      <c r="B1868">
        <v>372.2</v>
      </c>
      <c r="C1868" s="86">
        <v>167.89</v>
      </c>
      <c r="D1868" s="87">
        <v>34.889476780000003</v>
      </c>
      <c r="E1868" s="87">
        <v>-106.7000809</v>
      </c>
    </row>
    <row r="1869" spans="1:5" x14ac:dyDescent="0.25">
      <c r="A1869" s="9" t="s">
        <v>1292</v>
      </c>
      <c r="B1869">
        <v>372.3</v>
      </c>
      <c r="C1869" s="86">
        <v>167.95</v>
      </c>
      <c r="D1869" s="87">
        <v>34.890239719999897</v>
      </c>
      <c r="E1869" s="87">
        <v>-106.6993027</v>
      </c>
    </row>
    <row r="1870" spans="1:5" x14ac:dyDescent="0.25">
      <c r="A1870" s="9" t="s">
        <v>1292</v>
      </c>
      <c r="B1870">
        <v>372.4</v>
      </c>
      <c r="C1870" s="86">
        <v>168.02</v>
      </c>
      <c r="D1870" s="87">
        <v>34.8909874</v>
      </c>
      <c r="E1870" s="87">
        <v>-106.6985092</v>
      </c>
    </row>
    <row r="1871" spans="1:5" x14ac:dyDescent="0.25">
      <c r="A1871" s="9" t="s">
        <v>1292</v>
      </c>
      <c r="B1871">
        <v>372.5</v>
      </c>
      <c r="C1871" s="86">
        <v>168.09</v>
      </c>
      <c r="D1871" s="87">
        <v>34.8916931199999</v>
      </c>
      <c r="E1871" s="87">
        <v>-106.6976852</v>
      </c>
    </row>
    <row r="1872" spans="1:5" x14ac:dyDescent="0.25">
      <c r="A1872" s="9" t="s">
        <v>1292</v>
      </c>
      <c r="B1872">
        <v>372.6</v>
      </c>
      <c r="C1872" s="86">
        <v>168.15</v>
      </c>
      <c r="D1872" s="87">
        <v>34.892395020000002</v>
      </c>
      <c r="E1872" s="87">
        <v>-106.69684599999999</v>
      </c>
    </row>
    <row r="1873" spans="1:5" x14ac:dyDescent="0.25">
      <c r="A1873" s="9" t="s">
        <v>1292</v>
      </c>
      <c r="B1873">
        <v>372.7</v>
      </c>
      <c r="C1873" s="86">
        <v>168.22</v>
      </c>
      <c r="D1873" s="87">
        <v>34.893066410000003</v>
      </c>
      <c r="E1873" s="87">
        <v>-106.69599150000001</v>
      </c>
    </row>
    <row r="1874" spans="1:5" x14ac:dyDescent="0.25">
      <c r="A1874" s="9" t="s">
        <v>1292</v>
      </c>
      <c r="B1874">
        <v>372.8</v>
      </c>
      <c r="C1874" s="86">
        <v>168.28</v>
      </c>
      <c r="D1874" s="87">
        <v>34.893890380000002</v>
      </c>
      <c r="E1874" s="87">
        <v>-106.69528200000001</v>
      </c>
    </row>
    <row r="1875" spans="1:5" x14ac:dyDescent="0.25">
      <c r="A1875" s="9" t="s">
        <v>1292</v>
      </c>
      <c r="B1875">
        <v>372.9</v>
      </c>
      <c r="C1875" s="86">
        <v>168.35</v>
      </c>
      <c r="D1875" s="87">
        <v>34.894760130000002</v>
      </c>
      <c r="E1875" s="87">
        <v>-106.69462590000001</v>
      </c>
    </row>
    <row r="1876" spans="1:5" x14ac:dyDescent="0.25">
      <c r="A1876" s="9" t="s">
        <v>1292</v>
      </c>
      <c r="B1876">
        <v>373</v>
      </c>
      <c r="C1876" s="86">
        <v>168.42</v>
      </c>
      <c r="D1876" s="87">
        <v>34.895778659999898</v>
      </c>
      <c r="E1876" s="87">
        <v>-106.69425200000001</v>
      </c>
    </row>
    <row r="1877" spans="1:5" x14ac:dyDescent="0.25">
      <c r="A1877" s="9" t="s">
        <v>1292</v>
      </c>
      <c r="B1877">
        <v>373.1</v>
      </c>
      <c r="C1877" s="86">
        <v>168.5</v>
      </c>
      <c r="D1877" s="87">
        <v>34.896808620000002</v>
      </c>
      <c r="E1877" s="87">
        <v>-106.69390869999999</v>
      </c>
    </row>
    <row r="1878" spans="1:5" x14ac:dyDescent="0.25">
      <c r="A1878" s="9" t="s">
        <v>1292</v>
      </c>
      <c r="B1878">
        <v>373.2</v>
      </c>
      <c r="C1878" s="86">
        <v>168.57</v>
      </c>
      <c r="D1878" s="87">
        <v>34.89783096</v>
      </c>
      <c r="E1878" s="87">
        <v>-106.69352720000001</v>
      </c>
    </row>
    <row r="1879" spans="1:5" x14ac:dyDescent="0.25">
      <c r="A1879" s="9" t="s">
        <v>1292</v>
      </c>
      <c r="B1879">
        <v>373.3</v>
      </c>
      <c r="C1879" s="86">
        <v>168.64</v>
      </c>
      <c r="D1879" s="87">
        <v>34.898712160000002</v>
      </c>
      <c r="E1879" s="87">
        <v>-106.6929169</v>
      </c>
    </row>
    <row r="1880" spans="1:5" x14ac:dyDescent="0.25">
      <c r="A1880" s="9" t="s">
        <v>1292</v>
      </c>
      <c r="B1880">
        <v>373.4</v>
      </c>
      <c r="C1880" s="86">
        <v>168.7</v>
      </c>
      <c r="D1880" s="87">
        <v>34.89945221</v>
      </c>
      <c r="E1880" s="87">
        <v>-106.692131</v>
      </c>
    </row>
    <row r="1881" spans="1:5" x14ac:dyDescent="0.25">
      <c r="A1881" s="9" t="s">
        <v>1292</v>
      </c>
      <c r="B1881">
        <v>373.5</v>
      </c>
      <c r="C1881" s="86">
        <v>168.77</v>
      </c>
      <c r="D1881" s="87">
        <v>34.899917600000002</v>
      </c>
      <c r="E1881" s="87">
        <v>-106.69114690000001</v>
      </c>
    </row>
    <row r="1882" spans="1:5" x14ac:dyDescent="0.25">
      <c r="A1882" s="9" t="s">
        <v>1292</v>
      </c>
      <c r="B1882">
        <v>373.6</v>
      </c>
      <c r="C1882" s="86">
        <v>168.83</v>
      </c>
      <c r="D1882" s="87">
        <v>34.900382999999898</v>
      </c>
      <c r="E1882" s="87">
        <v>-106.6901627</v>
      </c>
    </row>
    <row r="1883" spans="1:5" x14ac:dyDescent="0.25">
      <c r="A1883" s="9" t="s">
        <v>1292</v>
      </c>
      <c r="B1883">
        <v>373.7</v>
      </c>
      <c r="C1883" s="86">
        <v>168.89</v>
      </c>
      <c r="D1883" s="87">
        <v>34.90087509</v>
      </c>
      <c r="E1883" s="87">
        <v>-106.6891937</v>
      </c>
    </row>
    <row r="1884" spans="1:5" x14ac:dyDescent="0.25">
      <c r="A1884" s="9" t="s">
        <v>1292</v>
      </c>
      <c r="B1884">
        <v>373.8</v>
      </c>
      <c r="C1884" s="86">
        <v>168.96</v>
      </c>
      <c r="D1884" s="87">
        <v>34.901607509999899</v>
      </c>
      <c r="E1884" s="87">
        <v>-106.6884003</v>
      </c>
    </row>
    <row r="1885" spans="1:5" x14ac:dyDescent="0.25">
      <c r="A1885" s="9" t="s">
        <v>1292</v>
      </c>
      <c r="B1885">
        <v>373.9</v>
      </c>
      <c r="C1885" s="86">
        <v>169.03</v>
      </c>
      <c r="D1885" s="87">
        <v>34.902690890000002</v>
      </c>
      <c r="E1885" s="87">
        <v>-106.6882782</v>
      </c>
    </row>
    <row r="1886" spans="1:5" x14ac:dyDescent="0.25">
      <c r="A1886" s="9" t="s">
        <v>1292</v>
      </c>
      <c r="B1886">
        <v>374</v>
      </c>
      <c r="C1886" s="86">
        <v>169.1</v>
      </c>
      <c r="D1886" s="87">
        <v>34.903629299999899</v>
      </c>
      <c r="E1886" s="87">
        <v>-106.6877441</v>
      </c>
    </row>
    <row r="1887" spans="1:5" x14ac:dyDescent="0.25">
      <c r="A1887" s="9" t="s">
        <v>1292</v>
      </c>
      <c r="B1887">
        <v>374.1</v>
      </c>
      <c r="C1887" s="86">
        <v>169.17</v>
      </c>
      <c r="D1887" s="87">
        <v>34.904350280000003</v>
      </c>
      <c r="E1887" s="87">
        <v>-106.6869354</v>
      </c>
    </row>
    <row r="1888" spans="1:5" x14ac:dyDescent="0.25">
      <c r="A1888" s="9" t="s">
        <v>1292</v>
      </c>
      <c r="B1888">
        <v>374.2</v>
      </c>
      <c r="C1888" s="86">
        <v>169.23</v>
      </c>
      <c r="D1888" s="87">
        <v>34.90509033</v>
      </c>
      <c r="E1888" s="87">
        <v>-106.68613430000001</v>
      </c>
    </row>
    <row r="1889" spans="1:5" x14ac:dyDescent="0.25">
      <c r="A1889" s="9" t="s">
        <v>1292</v>
      </c>
      <c r="B1889">
        <v>374.3</v>
      </c>
      <c r="C1889" s="86">
        <v>169.33</v>
      </c>
      <c r="D1889" s="87">
        <v>34.905891420000003</v>
      </c>
      <c r="E1889" s="87">
        <v>-106.68540950000001</v>
      </c>
    </row>
    <row r="1890" spans="1:5" x14ac:dyDescent="0.25">
      <c r="A1890" s="9" t="s">
        <v>1292</v>
      </c>
      <c r="B1890">
        <v>374.4</v>
      </c>
      <c r="C1890" s="86">
        <v>169.42</v>
      </c>
      <c r="D1890" s="87">
        <v>34.906867980000001</v>
      </c>
      <c r="E1890" s="87">
        <v>-106.6849213</v>
      </c>
    </row>
    <row r="1891" spans="1:5" x14ac:dyDescent="0.25">
      <c r="A1891" s="9" t="s">
        <v>1292</v>
      </c>
      <c r="B1891">
        <v>374.5</v>
      </c>
      <c r="C1891" s="86">
        <v>169.48</v>
      </c>
      <c r="D1891" s="87">
        <v>34.907852169999899</v>
      </c>
      <c r="E1891" s="87">
        <v>-106.6844559</v>
      </c>
    </row>
    <row r="1892" spans="1:5" x14ac:dyDescent="0.25">
      <c r="A1892" s="9" t="s">
        <v>1292</v>
      </c>
      <c r="B1892">
        <v>374.6</v>
      </c>
      <c r="C1892" s="86">
        <v>169.55</v>
      </c>
      <c r="D1892" s="87">
        <v>34.9088592499999</v>
      </c>
      <c r="E1892" s="87">
        <v>-106.6840363</v>
      </c>
    </row>
    <row r="1893" spans="1:5" x14ac:dyDescent="0.25">
      <c r="A1893" s="9" t="s">
        <v>1292</v>
      </c>
      <c r="B1893">
        <v>374.7</v>
      </c>
      <c r="C1893" s="86">
        <v>169.62</v>
      </c>
      <c r="D1893" s="87">
        <v>34.909862519999898</v>
      </c>
      <c r="E1893" s="87">
        <v>-106.683609</v>
      </c>
    </row>
    <row r="1894" spans="1:5" x14ac:dyDescent="0.25">
      <c r="A1894" s="9" t="s">
        <v>1292</v>
      </c>
      <c r="B1894">
        <v>374.8</v>
      </c>
      <c r="C1894" s="86">
        <v>169.69</v>
      </c>
      <c r="D1894" s="87">
        <v>34.910865780000002</v>
      </c>
      <c r="E1894" s="87">
        <v>-106.6831894</v>
      </c>
    </row>
    <row r="1895" spans="1:5" x14ac:dyDescent="0.25">
      <c r="A1895" s="9" t="s">
        <v>1292</v>
      </c>
      <c r="B1895">
        <v>374.9</v>
      </c>
      <c r="C1895" s="86">
        <v>169.76</v>
      </c>
      <c r="D1895" s="87">
        <v>34.911899570000003</v>
      </c>
      <c r="E1895" s="87">
        <v>-106.6828613</v>
      </c>
    </row>
    <row r="1896" spans="1:5" x14ac:dyDescent="0.25">
      <c r="A1896" s="9" t="s">
        <v>1292</v>
      </c>
      <c r="B1896">
        <v>375</v>
      </c>
      <c r="C1896" s="86">
        <v>169.84</v>
      </c>
      <c r="D1896" s="87">
        <v>34.912960050000002</v>
      </c>
      <c r="E1896" s="87">
        <v>-106.68259430000001</v>
      </c>
    </row>
    <row r="1897" spans="1:5" x14ac:dyDescent="0.25">
      <c r="A1897" s="9" t="s">
        <v>1292</v>
      </c>
      <c r="B1897">
        <v>375.1</v>
      </c>
      <c r="C1897" s="86">
        <v>169.91</v>
      </c>
      <c r="D1897" s="87">
        <v>34.914020540000003</v>
      </c>
      <c r="E1897" s="87">
        <v>-106.6823502</v>
      </c>
    </row>
    <row r="1898" spans="1:5" x14ac:dyDescent="0.25">
      <c r="A1898" s="9" t="s">
        <v>1292</v>
      </c>
      <c r="B1898">
        <v>375.2</v>
      </c>
      <c r="C1898" s="86">
        <v>169.98</v>
      </c>
      <c r="D1898" s="87">
        <v>34.915088650000001</v>
      </c>
      <c r="E1898" s="87">
        <v>-106.6821289</v>
      </c>
    </row>
    <row r="1899" spans="1:5" x14ac:dyDescent="0.25">
      <c r="A1899" s="9" t="s">
        <v>1292</v>
      </c>
      <c r="B1899">
        <v>375.3</v>
      </c>
      <c r="C1899" s="86">
        <v>170.06</v>
      </c>
      <c r="D1899" s="87">
        <v>34.916118619999899</v>
      </c>
      <c r="E1899" s="87">
        <v>-106.6818085</v>
      </c>
    </row>
    <row r="1900" spans="1:5" x14ac:dyDescent="0.25">
      <c r="A1900" s="9" t="s">
        <v>1292</v>
      </c>
      <c r="B1900">
        <v>375.4</v>
      </c>
      <c r="C1900" s="86">
        <v>170.13</v>
      </c>
      <c r="D1900" s="87">
        <v>34.917072300000001</v>
      </c>
      <c r="E1900" s="87">
        <v>-106.681282</v>
      </c>
    </row>
    <row r="1901" spans="1:5" x14ac:dyDescent="0.25">
      <c r="A1901" s="9" t="s">
        <v>1292</v>
      </c>
      <c r="B1901">
        <v>375.5</v>
      </c>
      <c r="C1901" s="86">
        <v>170.2</v>
      </c>
      <c r="D1901" s="87">
        <v>34.918003079999899</v>
      </c>
      <c r="E1901" s="87">
        <v>-106.6807175</v>
      </c>
    </row>
    <row r="1902" spans="1:5" x14ac:dyDescent="0.25">
      <c r="A1902" s="9" t="s">
        <v>1292</v>
      </c>
      <c r="B1902">
        <v>375.6</v>
      </c>
      <c r="C1902" s="86">
        <v>170.28</v>
      </c>
      <c r="D1902" s="87">
        <v>34.91885757</v>
      </c>
      <c r="E1902" s="87">
        <v>-106.6800461</v>
      </c>
    </row>
    <row r="1903" spans="1:5" x14ac:dyDescent="0.25">
      <c r="A1903" s="9" t="s">
        <v>1292</v>
      </c>
      <c r="B1903">
        <v>375.7</v>
      </c>
      <c r="C1903" s="86">
        <v>170.35</v>
      </c>
      <c r="D1903" s="87">
        <v>34.919712070000003</v>
      </c>
      <c r="E1903" s="87">
        <v>-106.67936709999999</v>
      </c>
    </row>
    <row r="1904" spans="1:5" x14ac:dyDescent="0.25">
      <c r="A1904" s="9" t="s">
        <v>1292</v>
      </c>
      <c r="B1904">
        <v>375.8</v>
      </c>
      <c r="C1904" s="86">
        <v>170.42</v>
      </c>
      <c r="D1904" s="87">
        <v>34.92066956</v>
      </c>
      <c r="E1904" s="87">
        <v>-106.6788712</v>
      </c>
    </row>
    <row r="1905" spans="1:5" x14ac:dyDescent="0.25">
      <c r="A1905" s="9" t="s">
        <v>1292</v>
      </c>
      <c r="B1905">
        <v>375.9</v>
      </c>
      <c r="C1905" s="86">
        <v>170.5</v>
      </c>
      <c r="D1905" s="87">
        <v>34.921680449999897</v>
      </c>
      <c r="E1905" s="87">
        <v>-106.6784668</v>
      </c>
    </row>
    <row r="1906" spans="1:5" x14ac:dyDescent="0.25">
      <c r="A1906" s="9" t="s">
        <v>1292</v>
      </c>
      <c r="B1906">
        <v>376</v>
      </c>
      <c r="C1906" s="86">
        <v>170.58</v>
      </c>
      <c r="D1906" s="87">
        <v>34.922748570000003</v>
      </c>
      <c r="E1906" s="87">
        <v>-106.6782608</v>
      </c>
    </row>
    <row r="1907" spans="1:5" x14ac:dyDescent="0.25">
      <c r="A1907" s="9" t="s">
        <v>1292</v>
      </c>
      <c r="B1907">
        <v>376.1</v>
      </c>
      <c r="C1907" s="86">
        <v>170.65</v>
      </c>
      <c r="D1907" s="87">
        <v>34.923828129999897</v>
      </c>
      <c r="E1907" s="87">
        <v>-106.6781998</v>
      </c>
    </row>
    <row r="1908" spans="1:5" x14ac:dyDescent="0.25">
      <c r="A1908" s="9" t="s">
        <v>1292</v>
      </c>
      <c r="B1908">
        <v>376.2</v>
      </c>
      <c r="C1908" s="86">
        <v>170.73</v>
      </c>
      <c r="D1908" s="87">
        <v>34.924907679999897</v>
      </c>
      <c r="E1908" s="87">
        <v>-106.6783295</v>
      </c>
    </row>
    <row r="1909" spans="1:5" x14ac:dyDescent="0.25">
      <c r="A1909" s="9" t="s">
        <v>1292</v>
      </c>
      <c r="B1909">
        <v>376.3</v>
      </c>
      <c r="C1909" s="86">
        <v>170.81</v>
      </c>
      <c r="D1909" s="87">
        <v>34.92597198</v>
      </c>
      <c r="E1909" s="87">
        <v>-106.67855830000001</v>
      </c>
    </row>
    <row r="1910" spans="1:5" x14ac:dyDescent="0.25">
      <c r="A1910" s="9" t="s">
        <v>1292</v>
      </c>
      <c r="B1910">
        <v>376.4</v>
      </c>
      <c r="C1910" s="86">
        <v>170.88</v>
      </c>
      <c r="D1910" s="87">
        <v>34.927028659999898</v>
      </c>
      <c r="E1910" s="87">
        <v>-106.67882539999999</v>
      </c>
    </row>
    <row r="1911" spans="1:5" x14ac:dyDescent="0.25">
      <c r="A1911" s="9" t="s">
        <v>1292</v>
      </c>
      <c r="B1911">
        <v>376.5</v>
      </c>
      <c r="C1911" s="86">
        <v>170.95</v>
      </c>
      <c r="D1911" s="87">
        <v>34.927852629999897</v>
      </c>
      <c r="E1911" s="87">
        <v>-106.6794434</v>
      </c>
    </row>
    <row r="1912" spans="1:5" x14ac:dyDescent="0.25">
      <c r="A1912" s="9" t="s">
        <v>1292</v>
      </c>
      <c r="B1912">
        <v>376.6</v>
      </c>
      <c r="C1912" s="86">
        <v>171.02</v>
      </c>
      <c r="D1912" s="87">
        <v>34.928516389999899</v>
      </c>
      <c r="E1912" s="87">
        <v>-106.6803055</v>
      </c>
    </row>
    <row r="1913" spans="1:5" x14ac:dyDescent="0.25">
      <c r="A1913" s="9" t="s">
        <v>1292</v>
      </c>
      <c r="B1913">
        <v>376.7</v>
      </c>
      <c r="C1913" s="86">
        <v>171.08</v>
      </c>
      <c r="D1913" s="87">
        <v>34.92925262</v>
      </c>
      <c r="E1913" s="87">
        <v>-106.6811142</v>
      </c>
    </row>
    <row r="1914" spans="1:5" x14ac:dyDescent="0.25">
      <c r="A1914" s="9" t="s">
        <v>1292</v>
      </c>
      <c r="B1914">
        <v>376.8</v>
      </c>
      <c r="C1914" s="86">
        <v>171.14</v>
      </c>
      <c r="D1914" s="87">
        <v>34.929988860000002</v>
      </c>
      <c r="E1914" s="87">
        <v>-106.6819153</v>
      </c>
    </row>
    <row r="1915" spans="1:5" x14ac:dyDescent="0.25">
      <c r="A1915" s="9" t="s">
        <v>1292</v>
      </c>
      <c r="B1915">
        <v>376.9</v>
      </c>
      <c r="C1915" s="86">
        <v>171.24</v>
      </c>
      <c r="D1915" s="87">
        <v>34.930980679999898</v>
      </c>
      <c r="E1915" s="87">
        <v>-106.68235780000001</v>
      </c>
    </row>
    <row r="1916" spans="1:5" x14ac:dyDescent="0.25">
      <c r="A1916" s="9" t="s">
        <v>1292</v>
      </c>
      <c r="B1916">
        <v>377</v>
      </c>
      <c r="C1916" s="86">
        <v>171.31</v>
      </c>
      <c r="D1916" s="87">
        <v>34.9319801299999</v>
      </c>
      <c r="E1916" s="87">
        <v>-106.68279269999999</v>
      </c>
    </row>
    <row r="1917" spans="1:5" x14ac:dyDescent="0.25">
      <c r="A1917" s="9" t="s">
        <v>1292</v>
      </c>
      <c r="B1917">
        <v>377.1</v>
      </c>
      <c r="C1917" s="86">
        <v>171.38</v>
      </c>
      <c r="D1917" s="87">
        <v>34.933010099999898</v>
      </c>
      <c r="E1917" s="87">
        <v>-106.6831512</v>
      </c>
    </row>
    <row r="1918" spans="1:5" x14ac:dyDescent="0.25">
      <c r="A1918" s="9" t="s">
        <v>1292</v>
      </c>
      <c r="B1918">
        <v>377.2</v>
      </c>
      <c r="C1918" s="86">
        <v>171.46</v>
      </c>
      <c r="D1918" s="87">
        <v>34.934051510000003</v>
      </c>
      <c r="E1918" s="87">
        <v>-106.6834717</v>
      </c>
    </row>
    <row r="1919" spans="1:5" x14ac:dyDescent="0.25">
      <c r="A1919" s="9" t="s">
        <v>1292</v>
      </c>
      <c r="B1919">
        <v>377.3</v>
      </c>
      <c r="C1919" s="86">
        <v>171.53</v>
      </c>
      <c r="D1919" s="87">
        <v>34.935127260000002</v>
      </c>
      <c r="E1919" s="87">
        <v>-106.6835938</v>
      </c>
    </row>
    <row r="1920" spans="1:5" x14ac:dyDescent="0.25">
      <c r="A1920" s="9" t="s">
        <v>1292</v>
      </c>
      <c r="B1920">
        <v>377.4</v>
      </c>
      <c r="C1920" s="86">
        <v>171.6</v>
      </c>
      <c r="D1920" s="87">
        <v>34.936214450000001</v>
      </c>
      <c r="E1920" s="87">
        <v>-106.6836472</v>
      </c>
    </row>
    <row r="1921" spans="1:5" x14ac:dyDescent="0.25">
      <c r="A1921" s="9" t="s">
        <v>1292</v>
      </c>
      <c r="B1921">
        <v>377.5</v>
      </c>
      <c r="C1921" s="86">
        <v>171.68</v>
      </c>
      <c r="D1921" s="87">
        <v>34.937290189999899</v>
      </c>
      <c r="E1921" s="87">
        <v>-106.68348690000001</v>
      </c>
    </row>
    <row r="1922" spans="1:5" x14ac:dyDescent="0.25">
      <c r="A1922" s="9" t="s">
        <v>1292</v>
      </c>
      <c r="B1922">
        <v>377.6</v>
      </c>
      <c r="C1922" s="86">
        <v>171.75</v>
      </c>
      <c r="D1922" s="87">
        <v>34.938362120000001</v>
      </c>
      <c r="E1922" s="87">
        <v>-106.6833038</v>
      </c>
    </row>
    <row r="1923" spans="1:5" x14ac:dyDescent="0.25">
      <c r="A1923" s="9" t="s">
        <v>1292</v>
      </c>
      <c r="B1923">
        <v>377.7</v>
      </c>
      <c r="C1923" s="86">
        <v>171.82</v>
      </c>
      <c r="D1923" s="87">
        <v>34.939407350000003</v>
      </c>
      <c r="E1923" s="87">
        <v>-106.6829834</v>
      </c>
    </row>
    <row r="1924" spans="1:5" x14ac:dyDescent="0.25">
      <c r="A1924" s="9" t="s">
        <v>1292</v>
      </c>
      <c r="B1924">
        <v>377.8</v>
      </c>
      <c r="C1924" s="86">
        <v>171.9</v>
      </c>
      <c r="D1924" s="87">
        <v>34.940448760000002</v>
      </c>
      <c r="E1924" s="87">
        <v>-106.68267059999999</v>
      </c>
    </row>
    <row r="1925" spans="1:5" x14ac:dyDescent="0.25">
      <c r="A1925" s="9" t="s">
        <v>1292</v>
      </c>
      <c r="B1925">
        <v>377.9</v>
      </c>
      <c r="C1925" s="86">
        <v>171.97</v>
      </c>
      <c r="D1925" s="87">
        <v>34.941463470000002</v>
      </c>
      <c r="E1925" s="87">
        <v>-106.6822662</v>
      </c>
    </row>
    <row r="1926" spans="1:5" x14ac:dyDescent="0.25">
      <c r="A1926" s="9" t="s">
        <v>1292</v>
      </c>
      <c r="B1926">
        <v>378</v>
      </c>
      <c r="C1926" s="86">
        <v>172.04</v>
      </c>
      <c r="D1926" s="87">
        <v>34.942462919999898</v>
      </c>
      <c r="E1926" s="87">
        <v>-106.681839</v>
      </c>
    </row>
    <row r="1927" spans="1:5" x14ac:dyDescent="0.25">
      <c r="A1927" s="9" t="s">
        <v>1292</v>
      </c>
      <c r="B1927">
        <v>378.1</v>
      </c>
      <c r="C1927" s="86">
        <v>172.12</v>
      </c>
      <c r="D1927" s="87">
        <v>34.943485260000003</v>
      </c>
      <c r="E1927" s="87">
        <v>-106.6814651</v>
      </c>
    </row>
    <row r="1928" spans="1:5" x14ac:dyDescent="0.25">
      <c r="A1928" s="9" t="s">
        <v>1292</v>
      </c>
      <c r="B1928">
        <v>378.2</v>
      </c>
      <c r="C1928" s="86">
        <v>172.19</v>
      </c>
      <c r="D1928" s="87">
        <v>34.944526670000002</v>
      </c>
      <c r="E1928" s="87">
        <v>-106.6811371</v>
      </c>
    </row>
    <row r="1929" spans="1:5" x14ac:dyDescent="0.25">
      <c r="A1929" s="9" t="s">
        <v>1292</v>
      </c>
      <c r="B1929">
        <v>378.3</v>
      </c>
      <c r="C1929" s="86">
        <v>172.27</v>
      </c>
      <c r="D1929" s="87">
        <v>34.945590969999898</v>
      </c>
      <c r="E1929" s="87">
        <v>-106.6809769</v>
      </c>
    </row>
    <row r="1930" spans="1:5" x14ac:dyDescent="0.25">
      <c r="A1930" s="9" t="s">
        <v>1292</v>
      </c>
      <c r="B1930">
        <v>378.4</v>
      </c>
      <c r="C1930" s="86">
        <v>172.36</v>
      </c>
      <c r="D1930" s="87">
        <v>34.946681980000001</v>
      </c>
      <c r="E1930" s="87">
        <v>-106.6809769</v>
      </c>
    </row>
    <row r="1931" spans="1:5" x14ac:dyDescent="0.25">
      <c r="A1931" s="9" t="s">
        <v>1292</v>
      </c>
      <c r="B1931">
        <v>378.5</v>
      </c>
      <c r="C1931" s="86">
        <v>172.43</v>
      </c>
      <c r="D1931" s="87">
        <v>34.947734830000002</v>
      </c>
      <c r="E1931" s="87">
        <v>-106.6812515</v>
      </c>
    </row>
    <row r="1932" spans="1:5" x14ac:dyDescent="0.25">
      <c r="A1932" s="9" t="s">
        <v>1292</v>
      </c>
      <c r="B1932">
        <v>378.6</v>
      </c>
      <c r="C1932" s="86">
        <v>172.5</v>
      </c>
      <c r="D1932" s="87">
        <v>34.94878387</v>
      </c>
      <c r="E1932" s="87">
        <v>-106.6815414</v>
      </c>
    </row>
    <row r="1933" spans="1:5" x14ac:dyDescent="0.25">
      <c r="A1933" s="9" t="s">
        <v>1292</v>
      </c>
      <c r="B1933">
        <v>378.7</v>
      </c>
      <c r="C1933" s="86">
        <v>172.58</v>
      </c>
      <c r="D1933" s="87">
        <v>34.949840549999898</v>
      </c>
      <c r="E1933" s="87">
        <v>-106.6818085</v>
      </c>
    </row>
    <row r="1934" spans="1:5" x14ac:dyDescent="0.25">
      <c r="A1934" s="9" t="s">
        <v>1292</v>
      </c>
      <c r="B1934">
        <v>378.8</v>
      </c>
      <c r="C1934" s="86">
        <v>172.65</v>
      </c>
      <c r="D1934" s="87">
        <v>34.950897220000002</v>
      </c>
      <c r="E1934" s="87">
        <v>-106.68206790000001</v>
      </c>
    </row>
    <row r="1935" spans="1:5" x14ac:dyDescent="0.25">
      <c r="A1935" s="9" t="s">
        <v>1292</v>
      </c>
      <c r="B1935">
        <v>378.9</v>
      </c>
      <c r="C1935" s="86">
        <v>172.73</v>
      </c>
      <c r="D1935" s="87">
        <v>34.951934809999898</v>
      </c>
      <c r="E1935" s="87">
        <v>-106.6824112</v>
      </c>
    </row>
    <row r="1936" spans="1:5" x14ac:dyDescent="0.25">
      <c r="A1936" s="9" t="s">
        <v>1292</v>
      </c>
      <c r="B1936">
        <v>379</v>
      </c>
      <c r="C1936" s="86">
        <v>172.82</v>
      </c>
      <c r="D1936" s="87">
        <v>34.952945710000002</v>
      </c>
      <c r="E1936" s="87">
        <v>-106.6828156</v>
      </c>
    </row>
    <row r="1937" spans="1:5" x14ac:dyDescent="0.25">
      <c r="A1937" s="9" t="s">
        <v>1292</v>
      </c>
      <c r="B1937">
        <v>379.1</v>
      </c>
      <c r="C1937" s="86">
        <v>172.88</v>
      </c>
      <c r="D1937" s="87">
        <v>34.953937529999898</v>
      </c>
      <c r="E1937" s="87">
        <v>-106.6832581</v>
      </c>
    </row>
    <row r="1938" spans="1:5" x14ac:dyDescent="0.25">
      <c r="A1938" s="9" t="s">
        <v>1292</v>
      </c>
      <c r="B1938">
        <v>379.2</v>
      </c>
      <c r="C1938" s="86">
        <v>172.95</v>
      </c>
      <c r="D1938" s="87">
        <v>34.95492935</v>
      </c>
      <c r="E1938" s="87">
        <v>-106.6837158</v>
      </c>
    </row>
    <row r="1939" spans="1:5" x14ac:dyDescent="0.25">
      <c r="A1939" s="9" t="s">
        <v>1292</v>
      </c>
      <c r="B1939">
        <v>379.3</v>
      </c>
      <c r="C1939" s="86">
        <v>173.03</v>
      </c>
      <c r="D1939" s="87">
        <v>34.955913539999898</v>
      </c>
      <c r="E1939" s="87">
        <v>-106.6841812</v>
      </c>
    </row>
    <row r="1940" spans="1:5" x14ac:dyDescent="0.25">
      <c r="A1940" s="9" t="s">
        <v>1292</v>
      </c>
      <c r="B1940">
        <v>379.4</v>
      </c>
      <c r="C1940" s="86">
        <v>173.11</v>
      </c>
      <c r="D1940" s="87">
        <v>34.95690536</v>
      </c>
      <c r="E1940" s="87">
        <v>-106.68463130000001</v>
      </c>
    </row>
    <row r="1941" spans="1:5" x14ac:dyDescent="0.25">
      <c r="A1941" s="9" t="s">
        <v>1292</v>
      </c>
      <c r="B1941">
        <v>379.5</v>
      </c>
      <c r="C1941" s="86">
        <v>173.18</v>
      </c>
      <c r="D1941" s="87">
        <v>34.957901</v>
      </c>
      <c r="E1941" s="87">
        <v>-106.68507390000001</v>
      </c>
    </row>
    <row r="1942" spans="1:5" x14ac:dyDescent="0.25">
      <c r="A1942" s="9" t="s">
        <v>1292</v>
      </c>
      <c r="B1942">
        <v>379.6</v>
      </c>
      <c r="C1942" s="86">
        <v>173.25</v>
      </c>
      <c r="D1942" s="87">
        <v>34.95893478</v>
      </c>
      <c r="E1942" s="87">
        <v>-106.6853943</v>
      </c>
    </row>
    <row r="1943" spans="1:5" x14ac:dyDescent="0.25">
      <c r="A1943" s="9" t="s">
        <v>1292</v>
      </c>
      <c r="B1943">
        <v>379.7</v>
      </c>
      <c r="C1943" s="86">
        <v>173.33</v>
      </c>
      <c r="D1943" s="87">
        <v>34.960014340000001</v>
      </c>
      <c r="E1943" s="87">
        <v>-106.68553919999999</v>
      </c>
    </row>
    <row r="1944" spans="1:5" x14ac:dyDescent="0.25">
      <c r="A1944" s="9" t="s">
        <v>1292</v>
      </c>
      <c r="B1944">
        <v>379.8</v>
      </c>
      <c r="C1944" s="86">
        <v>173.4</v>
      </c>
      <c r="D1944" s="87">
        <v>34.96102905</v>
      </c>
      <c r="E1944" s="87">
        <v>-106.6859207</v>
      </c>
    </row>
    <row r="1945" spans="1:5" x14ac:dyDescent="0.25">
      <c r="A1945" s="9" t="s">
        <v>1292</v>
      </c>
      <c r="B1945">
        <v>379.9</v>
      </c>
      <c r="C1945" s="86">
        <v>173.48</v>
      </c>
      <c r="D1945" s="87">
        <v>34.962039949999898</v>
      </c>
      <c r="E1945" s="87">
        <v>-106.68633269999999</v>
      </c>
    </row>
    <row r="1946" spans="1:5" x14ac:dyDescent="0.25">
      <c r="A1946" s="9" t="s">
        <v>1292</v>
      </c>
      <c r="B1946">
        <v>380</v>
      </c>
      <c r="C1946" s="86">
        <v>173.55</v>
      </c>
      <c r="D1946" s="87">
        <v>34.963054659999898</v>
      </c>
      <c r="E1946" s="87">
        <v>-106.6867371</v>
      </c>
    </row>
    <row r="1947" spans="1:5" x14ac:dyDescent="0.25">
      <c r="A1947" s="9" t="s">
        <v>1292</v>
      </c>
      <c r="B1947">
        <v>380.1</v>
      </c>
      <c r="C1947" s="86">
        <v>173.63</v>
      </c>
      <c r="D1947" s="87">
        <v>34.964065550000001</v>
      </c>
      <c r="E1947" s="87">
        <v>-106.6871414</v>
      </c>
    </row>
    <row r="1948" spans="1:5" x14ac:dyDescent="0.25">
      <c r="A1948" s="9" t="s">
        <v>1292</v>
      </c>
      <c r="B1948">
        <v>380.2</v>
      </c>
      <c r="C1948" s="86">
        <v>173.7</v>
      </c>
      <c r="D1948" s="87">
        <v>34.965080260000001</v>
      </c>
      <c r="E1948" s="87">
        <v>-106.68753049999999</v>
      </c>
    </row>
    <row r="1949" spans="1:5" x14ac:dyDescent="0.25">
      <c r="A1949" s="9" t="s">
        <v>1292</v>
      </c>
      <c r="B1949">
        <v>380.3</v>
      </c>
      <c r="C1949" s="86">
        <v>173.78</v>
      </c>
      <c r="D1949" s="87">
        <v>34.966114040000001</v>
      </c>
      <c r="E1949" s="87">
        <v>-106.6878815</v>
      </c>
    </row>
    <row r="1950" spans="1:5" x14ac:dyDescent="0.25">
      <c r="A1950" s="9" t="s">
        <v>1292</v>
      </c>
      <c r="B1950">
        <v>380.4</v>
      </c>
      <c r="C1950" s="86">
        <v>173.85</v>
      </c>
      <c r="D1950" s="87">
        <v>34.96716309</v>
      </c>
      <c r="E1950" s="87">
        <v>-106.6881638</v>
      </c>
    </row>
    <row r="1951" spans="1:5" x14ac:dyDescent="0.25">
      <c r="A1951" s="9" t="s">
        <v>1292</v>
      </c>
      <c r="B1951">
        <v>380.5</v>
      </c>
      <c r="C1951" s="86">
        <v>173.92</v>
      </c>
      <c r="D1951" s="87">
        <v>34.96821594</v>
      </c>
      <c r="E1951" s="87">
        <v>-106.688446</v>
      </c>
    </row>
    <row r="1952" spans="1:5" x14ac:dyDescent="0.25">
      <c r="A1952" s="9" t="s">
        <v>1292</v>
      </c>
      <c r="B1952">
        <v>380.6</v>
      </c>
      <c r="C1952" s="86">
        <v>174</v>
      </c>
      <c r="D1952" s="87">
        <v>34.969268800000002</v>
      </c>
      <c r="E1952" s="87">
        <v>-106.68873600000001</v>
      </c>
    </row>
    <row r="1953" spans="1:5" x14ac:dyDescent="0.25">
      <c r="A1953" s="9" t="s">
        <v>1292</v>
      </c>
      <c r="B1953">
        <v>380.7</v>
      </c>
      <c r="C1953" s="86">
        <v>174.07</v>
      </c>
      <c r="D1953" s="87">
        <v>34.970333099999898</v>
      </c>
      <c r="E1953" s="87">
        <v>-106.6889572</v>
      </c>
    </row>
    <row r="1954" spans="1:5" x14ac:dyDescent="0.25">
      <c r="A1954" s="9" t="s">
        <v>1292</v>
      </c>
      <c r="B1954">
        <v>380.8</v>
      </c>
      <c r="C1954" s="86">
        <v>174.15</v>
      </c>
      <c r="D1954" s="87">
        <v>34.97140503</v>
      </c>
      <c r="E1954" s="87">
        <v>-106.68914789999999</v>
      </c>
    </row>
    <row r="1955" spans="1:5" x14ac:dyDescent="0.25">
      <c r="A1955" s="9" t="s">
        <v>1292</v>
      </c>
      <c r="B1955">
        <v>380.9</v>
      </c>
      <c r="C1955" s="86">
        <v>174.22</v>
      </c>
      <c r="D1955" s="87">
        <v>34.972423550000002</v>
      </c>
      <c r="E1955" s="87">
        <v>-106.6895142</v>
      </c>
    </row>
    <row r="1956" spans="1:5" x14ac:dyDescent="0.25">
      <c r="A1956" s="9" t="s">
        <v>1292</v>
      </c>
      <c r="B1956">
        <v>381</v>
      </c>
      <c r="C1956" s="86">
        <v>174.29</v>
      </c>
      <c r="D1956" s="87">
        <v>34.9734344499999</v>
      </c>
      <c r="E1956" s="87">
        <v>-106.6898956</v>
      </c>
    </row>
    <row r="1957" spans="1:5" x14ac:dyDescent="0.25">
      <c r="A1957" s="9" t="s">
        <v>1292</v>
      </c>
      <c r="B1957">
        <v>381.1</v>
      </c>
      <c r="C1957" s="86">
        <v>174.37</v>
      </c>
      <c r="D1957" s="87">
        <v>34.974517820000003</v>
      </c>
      <c r="E1957" s="87">
        <v>-106.69001009999999</v>
      </c>
    </row>
    <row r="1958" spans="1:5" x14ac:dyDescent="0.25">
      <c r="A1958" s="9" t="s">
        <v>1292</v>
      </c>
      <c r="B1958">
        <v>381.2</v>
      </c>
      <c r="C1958" s="86">
        <v>174.45</v>
      </c>
      <c r="D1958" s="87">
        <v>34.975597380000004</v>
      </c>
      <c r="E1958" s="87">
        <v>-106.68993380000001</v>
      </c>
    </row>
    <row r="1959" spans="1:5" x14ac:dyDescent="0.25">
      <c r="A1959" s="9" t="s">
        <v>1292</v>
      </c>
      <c r="B1959">
        <v>381.3</v>
      </c>
      <c r="C1959" s="86">
        <v>174.52</v>
      </c>
      <c r="D1959" s="87">
        <v>34.976676939999898</v>
      </c>
      <c r="E1959" s="87">
        <v>-106.6897812</v>
      </c>
    </row>
    <row r="1960" spans="1:5" x14ac:dyDescent="0.25">
      <c r="A1960" s="9" t="s">
        <v>1292</v>
      </c>
      <c r="B1960">
        <v>381.4</v>
      </c>
      <c r="C1960" s="86">
        <v>174.6</v>
      </c>
      <c r="D1960" s="87">
        <v>34.977737429999898</v>
      </c>
      <c r="E1960" s="87">
        <v>-106.6895447</v>
      </c>
    </row>
    <row r="1961" spans="1:5" x14ac:dyDescent="0.25">
      <c r="A1961" s="9" t="s">
        <v>1292</v>
      </c>
      <c r="B1961">
        <v>381.5</v>
      </c>
      <c r="C1961" s="86">
        <v>174.67</v>
      </c>
      <c r="D1961" s="87">
        <v>34.978790279999899</v>
      </c>
      <c r="E1961" s="87">
        <v>-106.6892624</v>
      </c>
    </row>
    <row r="1962" spans="1:5" x14ac:dyDescent="0.25">
      <c r="A1962" s="9" t="s">
        <v>1292</v>
      </c>
      <c r="B1962">
        <v>381.6</v>
      </c>
      <c r="C1962" s="86">
        <v>174.75</v>
      </c>
      <c r="D1962" s="87">
        <v>34.97984314</v>
      </c>
      <c r="E1962" s="87">
        <v>-106.68898009999999</v>
      </c>
    </row>
    <row r="1963" spans="1:5" x14ac:dyDescent="0.25">
      <c r="A1963" s="9" t="s">
        <v>1292</v>
      </c>
      <c r="B1963">
        <v>381.7</v>
      </c>
      <c r="C1963" s="86">
        <v>174.82</v>
      </c>
      <c r="D1963" s="87">
        <v>34.980834960000003</v>
      </c>
      <c r="E1963" s="87">
        <v>-106.68853</v>
      </c>
    </row>
    <row r="1964" spans="1:5" x14ac:dyDescent="0.25">
      <c r="A1964" s="9" t="s">
        <v>1292</v>
      </c>
      <c r="B1964">
        <v>381.8</v>
      </c>
      <c r="C1964" s="86">
        <v>174.9</v>
      </c>
      <c r="D1964" s="87">
        <v>34.981815339999898</v>
      </c>
      <c r="E1964" s="87">
        <v>-106.6880493</v>
      </c>
    </row>
    <row r="1965" spans="1:5" x14ac:dyDescent="0.25">
      <c r="A1965" s="9" t="s">
        <v>1292</v>
      </c>
      <c r="B1965">
        <v>381.9</v>
      </c>
      <c r="C1965" s="86">
        <v>174.98</v>
      </c>
      <c r="D1965" s="87">
        <v>34.982795719999899</v>
      </c>
      <c r="E1965" s="87">
        <v>-106.6875763</v>
      </c>
    </row>
    <row r="1966" spans="1:5" x14ac:dyDescent="0.25">
      <c r="A1966" s="9" t="s">
        <v>1292</v>
      </c>
      <c r="B1966">
        <v>382</v>
      </c>
      <c r="C1966" s="86">
        <v>175.05</v>
      </c>
      <c r="D1966" s="87">
        <v>34.983783719999899</v>
      </c>
      <c r="E1966" s="87">
        <v>-106.68712619999999</v>
      </c>
    </row>
    <row r="1967" spans="1:5" x14ac:dyDescent="0.25">
      <c r="A1967" s="9" t="s">
        <v>1292</v>
      </c>
      <c r="B1967">
        <v>382.1</v>
      </c>
      <c r="C1967" s="86">
        <v>175.12</v>
      </c>
      <c r="D1967" s="87">
        <v>34.984817499999899</v>
      </c>
      <c r="E1967" s="87">
        <v>-106.6867828</v>
      </c>
    </row>
    <row r="1968" spans="1:5" x14ac:dyDescent="0.25">
      <c r="A1968" s="9" t="s">
        <v>1292</v>
      </c>
      <c r="B1968">
        <v>382.2</v>
      </c>
      <c r="C1968" s="86">
        <v>175.19</v>
      </c>
      <c r="D1968" s="87">
        <v>34.9858512899999</v>
      </c>
      <c r="E1968" s="87">
        <v>-106.68643950000001</v>
      </c>
    </row>
    <row r="1969" spans="1:5" x14ac:dyDescent="0.25">
      <c r="A1969" s="9" t="s">
        <v>1292</v>
      </c>
      <c r="B1969">
        <v>382.3</v>
      </c>
      <c r="C1969" s="86">
        <v>175.26</v>
      </c>
      <c r="D1969" s="87">
        <v>34.986915590000002</v>
      </c>
      <c r="E1969" s="87">
        <v>-106.6862411</v>
      </c>
    </row>
    <row r="1970" spans="1:5" x14ac:dyDescent="0.25">
      <c r="A1970" s="9" t="s">
        <v>1292</v>
      </c>
      <c r="B1970">
        <v>382.4</v>
      </c>
      <c r="C1970" s="86">
        <v>175.34</v>
      </c>
      <c r="D1970" s="87">
        <v>34.988002780000002</v>
      </c>
      <c r="E1970" s="87">
        <v>-106.6861954</v>
      </c>
    </row>
    <row r="1971" spans="1:5" x14ac:dyDescent="0.25">
      <c r="A1971" s="9" t="s">
        <v>1292</v>
      </c>
      <c r="B1971">
        <v>382.5</v>
      </c>
      <c r="C1971" s="86">
        <v>175.41</v>
      </c>
      <c r="D1971" s="87">
        <v>34.989089970000002</v>
      </c>
      <c r="E1971" s="87">
        <v>-106.68614959999999</v>
      </c>
    </row>
    <row r="1972" spans="1:5" x14ac:dyDescent="0.25">
      <c r="A1972" s="9" t="s">
        <v>1292</v>
      </c>
      <c r="B1972">
        <v>382.6</v>
      </c>
      <c r="C1972" s="86">
        <v>175.49</v>
      </c>
      <c r="D1972" s="87">
        <v>34.990180969999898</v>
      </c>
      <c r="E1972" s="87">
        <v>-106.68609619999999</v>
      </c>
    </row>
    <row r="1973" spans="1:5" x14ac:dyDescent="0.25">
      <c r="A1973" s="9" t="s">
        <v>1292</v>
      </c>
      <c r="B1973">
        <v>382.7</v>
      </c>
      <c r="C1973" s="86">
        <v>175.56</v>
      </c>
      <c r="D1973" s="87">
        <v>34.991268159999898</v>
      </c>
      <c r="E1973" s="87">
        <v>-106.6860504</v>
      </c>
    </row>
    <row r="1974" spans="1:5" x14ac:dyDescent="0.25">
      <c r="A1974" s="9" t="s">
        <v>1292</v>
      </c>
      <c r="B1974">
        <v>382.8</v>
      </c>
      <c r="C1974" s="86">
        <v>175.64</v>
      </c>
      <c r="D1974" s="87">
        <v>34.992351530000001</v>
      </c>
      <c r="E1974" s="87">
        <v>-106.6860657</v>
      </c>
    </row>
    <row r="1975" spans="1:5" x14ac:dyDescent="0.25">
      <c r="A1975" s="9" t="s">
        <v>1292</v>
      </c>
      <c r="B1975">
        <v>382.9</v>
      </c>
      <c r="C1975" s="86">
        <v>175.71</v>
      </c>
      <c r="D1975" s="87">
        <v>34.993415830000004</v>
      </c>
      <c r="E1975" s="87">
        <v>-106.6863098</v>
      </c>
    </row>
    <row r="1976" spans="1:5" x14ac:dyDescent="0.25">
      <c r="A1976" s="9" t="s">
        <v>1292</v>
      </c>
      <c r="B1976">
        <v>383</v>
      </c>
      <c r="C1976" s="86">
        <v>175.78</v>
      </c>
      <c r="D1976" s="87">
        <v>34.994464870000002</v>
      </c>
      <c r="E1976" s="87">
        <v>-106.6865845</v>
      </c>
    </row>
    <row r="1977" spans="1:5" x14ac:dyDescent="0.25">
      <c r="A1977" s="9" t="s">
        <v>1292</v>
      </c>
      <c r="B1977">
        <v>383.1</v>
      </c>
      <c r="C1977" s="86">
        <v>175.85</v>
      </c>
      <c r="D1977" s="87">
        <v>34.99546814</v>
      </c>
      <c r="E1977" s="87">
        <v>-106.6870117</v>
      </c>
    </row>
    <row r="1978" spans="1:5" x14ac:dyDescent="0.25">
      <c r="A1978" s="9" t="s">
        <v>1292</v>
      </c>
      <c r="B1978">
        <v>383.2</v>
      </c>
      <c r="C1978" s="86">
        <v>175.94</v>
      </c>
      <c r="D1978" s="87">
        <v>34.996467590000002</v>
      </c>
      <c r="E1978" s="87">
        <v>-106.6874466</v>
      </c>
    </row>
    <row r="1979" spans="1:5" x14ac:dyDescent="0.25">
      <c r="A1979" s="9" t="s">
        <v>1292</v>
      </c>
      <c r="B1979">
        <v>383.3</v>
      </c>
      <c r="C1979" s="86">
        <v>176.01</v>
      </c>
      <c r="D1979" s="87">
        <v>34.997531889999898</v>
      </c>
      <c r="E1979" s="87">
        <v>-106.6876602</v>
      </c>
    </row>
    <row r="1980" spans="1:5" x14ac:dyDescent="0.25">
      <c r="A1980" s="9" t="s">
        <v>1292</v>
      </c>
      <c r="B1980">
        <v>383.4</v>
      </c>
      <c r="C1980" s="86">
        <v>176.09</v>
      </c>
      <c r="D1980" s="87">
        <v>34.99860382</v>
      </c>
      <c r="E1980" s="87">
        <v>-106.6877365</v>
      </c>
    </row>
    <row r="1981" spans="1:5" x14ac:dyDescent="0.25">
      <c r="A1981" s="9" t="s">
        <v>1292</v>
      </c>
      <c r="B1981">
        <v>383.5</v>
      </c>
      <c r="C1981" s="86">
        <v>176.16</v>
      </c>
      <c r="D1981" s="87">
        <v>34.999652859999898</v>
      </c>
      <c r="E1981" s="87">
        <v>-106.6874466</v>
      </c>
    </row>
    <row r="1982" spans="1:5" x14ac:dyDescent="0.25">
      <c r="A1982" s="9" t="s">
        <v>1292</v>
      </c>
      <c r="B1982">
        <v>383.6</v>
      </c>
      <c r="C1982" s="86">
        <v>176.23</v>
      </c>
      <c r="D1982" s="87">
        <v>35.000637050000002</v>
      </c>
      <c r="E1982" s="87">
        <v>-106.68698879999999</v>
      </c>
    </row>
    <row r="1983" spans="1:5" x14ac:dyDescent="0.25">
      <c r="A1983" s="9" t="s">
        <v>1292</v>
      </c>
      <c r="B1983">
        <v>383.7</v>
      </c>
      <c r="C1983" s="86">
        <v>176.3</v>
      </c>
      <c r="D1983" s="87">
        <v>35.001579280000001</v>
      </c>
      <c r="E1983" s="87">
        <v>-106.6864471</v>
      </c>
    </row>
    <row r="1984" spans="1:5" x14ac:dyDescent="0.25">
      <c r="A1984" s="9" t="s">
        <v>1292</v>
      </c>
      <c r="B1984">
        <v>383.8</v>
      </c>
      <c r="C1984" s="86">
        <v>176.37</v>
      </c>
      <c r="D1984" s="87">
        <v>35.002513890000003</v>
      </c>
      <c r="E1984" s="87">
        <v>-106.6858902</v>
      </c>
    </row>
    <row r="1985" spans="1:5" x14ac:dyDescent="0.25">
      <c r="A1985" s="9" t="s">
        <v>1292</v>
      </c>
      <c r="B1985">
        <v>383.9</v>
      </c>
      <c r="C1985" s="86">
        <v>176.45</v>
      </c>
      <c r="D1985" s="87">
        <v>35.0034256</v>
      </c>
      <c r="E1985" s="87">
        <v>-106.6852875</v>
      </c>
    </row>
    <row r="1986" spans="1:5" x14ac:dyDescent="0.25">
      <c r="A1986" s="9" t="s">
        <v>1292</v>
      </c>
      <c r="B1986">
        <v>384</v>
      </c>
      <c r="C1986" s="86">
        <v>176.51</v>
      </c>
      <c r="D1986" s="87">
        <v>35.00429535</v>
      </c>
      <c r="E1986" s="87">
        <v>-106.68464659999999</v>
      </c>
    </row>
    <row r="1987" spans="1:5" x14ac:dyDescent="0.25">
      <c r="A1987" s="9" t="s">
        <v>1292</v>
      </c>
      <c r="B1987">
        <v>384.1</v>
      </c>
      <c r="C1987" s="86">
        <v>176.58</v>
      </c>
      <c r="D1987" s="87">
        <v>35.004898070000003</v>
      </c>
      <c r="E1987" s="87">
        <v>-106.68373870000001</v>
      </c>
    </row>
    <row r="1988" spans="1:5" x14ac:dyDescent="0.25">
      <c r="A1988" s="9" t="s">
        <v>1292</v>
      </c>
      <c r="B1988">
        <v>384.2</v>
      </c>
      <c r="C1988" s="86">
        <v>176.65</v>
      </c>
      <c r="D1988" s="87">
        <v>35.005496979999897</v>
      </c>
      <c r="E1988" s="87">
        <v>-106.6828308</v>
      </c>
    </row>
    <row r="1989" spans="1:5" x14ac:dyDescent="0.25">
      <c r="A1989" s="9" t="s">
        <v>1292</v>
      </c>
      <c r="B1989">
        <v>384.3</v>
      </c>
      <c r="C1989" s="86">
        <v>176.71</v>
      </c>
      <c r="D1989" s="87">
        <v>35.006134029999899</v>
      </c>
      <c r="E1989" s="87">
        <v>-106.68194579999999</v>
      </c>
    </row>
    <row r="1990" spans="1:5" x14ac:dyDescent="0.25">
      <c r="A1990" s="9" t="s">
        <v>1292</v>
      </c>
      <c r="B1990">
        <v>384.4</v>
      </c>
      <c r="C1990" s="86">
        <v>176.78</v>
      </c>
      <c r="D1990" s="87">
        <v>35.006782530000002</v>
      </c>
      <c r="E1990" s="87">
        <v>-106.6810684</v>
      </c>
    </row>
    <row r="1991" spans="1:5" x14ac:dyDescent="0.25">
      <c r="A1991" s="9" t="s">
        <v>1292</v>
      </c>
      <c r="B1991">
        <v>384.5</v>
      </c>
      <c r="C1991" s="86">
        <v>176.85</v>
      </c>
      <c r="D1991" s="87">
        <v>35.007427219999897</v>
      </c>
      <c r="E1991" s="87">
        <v>-106.68019099999999</v>
      </c>
    </row>
    <row r="1992" spans="1:5" x14ac:dyDescent="0.25">
      <c r="A1992" s="9" t="s">
        <v>1292</v>
      </c>
      <c r="B1992">
        <v>384.6</v>
      </c>
      <c r="C1992" s="86">
        <v>176.93</v>
      </c>
      <c r="D1992" s="87">
        <v>35.008258820000002</v>
      </c>
      <c r="E1992" s="87">
        <v>-106.6795044</v>
      </c>
    </row>
    <row r="1993" spans="1:5" x14ac:dyDescent="0.25">
      <c r="A1993" s="9" t="s">
        <v>1292</v>
      </c>
      <c r="B1993">
        <v>384.7</v>
      </c>
      <c r="C1993" s="86">
        <v>177</v>
      </c>
      <c r="D1993" s="87">
        <v>35.0091629</v>
      </c>
      <c r="E1993" s="87">
        <v>-106.6789017</v>
      </c>
    </row>
    <row r="1994" spans="1:5" x14ac:dyDescent="0.25">
      <c r="A1994" s="9" t="s">
        <v>1292</v>
      </c>
      <c r="B1994">
        <v>384.8</v>
      </c>
      <c r="C1994" s="86">
        <v>177.07</v>
      </c>
      <c r="D1994" s="87">
        <v>35.010093689999898</v>
      </c>
      <c r="E1994" s="87">
        <v>-106.6783295</v>
      </c>
    </row>
    <row r="1995" spans="1:5" x14ac:dyDescent="0.25">
      <c r="A1995" s="9" t="s">
        <v>1292</v>
      </c>
      <c r="B1995">
        <v>384.9</v>
      </c>
      <c r="C1995" s="86">
        <v>177.15</v>
      </c>
      <c r="D1995" s="87">
        <v>35.010963439999898</v>
      </c>
      <c r="E1995" s="87">
        <v>-106.6776886</v>
      </c>
    </row>
    <row r="1996" spans="1:5" x14ac:dyDescent="0.25">
      <c r="A1996" s="9" t="s">
        <v>1292</v>
      </c>
      <c r="B1996">
        <v>385</v>
      </c>
      <c r="C1996" s="86">
        <v>177.24</v>
      </c>
      <c r="D1996" s="87">
        <v>35.011741639999897</v>
      </c>
      <c r="E1996" s="87">
        <v>-106.6769257</v>
      </c>
    </row>
    <row r="1997" spans="1:5" x14ac:dyDescent="0.25">
      <c r="A1997" s="9" t="s">
        <v>1292</v>
      </c>
      <c r="B1997">
        <v>385.1</v>
      </c>
      <c r="C1997" s="86">
        <v>177.3</v>
      </c>
      <c r="D1997" s="87">
        <v>35.012439729999898</v>
      </c>
      <c r="E1997" s="87">
        <v>-106.6761017</v>
      </c>
    </row>
    <row r="1998" spans="1:5" x14ac:dyDescent="0.25">
      <c r="A1998" s="9" t="s">
        <v>1292</v>
      </c>
      <c r="B1998">
        <v>385.2</v>
      </c>
      <c r="C1998" s="86">
        <v>177.36</v>
      </c>
      <c r="D1998" s="87">
        <v>35.013011929999898</v>
      </c>
      <c r="E1998" s="87">
        <v>-106.6751709</v>
      </c>
    </row>
    <row r="1999" spans="1:5" x14ac:dyDescent="0.25">
      <c r="A1999" s="9" t="s">
        <v>1292</v>
      </c>
      <c r="B1999">
        <v>385.3</v>
      </c>
      <c r="C1999" s="86">
        <v>177.43</v>
      </c>
      <c r="D1999" s="87">
        <v>35.013633730000002</v>
      </c>
      <c r="E1999" s="87">
        <v>-106.6742859</v>
      </c>
    </row>
    <row r="2000" spans="1:5" x14ac:dyDescent="0.25">
      <c r="A2000" s="9" t="s">
        <v>1292</v>
      </c>
      <c r="B2000">
        <v>385.4</v>
      </c>
      <c r="C2000" s="86">
        <v>177.5</v>
      </c>
      <c r="D2000" s="87">
        <v>35.014469149999897</v>
      </c>
      <c r="E2000" s="87">
        <v>-106.67359159999999</v>
      </c>
    </row>
    <row r="2001" spans="1:5" x14ac:dyDescent="0.25">
      <c r="A2001" s="9" t="s">
        <v>1292</v>
      </c>
      <c r="B2001">
        <v>385.5</v>
      </c>
      <c r="C2001" s="86">
        <v>177.57</v>
      </c>
      <c r="D2001" s="87">
        <v>35.01538086</v>
      </c>
      <c r="E2001" s="87">
        <v>-106.6729965</v>
      </c>
    </row>
    <row r="2002" spans="1:5" x14ac:dyDescent="0.25">
      <c r="A2002" s="9" t="s">
        <v>1292</v>
      </c>
      <c r="B2002">
        <v>385.6</v>
      </c>
      <c r="C2002" s="86">
        <v>177.65</v>
      </c>
      <c r="D2002" s="87">
        <v>35.016338349999899</v>
      </c>
      <c r="E2002" s="87">
        <v>-106.6724777</v>
      </c>
    </row>
    <row r="2003" spans="1:5" x14ac:dyDescent="0.25">
      <c r="A2003" s="9" t="s">
        <v>1292</v>
      </c>
      <c r="B2003">
        <v>385.7</v>
      </c>
      <c r="C2003" s="86">
        <v>177.71</v>
      </c>
      <c r="D2003" s="87">
        <v>35.017375950000002</v>
      </c>
      <c r="E2003" s="87">
        <v>-106.67222599999999</v>
      </c>
    </row>
    <row r="2004" spans="1:5" x14ac:dyDescent="0.25">
      <c r="A2004" s="9" t="s">
        <v>1292</v>
      </c>
      <c r="B2004">
        <v>385.8</v>
      </c>
      <c r="C2004" s="86">
        <v>177.73</v>
      </c>
      <c r="D2004" s="87">
        <v>35.018459319999899</v>
      </c>
      <c r="E2004" s="87">
        <v>-106.6721191</v>
      </c>
    </row>
    <row r="2005" spans="1:5" x14ac:dyDescent="0.25">
      <c r="A2005" s="9" t="s">
        <v>1292</v>
      </c>
      <c r="B2005">
        <v>385.9</v>
      </c>
      <c r="C2005" s="86">
        <v>177.89</v>
      </c>
      <c r="D2005" s="87">
        <v>35.019454959999898</v>
      </c>
      <c r="E2005" s="87">
        <v>-106.6725311</v>
      </c>
    </row>
    <row r="2006" spans="1:5" x14ac:dyDescent="0.25">
      <c r="A2006" s="9" t="s">
        <v>1292</v>
      </c>
      <c r="B2006">
        <v>386</v>
      </c>
      <c r="C2006" s="86">
        <v>177.95</v>
      </c>
      <c r="D2006" s="87">
        <v>35.02044678</v>
      </c>
      <c r="E2006" s="87">
        <v>-106.67297360000001</v>
      </c>
    </row>
    <row r="2007" spans="1:5" x14ac:dyDescent="0.25">
      <c r="A2007" s="9" t="s">
        <v>1292</v>
      </c>
      <c r="B2007">
        <v>386.1</v>
      </c>
      <c r="C2007" s="86">
        <v>178.02</v>
      </c>
      <c r="D2007" s="87">
        <v>35.02153397</v>
      </c>
      <c r="E2007" s="87">
        <v>-106.6730652</v>
      </c>
    </row>
    <row r="2008" spans="1:5" x14ac:dyDescent="0.25">
      <c r="A2008" s="9" t="s">
        <v>1292</v>
      </c>
      <c r="B2008">
        <v>386.2</v>
      </c>
      <c r="C2008" s="86">
        <v>178.09</v>
      </c>
      <c r="D2008" s="87">
        <v>35.0226211499999</v>
      </c>
      <c r="E2008" s="87">
        <v>-106.6731415</v>
      </c>
    </row>
    <row r="2009" spans="1:5" x14ac:dyDescent="0.25">
      <c r="A2009" s="9" t="s">
        <v>1292</v>
      </c>
      <c r="B2009">
        <v>386.3</v>
      </c>
      <c r="C2009" s="86">
        <v>178.17</v>
      </c>
      <c r="D2009" s="87">
        <v>35.023708339999899</v>
      </c>
      <c r="E2009" s="87">
        <v>-106.67305760000001</v>
      </c>
    </row>
    <row r="2010" spans="1:5" x14ac:dyDescent="0.25">
      <c r="A2010" s="9" t="s">
        <v>1292</v>
      </c>
      <c r="B2010">
        <v>386.4</v>
      </c>
      <c r="C2010" s="86">
        <v>178.24</v>
      </c>
      <c r="D2010" s="87">
        <v>35.024795529999899</v>
      </c>
      <c r="E2010" s="87">
        <v>-106.6729813</v>
      </c>
    </row>
    <row r="2011" spans="1:5" x14ac:dyDescent="0.25">
      <c r="A2011" s="9" t="s">
        <v>1292</v>
      </c>
      <c r="B2011">
        <v>386.5</v>
      </c>
      <c r="C2011" s="86">
        <v>178.32</v>
      </c>
      <c r="D2011" s="87">
        <v>35.025878910000003</v>
      </c>
      <c r="E2011" s="87">
        <v>-106.6728973</v>
      </c>
    </row>
    <row r="2012" spans="1:5" x14ac:dyDescent="0.25">
      <c r="A2012" s="9" t="s">
        <v>1292</v>
      </c>
      <c r="B2012">
        <v>386.6</v>
      </c>
      <c r="C2012" s="86">
        <v>178.39</v>
      </c>
      <c r="D2012" s="87">
        <v>35.026966090000002</v>
      </c>
      <c r="E2012" s="87">
        <v>-106.672821</v>
      </c>
    </row>
    <row r="2013" spans="1:5" x14ac:dyDescent="0.25">
      <c r="A2013" s="9" t="s">
        <v>1292</v>
      </c>
      <c r="B2013">
        <v>386.7</v>
      </c>
      <c r="C2013" s="86">
        <v>178.47</v>
      </c>
      <c r="D2013" s="87">
        <v>35.028057099999899</v>
      </c>
      <c r="E2013" s="87">
        <v>-106.67276</v>
      </c>
    </row>
    <row r="2014" spans="1:5" x14ac:dyDescent="0.25">
      <c r="A2014" s="9" t="s">
        <v>1292</v>
      </c>
      <c r="B2014">
        <v>386.8</v>
      </c>
      <c r="C2014" s="86">
        <v>178.54</v>
      </c>
      <c r="D2014" s="87">
        <v>35.029144289999898</v>
      </c>
      <c r="E2014" s="87">
        <v>-106.6727066</v>
      </c>
    </row>
    <row r="2015" spans="1:5" x14ac:dyDescent="0.25">
      <c r="A2015" s="9" t="s">
        <v>1292</v>
      </c>
      <c r="B2015">
        <v>386.9</v>
      </c>
      <c r="C2015" s="86">
        <v>178.61</v>
      </c>
      <c r="D2015" s="87">
        <v>35.030231479999898</v>
      </c>
      <c r="E2015" s="87">
        <v>-106.6726608</v>
      </c>
    </row>
    <row r="2016" spans="1:5" x14ac:dyDescent="0.25">
      <c r="A2016" s="9" t="s">
        <v>1292</v>
      </c>
      <c r="B2016">
        <v>387</v>
      </c>
      <c r="C2016" s="86">
        <v>178.69</v>
      </c>
      <c r="D2016" s="87">
        <v>35.03132248</v>
      </c>
      <c r="E2016" s="87">
        <v>-106.6726074</v>
      </c>
    </row>
    <row r="2017" spans="1:5" x14ac:dyDescent="0.25">
      <c r="A2017" s="9" t="s">
        <v>1292</v>
      </c>
      <c r="B2017">
        <v>387.1</v>
      </c>
      <c r="C2017" s="86">
        <v>178.76</v>
      </c>
      <c r="D2017" s="87">
        <v>35.032405850000004</v>
      </c>
      <c r="E2017" s="87">
        <v>-106.67251589999999</v>
      </c>
    </row>
    <row r="2018" spans="1:5" x14ac:dyDescent="0.25">
      <c r="A2018" s="9" t="s">
        <v>1292</v>
      </c>
      <c r="B2018">
        <v>387.2</v>
      </c>
      <c r="C2018" s="86">
        <v>178.83</v>
      </c>
      <c r="D2018" s="87">
        <v>35.033481600000002</v>
      </c>
      <c r="E2018" s="87">
        <v>-106.672348</v>
      </c>
    </row>
    <row r="2019" spans="1:5" x14ac:dyDescent="0.25">
      <c r="A2019" s="9" t="s">
        <v>1292</v>
      </c>
      <c r="B2019">
        <v>387.3</v>
      </c>
      <c r="C2019" s="86">
        <v>178.92</v>
      </c>
      <c r="D2019" s="87">
        <v>35.034561160000003</v>
      </c>
      <c r="E2019" s="87">
        <v>-106.6721802</v>
      </c>
    </row>
    <row r="2020" spans="1:5" x14ac:dyDescent="0.25">
      <c r="A2020" s="9" t="s">
        <v>1292</v>
      </c>
      <c r="B2020">
        <v>387.4</v>
      </c>
      <c r="C2020" s="86">
        <v>179</v>
      </c>
      <c r="D2020" s="87">
        <v>35.035629270000001</v>
      </c>
      <c r="E2020" s="87">
        <v>-106.67197419999999</v>
      </c>
    </row>
    <row r="2021" spans="1:5" x14ac:dyDescent="0.25">
      <c r="A2021" s="9" t="s">
        <v>1292</v>
      </c>
      <c r="B2021">
        <v>387.5</v>
      </c>
      <c r="C2021" s="86">
        <v>179.07</v>
      </c>
      <c r="D2021" s="87">
        <v>35.036655430000003</v>
      </c>
      <c r="E2021" s="87">
        <v>-106.6716156</v>
      </c>
    </row>
    <row r="2022" spans="1:5" x14ac:dyDescent="0.25">
      <c r="A2022" s="9" t="s">
        <v>1292</v>
      </c>
      <c r="B2022">
        <v>387.6</v>
      </c>
      <c r="C2022" s="86">
        <v>179.14</v>
      </c>
      <c r="D2022" s="87">
        <v>35.0376472499999</v>
      </c>
      <c r="E2022" s="87">
        <v>-106.67118840000001</v>
      </c>
    </row>
    <row r="2023" spans="1:5" x14ac:dyDescent="0.25">
      <c r="A2023" s="9" t="s">
        <v>1292</v>
      </c>
      <c r="B2023">
        <v>387.7</v>
      </c>
      <c r="C2023" s="86">
        <v>179.21</v>
      </c>
      <c r="D2023" s="87">
        <v>35.038494110000002</v>
      </c>
      <c r="E2023" s="87">
        <v>-106.6705017</v>
      </c>
    </row>
    <row r="2024" spans="1:5" x14ac:dyDescent="0.25">
      <c r="A2024" s="9" t="s">
        <v>1292</v>
      </c>
      <c r="B2024">
        <v>387.8</v>
      </c>
      <c r="C2024" s="86">
        <v>179.28</v>
      </c>
      <c r="D2024" s="87">
        <v>35.03930664</v>
      </c>
      <c r="E2024" s="87">
        <v>-106.6697769</v>
      </c>
    </row>
    <row r="2025" spans="1:5" x14ac:dyDescent="0.25">
      <c r="A2025" s="9" t="s">
        <v>1292</v>
      </c>
      <c r="B2025">
        <v>387.9</v>
      </c>
      <c r="C2025" s="86">
        <v>179.35</v>
      </c>
      <c r="D2025" s="87">
        <v>35.040115360000001</v>
      </c>
      <c r="E2025" s="87">
        <v>-106.6690445</v>
      </c>
    </row>
    <row r="2026" spans="1:5" x14ac:dyDescent="0.25">
      <c r="A2026" s="9" t="s">
        <v>1292</v>
      </c>
      <c r="B2026">
        <v>388</v>
      </c>
      <c r="C2026" s="86">
        <v>179.42</v>
      </c>
      <c r="D2026" s="87">
        <v>35.040950780000003</v>
      </c>
      <c r="E2026" s="87">
        <v>-106.66835020000001</v>
      </c>
    </row>
    <row r="2027" spans="1:5" x14ac:dyDescent="0.25">
      <c r="A2027" s="9" t="s">
        <v>1292</v>
      </c>
      <c r="B2027">
        <v>388.1</v>
      </c>
      <c r="C2027" s="86">
        <v>179.49</v>
      </c>
      <c r="D2027" s="87">
        <v>35.041820530000003</v>
      </c>
      <c r="E2027" s="87">
        <v>-106.66769410000001</v>
      </c>
    </row>
    <row r="2028" spans="1:5" x14ac:dyDescent="0.25">
      <c r="A2028" s="9" t="s">
        <v>1292</v>
      </c>
      <c r="B2028">
        <v>388.2</v>
      </c>
      <c r="C2028" s="86">
        <v>179.56</v>
      </c>
      <c r="D2028" s="87">
        <v>35.042694089999898</v>
      </c>
      <c r="E2028" s="87">
        <v>-106.66703800000001</v>
      </c>
    </row>
    <row r="2029" spans="1:5" x14ac:dyDescent="0.25">
      <c r="A2029" s="9" t="s">
        <v>1292</v>
      </c>
      <c r="B2029">
        <v>388.3</v>
      </c>
      <c r="C2029" s="86">
        <v>179.63</v>
      </c>
      <c r="D2029" s="87">
        <v>35.043563839999898</v>
      </c>
      <c r="E2029" s="87">
        <v>-106.6663818</v>
      </c>
    </row>
    <row r="2030" spans="1:5" x14ac:dyDescent="0.25">
      <c r="A2030" s="9" t="s">
        <v>1292</v>
      </c>
      <c r="B2030">
        <v>388.4</v>
      </c>
      <c r="C2030" s="86">
        <v>179.7</v>
      </c>
      <c r="D2030" s="87">
        <v>35.044395450000003</v>
      </c>
      <c r="E2030" s="87">
        <v>-106.6656799</v>
      </c>
    </row>
    <row r="2031" spans="1:5" x14ac:dyDescent="0.25">
      <c r="A2031" s="9" t="s">
        <v>1292</v>
      </c>
      <c r="B2031">
        <v>388.5</v>
      </c>
      <c r="C2031" s="86">
        <v>179.77</v>
      </c>
      <c r="D2031" s="87">
        <v>35.045207980000001</v>
      </c>
      <c r="E2031" s="87">
        <v>-106.6649551</v>
      </c>
    </row>
    <row r="2032" spans="1:5" x14ac:dyDescent="0.25">
      <c r="A2032" s="9" t="s">
        <v>1292</v>
      </c>
      <c r="B2032">
        <v>388.6</v>
      </c>
      <c r="C2032" s="86">
        <v>179.84</v>
      </c>
      <c r="D2032" s="87">
        <v>35.046016690000002</v>
      </c>
      <c r="E2032" s="87">
        <v>-106.6642227</v>
      </c>
    </row>
    <row r="2033" spans="1:5" x14ac:dyDescent="0.25">
      <c r="A2033" s="9" t="s">
        <v>1292</v>
      </c>
      <c r="B2033">
        <v>388.7</v>
      </c>
      <c r="C2033" s="86">
        <v>179.91</v>
      </c>
      <c r="D2033" s="87">
        <v>35.0468292199999</v>
      </c>
      <c r="E2033" s="87">
        <v>-106.6634979</v>
      </c>
    </row>
    <row r="2034" spans="1:5" x14ac:dyDescent="0.25">
      <c r="A2034" s="9" t="s">
        <v>1292</v>
      </c>
      <c r="B2034">
        <v>388.8</v>
      </c>
      <c r="C2034" s="86">
        <v>179.98</v>
      </c>
      <c r="D2034" s="87">
        <v>35.047637940000001</v>
      </c>
      <c r="E2034" s="87">
        <v>-106.66276550000001</v>
      </c>
    </row>
    <row r="2035" spans="1:5" x14ac:dyDescent="0.25">
      <c r="A2035" s="9" t="s">
        <v>1292</v>
      </c>
      <c r="B2035">
        <v>388.9</v>
      </c>
      <c r="C2035" s="86">
        <v>180.05</v>
      </c>
      <c r="D2035" s="87">
        <v>35.0484962499999</v>
      </c>
      <c r="E2035" s="87">
        <v>-106.66210169999999</v>
      </c>
    </row>
    <row r="2036" spans="1:5" x14ac:dyDescent="0.25">
      <c r="A2036" s="9" t="s">
        <v>1292</v>
      </c>
      <c r="B2036">
        <v>389</v>
      </c>
      <c r="C2036" s="86">
        <v>180.12</v>
      </c>
      <c r="D2036" s="87">
        <v>35.049362180000003</v>
      </c>
      <c r="E2036" s="87">
        <v>-106.661438</v>
      </c>
    </row>
    <row r="2037" spans="1:5" x14ac:dyDescent="0.25">
      <c r="A2037" s="9" t="s">
        <v>1292</v>
      </c>
      <c r="B2037">
        <v>389.1</v>
      </c>
      <c r="C2037" s="86">
        <v>180.19</v>
      </c>
      <c r="D2037" s="87">
        <v>35.0503006</v>
      </c>
      <c r="E2037" s="87">
        <v>-106.66091160000001</v>
      </c>
    </row>
    <row r="2038" spans="1:5" x14ac:dyDescent="0.25">
      <c r="A2038" s="9" t="s">
        <v>1292</v>
      </c>
      <c r="B2038">
        <v>389.2</v>
      </c>
      <c r="C2038" s="86">
        <v>180.26</v>
      </c>
      <c r="D2038" s="87">
        <v>35.051338199999897</v>
      </c>
      <c r="E2038" s="87">
        <v>-106.6605835</v>
      </c>
    </row>
    <row r="2039" spans="1:5" x14ac:dyDescent="0.25">
      <c r="A2039" s="9" t="s">
        <v>1292</v>
      </c>
      <c r="B2039">
        <v>389.3</v>
      </c>
      <c r="C2039" s="86">
        <v>180.34</v>
      </c>
      <c r="D2039" s="87">
        <v>35.052379610000003</v>
      </c>
      <c r="E2039" s="87">
        <v>-106.6602554</v>
      </c>
    </row>
    <row r="2040" spans="1:5" x14ac:dyDescent="0.25">
      <c r="A2040" s="9" t="s">
        <v>1292</v>
      </c>
      <c r="B2040">
        <v>389.4</v>
      </c>
      <c r="C2040" s="86">
        <v>180.41</v>
      </c>
      <c r="D2040" s="87">
        <v>35.053421020000002</v>
      </c>
      <c r="E2040" s="87">
        <v>-106.659935</v>
      </c>
    </row>
    <row r="2041" spans="1:5" x14ac:dyDescent="0.25">
      <c r="A2041" s="9" t="s">
        <v>1292</v>
      </c>
      <c r="B2041">
        <v>389.5</v>
      </c>
      <c r="C2041" s="86">
        <v>180.48</v>
      </c>
      <c r="D2041" s="87">
        <v>35.054462430000001</v>
      </c>
      <c r="E2041" s="87">
        <v>-106.6596146</v>
      </c>
    </row>
    <row r="2042" spans="1:5" x14ac:dyDescent="0.25">
      <c r="A2042" s="9" t="s">
        <v>1292</v>
      </c>
      <c r="B2042">
        <v>389.6</v>
      </c>
      <c r="C2042" s="86">
        <v>180.56</v>
      </c>
      <c r="D2042" s="87">
        <v>35.055503850000001</v>
      </c>
      <c r="E2042" s="87">
        <v>-106.6592941</v>
      </c>
    </row>
    <row r="2043" spans="1:5" x14ac:dyDescent="0.25">
      <c r="A2043" s="9" t="s">
        <v>1292</v>
      </c>
      <c r="B2043">
        <v>389.7</v>
      </c>
      <c r="C2043" s="86">
        <v>180.64</v>
      </c>
      <c r="D2043" s="87">
        <v>35.056549070000003</v>
      </c>
      <c r="E2043" s="87">
        <v>-106.65898900000001</v>
      </c>
    </row>
    <row r="2044" spans="1:5" x14ac:dyDescent="0.25">
      <c r="A2044" s="9" t="s">
        <v>1292</v>
      </c>
      <c r="B2044">
        <v>389.8</v>
      </c>
      <c r="C2044" s="86">
        <v>180.71</v>
      </c>
      <c r="D2044" s="87">
        <v>35.057598110000001</v>
      </c>
      <c r="E2044" s="87">
        <v>-106.658699</v>
      </c>
    </row>
    <row r="2045" spans="1:5" x14ac:dyDescent="0.25">
      <c r="A2045" s="9" t="s">
        <v>1292</v>
      </c>
      <c r="B2045">
        <v>389.9</v>
      </c>
      <c r="C2045" s="86">
        <v>180.79</v>
      </c>
      <c r="D2045" s="87">
        <v>35.058658600000001</v>
      </c>
      <c r="E2045" s="87">
        <v>-106.65849299999999</v>
      </c>
    </row>
    <row r="2046" spans="1:5" x14ac:dyDescent="0.25">
      <c r="A2046" s="9" t="s">
        <v>1292</v>
      </c>
      <c r="B2046">
        <v>390</v>
      </c>
      <c r="C2046" s="86">
        <v>180.86</v>
      </c>
      <c r="D2046" s="87">
        <v>35.059745790000001</v>
      </c>
      <c r="E2046" s="87">
        <v>-106.6585693</v>
      </c>
    </row>
    <row r="2047" spans="1:5" x14ac:dyDescent="0.25">
      <c r="A2047" s="9" t="s">
        <v>1292</v>
      </c>
      <c r="B2047">
        <v>390.1</v>
      </c>
      <c r="C2047" s="86">
        <v>180.94</v>
      </c>
      <c r="D2047" s="87">
        <v>35.060832980000001</v>
      </c>
      <c r="E2047" s="87">
        <v>-106.658638</v>
      </c>
    </row>
    <row r="2048" spans="1:5" x14ac:dyDescent="0.25">
      <c r="A2048" s="9" t="s">
        <v>1292</v>
      </c>
      <c r="B2048">
        <v>390.2</v>
      </c>
      <c r="C2048" s="86">
        <v>181.01</v>
      </c>
      <c r="D2048" s="87">
        <v>35.06192017</v>
      </c>
      <c r="E2048" s="87">
        <v>-106.6587067</v>
      </c>
    </row>
    <row r="2049" spans="1:5" x14ac:dyDescent="0.25">
      <c r="A2049" s="9" t="s">
        <v>1292</v>
      </c>
      <c r="B2049">
        <v>390.3</v>
      </c>
      <c r="C2049" s="86">
        <v>181.09</v>
      </c>
      <c r="D2049" s="87">
        <v>35.0630073499999</v>
      </c>
      <c r="E2049" s="87">
        <v>-106.6587753</v>
      </c>
    </row>
    <row r="2050" spans="1:5" x14ac:dyDescent="0.25">
      <c r="A2050" s="9" t="s">
        <v>1292</v>
      </c>
      <c r="B2050">
        <v>390.4</v>
      </c>
      <c r="C2050" s="86">
        <v>181.16</v>
      </c>
      <c r="D2050" s="87">
        <v>35.064098360000003</v>
      </c>
      <c r="E2050" s="87">
        <v>-106.6588364</v>
      </c>
    </row>
    <row r="2051" spans="1:5" x14ac:dyDescent="0.25">
      <c r="A2051" s="9" t="s">
        <v>1292</v>
      </c>
      <c r="B2051">
        <v>390.5</v>
      </c>
      <c r="C2051" s="86">
        <v>181.23</v>
      </c>
      <c r="D2051" s="87">
        <v>35.065185550000002</v>
      </c>
      <c r="E2051" s="87">
        <v>-106.6588593</v>
      </c>
    </row>
    <row r="2052" spans="1:5" x14ac:dyDescent="0.25">
      <c r="A2052" s="9" t="s">
        <v>1292</v>
      </c>
      <c r="B2052">
        <v>390.6</v>
      </c>
      <c r="C2052" s="86">
        <v>181.31</v>
      </c>
      <c r="D2052" s="87">
        <v>35.066276549999898</v>
      </c>
      <c r="E2052" s="87">
        <v>-106.6588364</v>
      </c>
    </row>
    <row r="2053" spans="1:5" x14ac:dyDescent="0.25">
      <c r="A2053" s="9" t="s">
        <v>1292</v>
      </c>
      <c r="B2053">
        <v>390.7</v>
      </c>
      <c r="C2053" s="86">
        <v>181.39</v>
      </c>
      <c r="D2053" s="87">
        <v>35.067344669999898</v>
      </c>
      <c r="E2053" s="87">
        <v>-106.65899659999999</v>
      </c>
    </row>
    <row r="2054" spans="1:5" x14ac:dyDescent="0.25">
      <c r="A2054" s="9" t="s">
        <v>1292</v>
      </c>
      <c r="B2054">
        <v>390.8</v>
      </c>
      <c r="C2054" s="86">
        <v>181.47</v>
      </c>
      <c r="D2054" s="87">
        <v>35.068389889999899</v>
      </c>
      <c r="E2054" s="87">
        <v>-106.65928649999999</v>
      </c>
    </row>
    <row r="2055" spans="1:5" x14ac:dyDescent="0.25">
      <c r="A2055" s="9" t="s">
        <v>1292</v>
      </c>
      <c r="B2055">
        <v>390.9</v>
      </c>
      <c r="C2055" s="86">
        <v>181.53</v>
      </c>
      <c r="D2055" s="87">
        <v>35.069309230000002</v>
      </c>
      <c r="E2055" s="87">
        <v>-106.659874</v>
      </c>
    </row>
    <row r="2056" spans="1:5" x14ac:dyDescent="0.25">
      <c r="A2056" s="9" t="s">
        <v>1292</v>
      </c>
      <c r="B2056">
        <v>391</v>
      </c>
      <c r="C2056" s="86">
        <v>181.62</v>
      </c>
      <c r="D2056" s="87">
        <v>35.07018661</v>
      </c>
      <c r="E2056" s="87">
        <v>-106.6605072</v>
      </c>
    </row>
    <row r="2057" spans="1:5" x14ac:dyDescent="0.25">
      <c r="A2057" s="9" t="s">
        <v>1292</v>
      </c>
      <c r="B2057">
        <v>391.1</v>
      </c>
      <c r="C2057" s="86">
        <v>181.68</v>
      </c>
      <c r="D2057" s="87">
        <v>35.070899959999899</v>
      </c>
      <c r="E2057" s="87">
        <v>-106.66133120000001</v>
      </c>
    </row>
    <row r="2058" spans="1:5" x14ac:dyDescent="0.25">
      <c r="A2058" s="9" t="s">
        <v>1292</v>
      </c>
      <c r="B2058">
        <v>391.2</v>
      </c>
      <c r="C2058" s="86">
        <v>181.75</v>
      </c>
      <c r="D2058" s="87">
        <v>35.071605679999898</v>
      </c>
      <c r="E2058" s="87">
        <v>-106.6621628</v>
      </c>
    </row>
    <row r="2059" spans="1:5" x14ac:dyDescent="0.25">
      <c r="A2059" s="9" t="s">
        <v>1292</v>
      </c>
      <c r="B2059">
        <v>391.3</v>
      </c>
      <c r="C2059" s="86">
        <v>181.82</v>
      </c>
      <c r="D2059" s="87">
        <v>35.072280880000001</v>
      </c>
      <c r="E2059" s="87">
        <v>-106.66301730000001</v>
      </c>
    </row>
    <row r="2060" spans="1:5" x14ac:dyDescent="0.25">
      <c r="A2060" s="9" t="s">
        <v>1292</v>
      </c>
      <c r="B2060">
        <v>391.4</v>
      </c>
      <c r="C2060" s="86">
        <v>181.89</v>
      </c>
      <c r="D2060" s="87">
        <v>35.072959900000001</v>
      </c>
      <c r="E2060" s="87">
        <v>-106.6638718</v>
      </c>
    </row>
    <row r="2061" spans="1:5" x14ac:dyDescent="0.25">
      <c r="A2061" s="9" t="s">
        <v>1292</v>
      </c>
      <c r="B2061">
        <v>391.5</v>
      </c>
      <c r="C2061" s="86">
        <v>181.95</v>
      </c>
      <c r="D2061" s="87">
        <v>35.073623660000003</v>
      </c>
      <c r="E2061" s="87">
        <v>-106.6647339</v>
      </c>
    </row>
    <row r="2062" spans="1:5" x14ac:dyDescent="0.25">
      <c r="A2062" s="9" t="s">
        <v>1292</v>
      </c>
      <c r="B2062">
        <v>391.6</v>
      </c>
      <c r="C2062" s="86">
        <v>182.01</v>
      </c>
      <c r="D2062" s="87">
        <v>35.074256900000002</v>
      </c>
      <c r="E2062" s="87">
        <v>-106.6656189</v>
      </c>
    </row>
    <row r="2063" spans="1:5" x14ac:dyDescent="0.25">
      <c r="A2063" s="9" t="s">
        <v>1292</v>
      </c>
      <c r="B2063">
        <v>391.7</v>
      </c>
      <c r="C2063" s="86">
        <v>182.07</v>
      </c>
      <c r="D2063" s="87">
        <v>35.074890140000001</v>
      </c>
      <c r="E2063" s="87">
        <v>-106.6665039</v>
      </c>
    </row>
    <row r="2064" spans="1:5" x14ac:dyDescent="0.25">
      <c r="A2064" s="9" t="s">
        <v>1292</v>
      </c>
      <c r="B2064">
        <v>391.8</v>
      </c>
      <c r="C2064" s="86">
        <v>182.14</v>
      </c>
      <c r="D2064" s="87">
        <v>35.075504299999899</v>
      </c>
      <c r="E2064" s="87">
        <v>-106.66740419999999</v>
      </c>
    </row>
    <row r="2065" spans="1:5" x14ac:dyDescent="0.25">
      <c r="A2065" s="9" t="s">
        <v>1292</v>
      </c>
      <c r="B2065">
        <v>391.9</v>
      </c>
      <c r="C2065" s="86">
        <v>182.21</v>
      </c>
      <c r="D2065" s="87">
        <v>35.076015470000002</v>
      </c>
      <c r="E2065" s="87">
        <v>-106.66836549999999</v>
      </c>
    </row>
    <row r="2066" spans="1:5" x14ac:dyDescent="0.25">
      <c r="A2066" s="9" t="s">
        <v>1292</v>
      </c>
      <c r="B2066">
        <v>392</v>
      </c>
      <c r="C2066" s="86">
        <v>182.28</v>
      </c>
      <c r="D2066" s="87">
        <v>35.076530460000001</v>
      </c>
      <c r="E2066" s="87">
        <v>-106.66932679999999</v>
      </c>
    </row>
    <row r="2067" spans="1:5" x14ac:dyDescent="0.25">
      <c r="A2067" s="9" t="s">
        <v>1292</v>
      </c>
      <c r="B2067">
        <v>392.1</v>
      </c>
      <c r="C2067" s="86">
        <v>182.35</v>
      </c>
      <c r="D2067" s="87">
        <v>35.077083590000001</v>
      </c>
      <c r="E2067" s="87">
        <v>-106.6702652</v>
      </c>
    </row>
    <row r="2068" spans="1:5" x14ac:dyDescent="0.25">
      <c r="A2068" s="9" t="s">
        <v>1292</v>
      </c>
      <c r="B2068">
        <v>392.2</v>
      </c>
      <c r="C2068" s="86">
        <v>182.41</v>
      </c>
      <c r="D2068" s="87">
        <v>35.077793120000003</v>
      </c>
      <c r="E2068" s="87">
        <v>-106.6710892</v>
      </c>
    </row>
    <row r="2069" spans="1:5" x14ac:dyDescent="0.25">
      <c r="A2069" s="9" t="s">
        <v>1292</v>
      </c>
      <c r="B2069">
        <v>392.3</v>
      </c>
      <c r="C2069" s="86">
        <v>182.48</v>
      </c>
      <c r="D2069" s="87">
        <v>35.078502659999899</v>
      </c>
      <c r="E2069" s="87">
        <v>-106.6719131</v>
      </c>
    </row>
    <row r="2070" spans="1:5" x14ac:dyDescent="0.25">
      <c r="A2070" s="9" t="s">
        <v>1292</v>
      </c>
      <c r="B2070">
        <v>392.4</v>
      </c>
      <c r="C2070" s="86">
        <v>182.56</v>
      </c>
      <c r="D2070" s="87">
        <v>35.079269410000002</v>
      </c>
      <c r="E2070" s="87">
        <v>-106.6726913</v>
      </c>
    </row>
    <row r="2071" spans="1:5" x14ac:dyDescent="0.25">
      <c r="A2071" s="9" t="s">
        <v>1292</v>
      </c>
      <c r="B2071">
        <v>392.5</v>
      </c>
      <c r="C2071" s="86">
        <v>182.63</v>
      </c>
      <c r="D2071" s="87">
        <v>35.080047610000001</v>
      </c>
      <c r="E2071" s="87">
        <v>-106.6734543</v>
      </c>
    </row>
    <row r="2072" spans="1:5" x14ac:dyDescent="0.25">
      <c r="A2072" s="9" t="s">
        <v>1292</v>
      </c>
      <c r="B2072">
        <v>392.6</v>
      </c>
      <c r="C2072" s="86">
        <v>182.7</v>
      </c>
      <c r="D2072" s="87">
        <v>35.080837250000002</v>
      </c>
      <c r="E2072" s="87">
        <v>-106.6742096</v>
      </c>
    </row>
    <row r="2073" spans="1:5" x14ac:dyDescent="0.25">
      <c r="A2073" s="9" t="s">
        <v>1292</v>
      </c>
      <c r="B2073">
        <v>392.7</v>
      </c>
      <c r="C2073" s="86">
        <v>182.76</v>
      </c>
      <c r="D2073" s="87">
        <v>35.081634520000001</v>
      </c>
      <c r="E2073" s="87">
        <v>-106.67494960000001</v>
      </c>
    </row>
    <row r="2074" spans="1:5" x14ac:dyDescent="0.25">
      <c r="A2074" s="9" t="s">
        <v>1292</v>
      </c>
      <c r="B2074">
        <v>392.8</v>
      </c>
      <c r="C2074" s="86">
        <v>182.83</v>
      </c>
      <c r="D2074" s="87">
        <v>35.08243942</v>
      </c>
      <c r="E2074" s="87">
        <v>-106.6756821</v>
      </c>
    </row>
    <row r="2075" spans="1:5" x14ac:dyDescent="0.25">
      <c r="A2075" s="9" t="s">
        <v>1292</v>
      </c>
      <c r="B2075">
        <v>392.9</v>
      </c>
      <c r="C2075" s="86">
        <v>182.9</v>
      </c>
      <c r="D2075" s="87">
        <v>35.083293910000002</v>
      </c>
      <c r="E2075" s="87">
        <v>-106.6763535</v>
      </c>
    </row>
    <row r="2076" spans="1:5" x14ac:dyDescent="0.25">
      <c r="A2076" s="9" t="s">
        <v>1292</v>
      </c>
      <c r="B2076">
        <v>393</v>
      </c>
      <c r="C2076" s="86">
        <v>182.97</v>
      </c>
      <c r="D2076" s="87">
        <v>35.084163670000002</v>
      </c>
      <c r="E2076" s="87">
        <v>-106.67700960000001</v>
      </c>
    </row>
    <row r="2077" spans="1:5" x14ac:dyDescent="0.25">
      <c r="A2077" s="9" t="s">
        <v>1292</v>
      </c>
      <c r="B2077">
        <v>393.1</v>
      </c>
      <c r="C2077" s="86">
        <v>183.05</v>
      </c>
      <c r="D2077" s="87">
        <v>35.085170750000003</v>
      </c>
      <c r="E2077" s="87">
        <v>-106.67742920000001</v>
      </c>
    </row>
    <row r="2078" spans="1:5" x14ac:dyDescent="0.25">
      <c r="A2078" s="9" t="s">
        <v>1292</v>
      </c>
      <c r="B2078">
        <v>393.2</v>
      </c>
      <c r="C2078" s="86">
        <v>183.12</v>
      </c>
      <c r="D2078" s="87">
        <v>35.086166380000002</v>
      </c>
      <c r="E2078" s="87">
        <v>-106.67786409999999</v>
      </c>
    </row>
    <row r="2079" spans="1:5" x14ac:dyDescent="0.25">
      <c r="A2079" s="9" t="s">
        <v>1292</v>
      </c>
      <c r="B2079">
        <v>393.3</v>
      </c>
      <c r="C2079" s="86">
        <v>183.19</v>
      </c>
      <c r="D2079" s="87">
        <v>35.087150569999899</v>
      </c>
      <c r="E2079" s="87">
        <v>-106.67833709999999</v>
      </c>
    </row>
    <row r="2080" spans="1:5" x14ac:dyDescent="0.25">
      <c r="A2080" s="9" t="s">
        <v>1292</v>
      </c>
      <c r="B2080">
        <v>393.4</v>
      </c>
      <c r="C2080" s="86">
        <v>183.26</v>
      </c>
      <c r="D2080" s="87">
        <v>35.087989810000003</v>
      </c>
      <c r="E2080" s="87">
        <v>-106.67900090000001</v>
      </c>
    </row>
    <row r="2081" spans="1:5" x14ac:dyDescent="0.25">
      <c r="A2081" s="9" t="s">
        <v>1292</v>
      </c>
      <c r="B2081">
        <v>393.5</v>
      </c>
      <c r="C2081" s="86">
        <v>183.33</v>
      </c>
      <c r="D2081" s="87">
        <v>35.088695530000003</v>
      </c>
      <c r="E2081" s="87">
        <v>-106.6798325</v>
      </c>
    </row>
    <row r="2082" spans="1:5" x14ac:dyDescent="0.25">
      <c r="A2082" s="9" t="s">
        <v>1292</v>
      </c>
      <c r="B2082">
        <v>393.6</v>
      </c>
      <c r="C2082" s="86">
        <v>183.39</v>
      </c>
      <c r="D2082" s="87">
        <v>35.089210510000001</v>
      </c>
      <c r="E2082" s="87">
        <v>-106.68078610000001</v>
      </c>
    </row>
    <row r="2083" spans="1:5" x14ac:dyDescent="0.25">
      <c r="A2083" s="9" t="s">
        <v>1292</v>
      </c>
      <c r="B2083">
        <v>393.7</v>
      </c>
      <c r="C2083" s="86">
        <v>183.46</v>
      </c>
      <c r="D2083" s="87">
        <v>35.089714049999898</v>
      </c>
      <c r="E2083" s="87">
        <v>-106.6817551</v>
      </c>
    </row>
    <row r="2084" spans="1:5" x14ac:dyDescent="0.25">
      <c r="A2084" s="9" t="s">
        <v>1292</v>
      </c>
      <c r="B2084">
        <v>393.8</v>
      </c>
      <c r="C2084" s="86">
        <v>183.52</v>
      </c>
      <c r="D2084" s="87">
        <v>35.0900154099999</v>
      </c>
      <c r="E2084" s="87">
        <v>-106.6828003</v>
      </c>
    </row>
    <row r="2085" spans="1:5" x14ac:dyDescent="0.25">
      <c r="A2085" s="9" t="s">
        <v>1292</v>
      </c>
      <c r="B2085">
        <v>393.9</v>
      </c>
      <c r="C2085" s="86">
        <v>183.58</v>
      </c>
      <c r="D2085" s="87">
        <v>35.090312959999899</v>
      </c>
      <c r="E2085" s="87">
        <v>-106.68385309999999</v>
      </c>
    </row>
    <row r="2086" spans="1:5" x14ac:dyDescent="0.25">
      <c r="A2086" s="9" t="s">
        <v>1292</v>
      </c>
      <c r="B2086">
        <v>394</v>
      </c>
      <c r="C2086" s="86">
        <v>183.65</v>
      </c>
      <c r="D2086" s="87">
        <v>35.090690610000003</v>
      </c>
      <c r="E2086" s="87">
        <v>-106.6848679</v>
      </c>
    </row>
    <row r="2087" spans="1:5" x14ac:dyDescent="0.25">
      <c r="A2087" s="9" t="s">
        <v>1292</v>
      </c>
      <c r="B2087">
        <v>394.1</v>
      </c>
      <c r="C2087" s="86">
        <v>183.71</v>
      </c>
      <c r="D2087" s="87">
        <v>35.0911025999999</v>
      </c>
      <c r="E2087" s="87">
        <v>-106.6858826</v>
      </c>
    </row>
    <row r="2088" spans="1:5" x14ac:dyDescent="0.25">
      <c r="A2088" s="9" t="s">
        <v>1292</v>
      </c>
      <c r="B2088">
        <v>394.2</v>
      </c>
      <c r="C2088" s="86">
        <v>183.78</v>
      </c>
      <c r="D2088" s="87">
        <v>35.09189224</v>
      </c>
      <c r="E2088" s="87">
        <v>-106.6865997</v>
      </c>
    </row>
    <row r="2089" spans="1:5" x14ac:dyDescent="0.25">
      <c r="A2089" s="9" t="s">
        <v>1292</v>
      </c>
      <c r="B2089">
        <v>394.3</v>
      </c>
      <c r="C2089" s="86">
        <v>183.85</v>
      </c>
      <c r="D2089" s="87">
        <v>35.092823029999899</v>
      </c>
      <c r="E2089" s="87">
        <v>-106.6871567</v>
      </c>
    </row>
    <row r="2090" spans="1:5" x14ac:dyDescent="0.25">
      <c r="A2090" s="9" t="s">
        <v>1292</v>
      </c>
      <c r="B2090">
        <v>394.4</v>
      </c>
      <c r="C2090" s="86">
        <v>183.92</v>
      </c>
      <c r="D2090" s="87">
        <v>35.093830109999899</v>
      </c>
      <c r="E2090" s="87">
        <v>-106.6875687</v>
      </c>
    </row>
    <row r="2091" spans="1:5" x14ac:dyDescent="0.25">
      <c r="A2091" s="9" t="s">
        <v>1292</v>
      </c>
      <c r="B2091">
        <v>394.5</v>
      </c>
      <c r="C2091" s="86">
        <v>183.99</v>
      </c>
      <c r="D2091" s="87">
        <v>35.094726559999899</v>
      </c>
      <c r="E2091" s="87">
        <v>-106.6881714</v>
      </c>
    </row>
    <row r="2092" spans="1:5" x14ac:dyDescent="0.25">
      <c r="A2092" s="9" t="s">
        <v>1292</v>
      </c>
      <c r="B2092">
        <v>394.6</v>
      </c>
      <c r="C2092" s="86">
        <v>184.06</v>
      </c>
      <c r="D2092" s="87">
        <v>35.09539032</v>
      </c>
      <c r="E2092" s="87">
        <v>-106.68898009999999</v>
      </c>
    </row>
    <row r="2093" spans="1:5" x14ac:dyDescent="0.25">
      <c r="A2093" s="9" t="s">
        <v>1292</v>
      </c>
      <c r="B2093">
        <v>394.7</v>
      </c>
      <c r="C2093" s="86">
        <v>184.12</v>
      </c>
      <c r="D2093" s="87">
        <v>35.09572601</v>
      </c>
      <c r="E2093" s="87">
        <v>-106.6900177</v>
      </c>
    </row>
    <row r="2094" spans="1:5" x14ac:dyDescent="0.25">
      <c r="A2094" s="9" t="s">
        <v>1292</v>
      </c>
      <c r="B2094">
        <v>394.8</v>
      </c>
      <c r="C2094" s="86">
        <v>184.18</v>
      </c>
      <c r="D2094" s="87">
        <v>35.096210480000003</v>
      </c>
      <c r="E2094" s="87">
        <v>-106.6909943</v>
      </c>
    </row>
    <row r="2095" spans="1:5" x14ac:dyDescent="0.25">
      <c r="A2095" s="9" t="s">
        <v>1292</v>
      </c>
      <c r="B2095">
        <v>394.9</v>
      </c>
      <c r="C2095" s="86">
        <v>184.25</v>
      </c>
      <c r="D2095" s="87">
        <v>35.096691130000004</v>
      </c>
      <c r="E2095" s="87">
        <v>-106.69197080000001</v>
      </c>
    </row>
    <row r="2096" spans="1:5" x14ac:dyDescent="0.25">
      <c r="A2096" s="9" t="s">
        <v>1292</v>
      </c>
      <c r="B2096">
        <v>395</v>
      </c>
      <c r="C2096" s="86">
        <v>184.31</v>
      </c>
      <c r="D2096" s="87">
        <v>35.097354889999899</v>
      </c>
      <c r="E2096" s="87">
        <v>-106.6928329</v>
      </c>
    </row>
    <row r="2097" spans="1:5" x14ac:dyDescent="0.25">
      <c r="A2097" s="9" t="s">
        <v>1292</v>
      </c>
      <c r="B2097">
        <v>395.1</v>
      </c>
      <c r="C2097" s="86">
        <v>184.37</v>
      </c>
      <c r="D2097" s="87">
        <v>35.098239900000003</v>
      </c>
      <c r="E2097" s="87">
        <v>-106.6932755</v>
      </c>
    </row>
    <row r="2098" spans="1:5" x14ac:dyDescent="0.25">
      <c r="A2098" s="9" t="s">
        <v>1292</v>
      </c>
      <c r="B2098">
        <v>395.2</v>
      </c>
      <c r="C2098" s="86">
        <v>184.45</v>
      </c>
      <c r="D2098" s="87">
        <v>35.099327090000003</v>
      </c>
      <c r="E2098" s="87">
        <v>-106.6933289</v>
      </c>
    </row>
    <row r="2099" spans="1:5" x14ac:dyDescent="0.25">
      <c r="A2099" s="9" t="s">
        <v>1292</v>
      </c>
      <c r="B2099">
        <v>395.3</v>
      </c>
      <c r="C2099" s="86">
        <v>184.52</v>
      </c>
      <c r="D2099" s="87">
        <v>35.100406649999897</v>
      </c>
      <c r="E2099" s="87">
        <v>-106.6934662</v>
      </c>
    </row>
    <row r="2100" spans="1:5" x14ac:dyDescent="0.25">
      <c r="A2100" s="9" t="s">
        <v>1292</v>
      </c>
      <c r="B2100">
        <v>395.4</v>
      </c>
      <c r="C2100" s="86">
        <v>184.6</v>
      </c>
      <c r="D2100" s="87">
        <v>35.101390840000001</v>
      </c>
      <c r="E2100" s="87">
        <v>-106.6939316</v>
      </c>
    </row>
    <row r="2101" spans="1:5" x14ac:dyDescent="0.25">
      <c r="A2101" s="9" t="s">
        <v>1292</v>
      </c>
      <c r="B2101">
        <v>395.5</v>
      </c>
      <c r="C2101" s="86">
        <v>184.67</v>
      </c>
      <c r="D2101" s="87">
        <v>35.102401729999897</v>
      </c>
      <c r="E2101" s="87">
        <v>-106.6943283</v>
      </c>
    </row>
    <row r="2102" spans="1:5" x14ac:dyDescent="0.25">
      <c r="A2102" s="9" t="s">
        <v>1292</v>
      </c>
      <c r="B2102">
        <v>395.6</v>
      </c>
      <c r="C2102" s="86">
        <v>184.74</v>
      </c>
      <c r="D2102" s="87">
        <v>35.103488919999897</v>
      </c>
      <c r="E2102" s="87">
        <v>-106.6944122</v>
      </c>
    </row>
    <row r="2103" spans="1:5" x14ac:dyDescent="0.25">
      <c r="A2103" s="9" t="s">
        <v>1292</v>
      </c>
      <c r="B2103">
        <v>395.7</v>
      </c>
      <c r="C2103" s="86">
        <v>184.81</v>
      </c>
      <c r="D2103" s="87">
        <v>35.1044616699999</v>
      </c>
      <c r="E2103" s="87">
        <v>-106.69403079999999</v>
      </c>
    </row>
    <row r="2104" spans="1:5" x14ac:dyDescent="0.25">
      <c r="A2104" s="9" t="s">
        <v>1292</v>
      </c>
      <c r="B2104">
        <v>395.8</v>
      </c>
      <c r="C2104" s="86">
        <v>184.88</v>
      </c>
      <c r="D2104" s="87">
        <v>35.105369570000001</v>
      </c>
      <c r="E2104" s="87">
        <v>-106.69343569999999</v>
      </c>
    </row>
    <row r="2105" spans="1:5" x14ac:dyDescent="0.25">
      <c r="A2105" s="9" t="s">
        <v>1292</v>
      </c>
      <c r="B2105">
        <v>395.9</v>
      </c>
      <c r="C2105" s="86">
        <v>184.96</v>
      </c>
      <c r="D2105" s="87">
        <v>35.106273649999899</v>
      </c>
      <c r="E2105" s="87">
        <v>-106.6928253</v>
      </c>
    </row>
    <row r="2106" spans="1:5" x14ac:dyDescent="0.25">
      <c r="A2106" s="9" t="s">
        <v>1292</v>
      </c>
      <c r="B2106">
        <v>396</v>
      </c>
      <c r="C2106" s="86">
        <v>185.03</v>
      </c>
      <c r="D2106" s="87">
        <v>35.107185360000003</v>
      </c>
      <c r="E2106" s="87">
        <v>-106.6922302</v>
      </c>
    </row>
    <row r="2107" spans="1:5" x14ac:dyDescent="0.25">
      <c r="A2107" s="9" t="s">
        <v>1292</v>
      </c>
      <c r="B2107">
        <v>396.1</v>
      </c>
      <c r="C2107" s="86">
        <v>185.1</v>
      </c>
      <c r="D2107" s="87">
        <v>35.108165739999897</v>
      </c>
      <c r="E2107" s="87">
        <v>-106.69174959999999</v>
      </c>
    </row>
    <row r="2108" spans="1:5" x14ac:dyDescent="0.25">
      <c r="A2108" s="9" t="s">
        <v>1292</v>
      </c>
      <c r="B2108">
        <v>396.2</v>
      </c>
      <c r="C2108" s="86">
        <v>185.18</v>
      </c>
      <c r="D2108" s="87">
        <v>35.109207150000003</v>
      </c>
      <c r="E2108" s="87">
        <v>-106.6915283</v>
      </c>
    </row>
    <row r="2109" spans="1:5" x14ac:dyDescent="0.25">
      <c r="A2109" s="9" t="s">
        <v>1292</v>
      </c>
      <c r="B2109">
        <v>396.3</v>
      </c>
      <c r="C2109" s="86">
        <v>185.25</v>
      </c>
      <c r="D2109" s="87">
        <v>35.1102981599999</v>
      </c>
      <c r="E2109" s="87">
        <v>-106.6915054</v>
      </c>
    </row>
    <row r="2110" spans="1:5" x14ac:dyDescent="0.25">
      <c r="A2110" s="9" t="s">
        <v>1292</v>
      </c>
      <c r="B2110">
        <v>396.4</v>
      </c>
      <c r="C2110" s="86">
        <v>185.33</v>
      </c>
      <c r="D2110" s="87">
        <v>35.1113853499999</v>
      </c>
      <c r="E2110" s="87">
        <v>-106.69151309999999</v>
      </c>
    </row>
    <row r="2111" spans="1:5" x14ac:dyDescent="0.25">
      <c r="A2111" s="9" t="s">
        <v>1292</v>
      </c>
      <c r="B2111">
        <v>396.5</v>
      </c>
      <c r="C2111" s="86">
        <v>185.4</v>
      </c>
      <c r="D2111" s="87">
        <v>35.112476350000001</v>
      </c>
      <c r="E2111" s="87">
        <v>-106.69153590000001</v>
      </c>
    </row>
    <row r="2112" spans="1:5" x14ac:dyDescent="0.25">
      <c r="A2112" s="9" t="s">
        <v>1292</v>
      </c>
      <c r="B2112">
        <v>396.6</v>
      </c>
      <c r="C2112" s="86">
        <v>185.47</v>
      </c>
      <c r="D2112" s="87">
        <v>35.113521579999897</v>
      </c>
      <c r="E2112" s="87">
        <v>-106.6912689</v>
      </c>
    </row>
    <row r="2113" spans="1:5" x14ac:dyDescent="0.25">
      <c r="A2113" s="9" t="s">
        <v>1292</v>
      </c>
      <c r="B2113">
        <v>396.7</v>
      </c>
      <c r="C2113" s="86">
        <v>185.55</v>
      </c>
      <c r="D2113" s="87">
        <v>35.114593509999899</v>
      </c>
      <c r="E2113" s="87">
        <v>-106.69113160000001</v>
      </c>
    </row>
    <row r="2114" spans="1:5" x14ac:dyDescent="0.25">
      <c r="A2114" s="9" t="s">
        <v>1292</v>
      </c>
      <c r="B2114">
        <v>396.8</v>
      </c>
      <c r="C2114" s="86">
        <v>185.62</v>
      </c>
      <c r="D2114" s="87">
        <v>35.115680689999898</v>
      </c>
      <c r="E2114" s="87">
        <v>-106.6911087</v>
      </c>
    </row>
    <row r="2115" spans="1:5" x14ac:dyDescent="0.25">
      <c r="A2115" s="9" t="s">
        <v>1292</v>
      </c>
      <c r="B2115">
        <v>396.9</v>
      </c>
      <c r="C2115" s="86">
        <v>185.7</v>
      </c>
      <c r="D2115" s="87">
        <v>35.116771700000001</v>
      </c>
      <c r="E2115" s="87">
        <v>-106.69107820000001</v>
      </c>
    </row>
    <row r="2116" spans="1:5" x14ac:dyDescent="0.25">
      <c r="A2116" s="9" t="s">
        <v>1292</v>
      </c>
      <c r="B2116">
        <v>397</v>
      </c>
      <c r="C2116" s="86">
        <v>185.77</v>
      </c>
      <c r="D2116" s="87">
        <v>35.117858890000001</v>
      </c>
      <c r="E2116" s="87">
        <v>-106.6910553</v>
      </c>
    </row>
    <row r="2117" spans="1:5" x14ac:dyDescent="0.25">
      <c r="A2117" s="9" t="s">
        <v>1292</v>
      </c>
      <c r="B2117">
        <v>397.1</v>
      </c>
      <c r="C2117" s="86">
        <v>185.84</v>
      </c>
      <c r="D2117" s="87">
        <v>35.118942259999898</v>
      </c>
      <c r="E2117" s="87">
        <v>-106.6909256</v>
      </c>
    </row>
    <row r="2118" spans="1:5" x14ac:dyDescent="0.25">
      <c r="A2118" s="9" t="s">
        <v>1292</v>
      </c>
      <c r="B2118">
        <v>397.2</v>
      </c>
      <c r="C2118" s="86">
        <v>185.91</v>
      </c>
      <c r="D2118" s="87">
        <v>35.1200141899999</v>
      </c>
      <c r="E2118" s="87">
        <v>-106.6907425</v>
      </c>
    </row>
    <row r="2119" spans="1:5" x14ac:dyDescent="0.25">
      <c r="A2119" s="9" t="s">
        <v>1292</v>
      </c>
      <c r="B2119">
        <v>397.3</v>
      </c>
      <c r="C2119" s="86">
        <v>185.99</v>
      </c>
      <c r="D2119" s="87">
        <v>35.121055599999899</v>
      </c>
      <c r="E2119" s="87">
        <v>-106.69102479999999</v>
      </c>
    </row>
    <row r="2120" spans="1:5" x14ac:dyDescent="0.25">
      <c r="A2120" s="9" t="s">
        <v>1292</v>
      </c>
      <c r="B2120">
        <v>397.4</v>
      </c>
      <c r="C2120" s="86">
        <v>186.06</v>
      </c>
      <c r="D2120" s="87">
        <v>35.12212753</v>
      </c>
      <c r="E2120" s="87">
        <v>-106.691185</v>
      </c>
    </row>
    <row r="2121" spans="1:5" x14ac:dyDescent="0.25">
      <c r="A2121" s="9" t="s">
        <v>1292</v>
      </c>
      <c r="B2121">
        <v>397.5</v>
      </c>
      <c r="C2121" s="86">
        <v>186.13</v>
      </c>
      <c r="D2121" s="87">
        <v>35.123210909999898</v>
      </c>
      <c r="E2121" s="87">
        <v>-106.69127659999999</v>
      </c>
    </row>
    <row r="2122" spans="1:5" x14ac:dyDescent="0.25">
      <c r="A2122" s="9" t="s">
        <v>1292</v>
      </c>
      <c r="B2122">
        <v>397.6</v>
      </c>
      <c r="C2122" s="86">
        <v>186.21</v>
      </c>
      <c r="D2122" s="87">
        <v>35.124286650000002</v>
      </c>
      <c r="E2122" s="87">
        <v>-106.6910934</v>
      </c>
    </row>
    <row r="2123" spans="1:5" x14ac:dyDescent="0.25">
      <c r="A2123" s="9" t="s">
        <v>1292</v>
      </c>
      <c r="B2123">
        <v>397.7</v>
      </c>
      <c r="C2123" s="86">
        <v>186.29</v>
      </c>
      <c r="D2123" s="87">
        <v>35.1253700299999</v>
      </c>
      <c r="E2123" s="87">
        <v>-106.69102479999999</v>
      </c>
    </row>
    <row r="2124" spans="1:5" x14ac:dyDescent="0.25">
      <c r="A2124" s="9" t="s">
        <v>1292</v>
      </c>
      <c r="B2124">
        <v>397.8</v>
      </c>
      <c r="C2124" s="86">
        <v>186.36</v>
      </c>
      <c r="D2124" s="87">
        <v>35.126453400000003</v>
      </c>
      <c r="E2124" s="87">
        <v>-106.69095609999999</v>
      </c>
    </row>
    <row r="2125" spans="1:5" x14ac:dyDescent="0.25">
      <c r="A2125" s="9" t="s">
        <v>1292</v>
      </c>
      <c r="B2125">
        <v>397.9</v>
      </c>
      <c r="C2125" s="86">
        <v>186.43</v>
      </c>
      <c r="D2125" s="87">
        <v>35.127525329999898</v>
      </c>
      <c r="E2125" s="87">
        <v>-106.6907501</v>
      </c>
    </row>
    <row r="2126" spans="1:5" x14ac:dyDescent="0.25">
      <c r="A2126" s="9" t="s">
        <v>1292</v>
      </c>
      <c r="B2126">
        <v>398</v>
      </c>
      <c r="C2126" s="86">
        <v>186.51</v>
      </c>
      <c r="D2126" s="87">
        <v>35.128593440000003</v>
      </c>
      <c r="E2126" s="87">
        <v>-106.69053649999999</v>
      </c>
    </row>
    <row r="2127" spans="1:5" x14ac:dyDescent="0.25">
      <c r="A2127" s="9" t="s">
        <v>1292</v>
      </c>
      <c r="B2127">
        <v>398.1</v>
      </c>
      <c r="C2127" s="86">
        <v>186.58</v>
      </c>
      <c r="D2127" s="87">
        <v>35.12965775</v>
      </c>
      <c r="E2127" s="87">
        <v>-106.69029999999999</v>
      </c>
    </row>
    <row r="2128" spans="1:5" x14ac:dyDescent="0.25">
      <c r="A2128" s="9" t="s">
        <v>1292</v>
      </c>
      <c r="B2128">
        <v>398.2</v>
      </c>
      <c r="C2128" s="86">
        <v>186.65</v>
      </c>
      <c r="D2128" s="87">
        <v>35.130672449999899</v>
      </c>
      <c r="E2128" s="87">
        <v>-106.6899033</v>
      </c>
    </row>
    <row r="2129" spans="1:5" x14ac:dyDescent="0.25">
      <c r="A2129" s="9" t="s">
        <v>1292</v>
      </c>
      <c r="B2129">
        <v>398.3</v>
      </c>
      <c r="C2129" s="86">
        <v>186.72</v>
      </c>
      <c r="D2129" s="87">
        <v>35.131645200000001</v>
      </c>
      <c r="E2129" s="87">
        <v>-106.6894302</v>
      </c>
    </row>
    <row r="2130" spans="1:5" x14ac:dyDescent="0.25">
      <c r="A2130" s="9" t="s">
        <v>1292</v>
      </c>
      <c r="B2130">
        <v>398.4</v>
      </c>
      <c r="C2130" s="86">
        <v>186.79</v>
      </c>
      <c r="D2130" s="87">
        <v>35.132541660000001</v>
      </c>
      <c r="E2130" s="87">
        <v>-106.6888123</v>
      </c>
    </row>
    <row r="2131" spans="1:5" x14ac:dyDescent="0.25">
      <c r="A2131" s="9" t="s">
        <v>1292</v>
      </c>
      <c r="B2131">
        <v>398.5</v>
      </c>
      <c r="C2131" s="86">
        <v>186.86</v>
      </c>
      <c r="D2131" s="87">
        <v>35.133426669999899</v>
      </c>
      <c r="E2131" s="87">
        <v>-106.6881714</v>
      </c>
    </row>
    <row r="2132" spans="1:5" x14ac:dyDescent="0.25">
      <c r="A2132" s="9" t="s">
        <v>1292</v>
      </c>
      <c r="B2132">
        <v>398.6</v>
      </c>
      <c r="C2132" s="86">
        <v>186.93</v>
      </c>
      <c r="D2132" s="87">
        <v>35.134254460000001</v>
      </c>
      <c r="E2132" s="87">
        <v>-106.6874619</v>
      </c>
    </row>
    <row r="2133" spans="1:5" x14ac:dyDescent="0.25">
      <c r="A2133" s="9" t="s">
        <v>1292</v>
      </c>
      <c r="B2133">
        <v>398.7</v>
      </c>
      <c r="C2133" s="86">
        <v>187.01</v>
      </c>
      <c r="D2133" s="87">
        <v>35.135082240000003</v>
      </c>
      <c r="E2133" s="87">
        <v>-106.6867599</v>
      </c>
    </row>
    <row r="2134" spans="1:5" x14ac:dyDescent="0.25">
      <c r="A2134" s="9" t="s">
        <v>1292</v>
      </c>
      <c r="B2134">
        <v>398.8</v>
      </c>
      <c r="C2134" s="86">
        <v>187.07</v>
      </c>
      <c r="D2134" s="87">
        <v>35.135910029999899</v>
      </c>
      <c r="E2134" s="87">
        <v>-106.6860504</v>
      </c>
    </row>
    <row r="2135" spans="1:5" x14ac:dyDescent="0.25">
      <c r="A2135" s="9" t="s">
        <v>1292</v>
      </c>
      <c r="B2135">
        <v>398.9</v>
      </c>
      <c r="C2135" s="86">
        <v>187.14</v>
      </c>
      <c r="D2135" s="87">
        <v>35.136734009999898</v>
      </c>
      <c r="E2135" s="87">
        <v>-106.6853333</v>
      </c>
    </row>
    <row r="2136" spans="1:5" x14ac:dyDescent="0.25">
      <c r="A2136" s="9" t="s">
        <v>1292</v>
      </c>
      <c r="B2136">
        <v>399</v>
      </c>
      <c r="C2136" s="86">
        <v>187.2</v>
      </c>
      <c r="D2136" s="87">
        <v>35.137535100000001</v>
      </c>
      <c r="E2136" s="87">
        <v>-106.68459319999999</v>
      </c>
    </row>
    <row r="2137" spans="1:5" x14ac:dyDescent="0.25">
      <c r="A2137" s="9" t="s">
        <v>1292</v>
      </c>
      <c r="B2137">
        <v>399.1</v>
      </c>
      <c r="C2137" s="86">
        <v>187.27</v>
      </c>
      <c r="D2137" s="87">
        <v>35.138271330000002</v>
      </c>
      <c r="E2137" s="87">
        <v>-106.68379210000001</v>
      </c>
    </row>
    <row r="2138" spans="1:5" x14ac:dyDescent="0.25">
      <c r="A2138" s="9" t="s">
        <v>1292</v>
      </c>
      <c r="B2138">
        <v>399.2</v>
      </c>
      <c r="C2138" s="86">
        <v>187.34</v>
      </c>
      <c r="D2138" s="87">
        <v>35.139003750000001</v>
      </c>
      <c r="E2138" s="87">
        <v>-106.682991</v>
      </c>
    </row>
    <row r="2139" spans="1:5" x14ac:dyDescent="0.25">
      <c r="A2139" s="9" t="s">
        <v>1292</v>
      </c>
      <c r="B2139">
        <v>399.3</v>
      </c>
      <c r="C2139" s="86">
        <v>187.41</v>
      </c>
      <c r="D2139" s="87">
        <v>35.139770509999899</v>
      </c>
      <c r="E2139" s="87">
        <v>-106.6822128</v>
      </c>
    </row>
    <row r="2140" spans="1:5" x14ac:dyDescent="0.25">
      <c r="A2140" s="9" t="s">
        <v>1292</v>
      </c>
      <c r="B2140">
        <v>399.4</v>
      </c>
      <c r="C2140" s="86">
        <v>187.48</v>
      </c>
      <c r="D2140" s="87">
        <v>35.14055252</v>
      </c>
      <c r="E2140" s="87">
        <v>-106.6814499</v>
      </c>
    </row>
    <row r="2141" spans="1:5" x14ac:dyDescent="0.25">
      <c r="A2141" s="9" t="s">
        <v>1292</v>
      </c>
      <c r="B2141">
        <v>399.5</v>
      </c>
      <c r="C2141" s="86">
        <v>187.55</v>
      </c>
      <c r="D2141" s="87">
        <v>35.14134979</v>
      </c>
      <c r="E2141" s="87">
        <v>-106.6807098</v>
      </c>
    </row>
    <row r="2142" spans="1:5" x14ac:dyDescent="0.25">
      <c r="A2142" s="9" t="s">
        <v>1292</v>
      </c>
      <c r="B2142">
        <v>399.6</v>
      </c>
      <c r="C2142" s="86">
        <v>187.61</v>
      </c>
      <c r="D2142" s="87">
        <v>35.1421470599999</v>
      </c>
      <c r="E2142" s="87">
        <v>-106.67996979999999</v>
      </c>
    </row>
    <row r="2143" spans="1:5" x14ac:dyDescent="0.25">
      <c r="A2143" s="9" t="s">
        <v>1292</v>
      </c>
      <c r="B2143">
        <v>399.7</v>
      </c>
      <c r="C2143" s="86">
        <v>187.68</v>
      </c>
      <c r="D2143" s="87">
        <v>35.142955780000001</v>
      </c>
      <c r="E2143" s="87">
        <v>-106.67923740000001</v>
      </c>
    </row>
    <row r="2144" spans="1:5" x14ac:dyDescent="0.25">
      <c r="A2144" s="9" t="s">
        <v>1292</v>
      </c>
      <c r="B2144">
        <v>399.8</v>
      </c>
      <c r="C2144" s="86">
        <v>187.76</v>
      </c>
      <c r="D2144" s="87">
        <v>35.143764500000003</v>
      </c>
      <c r="E2144" s="87">
        <v>-106.67850489999999</v>
      </c>
    </row>
    <row r="2145" spans="1:5" x14ac:dyDescent="0.25">
      <c r="A2145" s="9" t="s">
        <v>1292</v>
      </c>
      <c r="B2145">
        <v>399.9</v>
      </c>
      <c r="C2145" s="86">
        <v>187.84</v>
      </c>
      <c r="D2145" s="87">
        <v>35.144615170000002</v>
      </c>
      <c r="E2145" s="87">
        <v>-106.6778259</v>
      </c>
    </row>
    <row r="2146" spans="1:5" x14ac:dyDescent="0.25">
      <c r="A2146" s="9" t="s">
        <v>1292</v>
      </c>
      <c r="B2146">
        <v>400</v>
      </c>
      <c r="C2146" s="86">
        <v>187.9</v>
      </c>
      <c r="D2146" s="87">
        <v>35.145504000000003</v>
      </c>
      <c r="E2146" s="87">
        <v>-106.6772003</v>
      </c>
    </row>
    <row r="2147" spans="1:5" x14ac:dyDescent="0.25">
      <c r="A2147" s="9" t="s">
        <v>1292</v>
      </c>
      <c r="B2147">
        <v>400.1</v>
      </c>
      <c r="C2147" s="86">
        <v>187.98</v>
      </c>
      <c r="D2147" s="87">
        <v>35.146392820000003</v>
      </c>
      <c r="E2147" s="87">
        <v>-106.6765671</v>
      </c>
    </row>
    <row r="2148" spans="1:5" x14ac:dyDescent="0.25">
      <c r="A2148" s="9" t="s">
        <v>1292</v>
      </c>
      <c r="B2148">
        <v>400.2</v>
      </c>
      <c r="C2148" s="86">
        <v>188.04</v>
      </c>
      <c r="D2148" s="87">
        <v>35.14720535</v>
      </c>
      <c r="E2148" s="87">
        <v>-106.6758423</v>
      </c>
    </row>
    <row r="2149" spans="1:5" x14ac:dyDescent="0.25">
      <c r="A2149" s="9" t="s">
        <v>1292</v>
      </c>
      <c r="B2149">
        <v>400.3</v>
      </c>
      <c r="C2149" s="86">
        <v>188.1</v>
      </c>
      <c r="D2149" s="87">
        <v>35.148021700000001</v>
      </c>
      <c r="E2149" s="87">
        <v>-106.6751175</v>
      </c>
    </row>
    <row r="2150" spans="1:5" x14ac:dyDescent="0.25">
      <c r="A2150" s="9" t="s">
        <v>1292</v>
      </c>
      <c r="B2150">
        <v>400.4</v>
      </c>
      <c r="C2150" s="86">
        <v>188.19</v>
      </c>
      <c r="D2150" s="87">
        <v>35.1487999</v>
      </c>
      <c r="E2150" s="87">
        <v>-106.6743546</v>
      </c>
    </row>
    <row r="2151" spans="1:5" x14ac:dyDescent="0.25">
      <c r="A2151" s="9" t="s">
        <v>1292</v>
      </c>
      <c r="B2151">
        <v>400.5</v>
      </c>
      <c r="C2151" s="86">
        <v>188.24</v>
      </c>
      <c r="D2151" s="87">
        <v>35.149559019999899</v>
      </c>
      <c r="E2151" s="87">
        <v>-106.6735764</v>
      </c>
    </row>
    <row r="2152" spans="1:5" x14ac:dyDescent="0.25">
      <c r="A2152" s="9" t="s">
        <v>1292</v>
      </c>
      <c r="B2152">
        <v>400.6</v>
      </c>
      <c r="C2152" s="86">
        <v>188.31</v>
      </c>
      <c r="D2152" s="87">
        <v>35.15034103</v>
      </c>
      <c r="E2152" s="87">
        <v>-106.672821</v>
      </c>
    </row>
    <row r="2153" spans="1:5" x14ac:dyDescent="0.25">
      <c r="A2153" s="9" t="s">
        <v>1292</v>
      </c>
      <c r="B2153">
        <v>400.7</v>
      </c>
      <c r="C2153" s="86">
        <v>188.38</v>
      </c>
      <c r="D2153" s="87">
        <v>35.151130680000001</v>
      </c>
      <c r="E2153" s="87">
        <v>-106.6720657</v>
      </c>
    </row>
    <row r="2154" spans="1:5" x14ac:dyDescent="0.25">
      <c r="A2154" s="9" t="s">
        <v>1292</v>
      </c>
      <c r="B2154">
        <v>400.8</v>
      </c>
      <c r="C2154" s="86">
        <v>188.45</v>
      </c>
      <c r="D2154" s="87">
        <v>35.152118680000001</v>
      </c>
      <c r="E2154" s="87">
        <v>-106.6716766</v>
      </c>
    </row>
    <row r="2155" spans="1:5" x14ac:dyDescent="0.25">
      <c r="A2155" s="9" t="s">
        <v>1292</v>
      </c>
      <c r="B2155">
        <v>400.9</v>
      </c>
      <c r="C2155" s="86">
        <v>188.52</v>
      </c>
      <c r="D2155" s="87">
        <v>35.153156279999898</v>
      </c>
      <c r="E2155" s="87">
        <v>-106.67137150000001</v>
      </c>
    </row>
    <row r="2156" spans="1:5" x14ac:dyDescent="0.25">
      <c r="A2156" s="9" t="s">
        <v>1292</v>
      </c>
      <c r="B2156">
        <v>401</v>
      </c>
      <c r="C2156" s="86">
        <v>188.61</v>
      </c>
      <c r="D2156" s="87">
        <v>35.154144289999898</v>
      </c>
      <c r="E2156" s="87">
        <v>-106.6709061</v>
      </c>
    </row>
    <row r="2157" spans="1:5" x14ac:dyDescent="0.25">
      <c r="A2157" s="9" t="s">
        <v>1292</v>
      </c>
      <c r="B2157">
        <v>401.1</v>
      </c>
      <c r="C2157" s="86">
        <v>188.66</v>
      </c>
      <c r="D2157" s="87">
        <v>35.155124659999899</v>
      </c>
      <c r="E2157" s="87">
        <v>-106.670433</v>
      </c>
    </row>
    <row r="2158" spans="1:5" x14ac:dyDescent="0.25">
      <c r="A2158" s="9" t="s">
        <v>1292</v>
      </c>
      <c r="B2158">
        <v>401.2</v>
      </c>
      <c r="C2158" s="86">
        <v>188.75</v>
      </c>
      <c r="D2158" s="87">
        <v>35.156093599999899</v>
      </c>
      <c r="E2158" s="87">
        <v>-106.6699371</v>
      </c>
    </row>
    <row r="2159" spans="1:5" x14ac:dyDescent="0.25">
      <c r="A2159" s="9" t="s">
        <v>1292</v>
      </c>
      <c r="B2159">
        <v>401.3</v>
      </c>
      <c r="C2159" s="86">
        <v>188.82</v>
      </c>
      <c r="D2159" s="87">
        <v>35.157066350000001</v>
      </c>
      <c r="E2159" s="87">
        <v>-106.66944890000001</v>
      </c>
    </row>
    <row r="2160" spans="1:5" x14ac:dyDescent="0.25">
      <c r="A2160" s="9" t="s">
        <v>1292</v>
      </c>
      <c r="B2160">
        <v>401.4</v>
      </c>
      <c r="C2160" s="86">
        <v>188.89</v>
      </c>
      <c r="D2160" s="87">
        <v>35.158027650000001</v>
      </c>
      <c r="E2160" s="87">
        <v>-106.6689301</v>
      </c>
    </row>
    <row r="2161" spans="1:5" x14ac:dyDescent="0.25">
      <c r="A2161" s="9" t="s">
        <v>1292</v>
      </c>
      <c r="B2161">
        <v>401.5</v>
      </c>
      <c r="C2161" s="86">
        <v>188.96</v>
      </c>
      <c r="D2161" s="87">
        <v>35.158973690000003</v>
      </c>
      <c r="E2161" s="87">
        <v>-106.6683884</v>
      </c>
    </row>
    <row r="2162" spans="1:5" x14ac:dyDescent="0.25">
      <c r="A2162" s="9" t="s">
        <v>1292</v>
      </c>
      <c r="B2162">
        <v>401.6</v>
      </c>
      <c r="C2162" s="86">
        <v>189.04</v>
      </c>
      <c r="D2162" s="87">
        <v>35.159915920000003</v>
      </c>
      <c r="E2162" s="87">
        <v>-106.6678467</v>
      </c>
    </row>
    <row r="2163" spans="1:5" x14ac:dyDescent="0.25">
      <c r="A2163" s="9" t="s">
        <v>1292</v>
      </c>
      <c r="B2163">
        <v>401.7</v>
      </c>
      <c r="C2163" s="86">
        <v>189.11</v>
      </c>
      <c r="D2163" s="87">
        <v>35.16085434</v>
      </c>
      <c r="E2163" s="87">
        <v>-106.6672897</v>
      </c>
    </row>
    <row r="2164" spans="1:5" x14ac:dyDescent="0.25">
      <c r="A2164" s="9" t="s">
        <v>1292</v>
      </c>
      <c r="B2164">
        <v>401.8</v>
      </c>
      <c r="C2164" s="86">
        <v>189.18</v>
      </c>
      <c r="D2164" s="87">
        <v>35.16169739</v>
      </c>
      <c r="E2164" s="87">
        <v>-106.66662599999999</v>
      </c>
    </row>
    <row r="2165" spans="1:5" x14ac:dyDescent="0.25">
      <c r="A2165" s="9" t="s">
        <v>1292</v>
      </c>
      <c r="B2165">
        <v>401.9</v>
      </c>
      <c r="C2165" s="86">
        <v>189.25</v>
      </c>
      <c r="D2165" s="87">
        <v>35.162380220000003</v>
      </c>
      <c r="E2165" s="87">
        <v>-106.66577150000001</v>
      </c>
    </row>
    <row r="2166" spans="1:5" x14ac:dyDescent="0.25">
      <c r="A2166" s="9" t="s">
        <v>1292</v>
      </c>
      <c r="B2166">
        <v>402</v>
      </c>
      <c r="C2166" s="86">
        <v>189.31</v>
      </c>
      <c r="D2166" s="87">
        <v>35.16283035</v>
      </c>
      <c r="E2166" s="87">
        <v>-106.6647797</v>
      </c>
    </row>
    <row r="2167" spans="1:5" x14ac:dyDescent="0.25">
      <c r="A2167" s="9" t="s">
        <v>1292</v>
      </c>
      <c r="B2167">
        <v>402.1</v>
      </c>
      <c r="C2167" s="86">
        <v>189.38</v>
      </c>
      <c r="D2167" s="87">
        <v>35.163303380000002</v>
      </c>
      <c r="E2167" s="87">
        <v>-106.6638031</v>
      </c>
    </row>
    <row r="2168" spans="1:5" x14ac:dyDescent="0.25">
      <c r="A2168" s="9" t="s">
        <v>1292</v>
      </c>
      <c r="B2168">
        <v>402.2</v>
      </c>
      <c r="C2168" s="86">
        <v>189.44</v>
      </c>
      <c r="D2168" s="87">
        <v>35.163978579999899</v>
      </c>
      <c r="E2168" s="87">
        <v>-106.66294859999999</v>
      </c>
    </row>
    <row r="2169" spans="1:5" x14ac:dyDescent="0.25">
      <c r="A2169" s="9" t="s">
        <v>1292</v>
      </c>
      <c r="B2169">
        <v>402.3</v>
      </c>
      <c r="C2169" s="86">
        <v>189.51</v>
      </c>
      <c r="D2169" s="87">
        <v>35.164653780000002</v>
      </c>
      <c r="E2169" s="87">
        <v>-106.6620941</v>
      </c>
    </row>
    <row r="2170" spans="1:5" x14ac:dyDescent="0.25">
      <c r="A2170" s="9" t="s">
        <v>1292</v>
      </c>
      <c r="B2170">
        <v>402.4</v>
      </c>
      <c r="C2170" s="86">
        <v>189.58</v>
      </c>
      <c r="D2170" s="87">
        <v>35.16536713</v>
      </c>
      <c r="E2170" s="87">
        <v>-106.6612701</v>
      </c>
    </row>
    <row r="2171" spans="1:5" x14ac:dyDescent="0.25">
      <c r="A2171" s="9" t="s">
        <v>1292</v>
      </c>
      <c r="B2171">
        <v>402.5</v>
      </c>
      <c r="C2171" s="86">
        <v>189.65</v>
      </c>
      <c r="D2171" s="87">
        <v>35.166084290000001</v>
      </c>
      <c r="E2171" s="87">
        <v>-106.6604462</v>
      </c>
    </row>
    <row r="2172" spans="1:5" x14ac:dyDescent="0.25">
      <c r="A2172" s="9" t="s">
        <v>1292</v>
      </c>
      <c r="B2172">
        <v>402.6</v>
      </c>
      <c r="C2172" s="86">
        <v>189.72</v>
      </c>
      <c r="D2172" s="87">
        <v>35.166797639999899</v>
      </c>
      <c r="E2172" s="87">
        <v>-106.6596222</v>
      </c>
    </row>
    <row r="2173" spans="1:5" x14ac:dyDescent="0.25">
      <c r="A2173" s="9" t="s">
        <v>1292</v>
      </c>
      <c r="B2173">
        <v>402.7</v>
      </c>
      <c r="C2173" s="86">
        <v>189.78</v>
      </c>
      <c r="D2173" s="87">
        <v>35.167510989999897</v>
      </c>
      <c r="E2173" s="87">
        <v>-106.65879820000001</v>
      </c>
    </row>
    <row r="2174" spans="1:5" x14ac:dyDescent="0.25">
      <c r="A2174" s="9" t="s">
        <v>1292</v>
      </c>
      <c r="B2174">
        <v>402.8</v>
      </c>
      <c r="C2174" s="86">
        <v>189.85</v>
      </c>
      <c r="D2174" s="87">
        <v>35.168292999999899</v>
      </c>
      <c r="E2174" s="87">
        <v>-106.6580582</v>
      </c>
    </row>
    <row r="2175" spans="1:5" x14ac:dyDescent="0.25">
      <c r="A2175" s="9" t="s">
        <v>1292</v>
      </c>
      <c r="B2175">
        <v>402.9</v>
      </c>
      <c r="C2175" s="86">
        <v>189.92</v>
      </c>
      <c r="D2175" s="87">
        <v>35.1692275999999</v>
      </c>
      <c r="E2175" s="87">
        <v>-106.6574936</v>
      </c>
    </row>
    <row r="2176" spans="1:5" x14ac:dyDescent="0.25">
      <c r="A2176" s="9" t="s">
        <v>1292</v>
      </c>
      <c r="B2176">
        <v>403</v>
      </c>
      <c r="C2176" s="86">
        <v>189.99</v>
      </c>
      <c r="D2176" s="87">
        <v>35.170158389999898</v>
      </c>
      <c r="E2176" s="87">
        <v>-106.65693659999999</v>
      </c>
    </row>
    <row r="2177" spans="1:5" x14ac:dyDescent="0.25">
      <c r="A2177" s="9" t="s">
        <v>1292</v>
      </c>
      <c r="B2177">
        <v>403.1</v>
      </c>
      <c r="C2177" s="86">
        <v>190.06</v>
      </c>
      <c r="D2177" s="87">
        <v>35.171020509999899</v>
      </c>
      <c r="E2177" s="87">
        <v>-106.6562653</v>
      </c>
    </row>
    <row r="2178" spans="1:5" x14ac:dyDescent="0.25">
      <c r="A2178" s="9" t="s">
        <v>1292</v>
      </c>
      <c r="B2178">
        <v>403.2</v>
      </c>
      <c r="C2178" s="86">
        <v>190.13</v>
      </c>
      <c r="D2178" s="87">
        <v>35.171871189999898</v>
      </c>
      <c r="E2178" s="87">
        <v>-106.6555862</v>
      </c>
    </row>
    <row r="2179" spans="1:5" x14ac:dyDescent="0.25">
      <c r="A2179" s="9" t="s">
        <v>1292</v>
      </c>
      <c r="B2179">
        <v>403.3</v>
      </c>
      <c r="C2179" s="86">
        <v>190.2</v>
      </c>
      <c r="D2179" s="87">
        <v>35.172760009999898</v>
      </c>
      <c r="E2179" s="87">
        <v>-106.65495300000001</v>
      </c>
    </row>
    <row r="2180" spans="1:5" x14ac:dyDescent="0.25">
      <c r="A2180" s="9" t="s">
        <v>1292</v>
      </c>
      <c r="B2180">
        <v>403.4</v>
      </c>
      <c r="C2180" s="86">
        <v>190.27</v>
      </c>
      <c r="D2180" s="87">
        <v>35.17366028</v>
      </c>
      <c r="E2180" s="87">
        <v>-106.6543427</v>
      </c>
    </row>
    <row r="2181" spans="1:5" x14ac:dyDescent="0.25">
      <c r="A2181" s="9" t="s">
        <v>1292</v>
      </c>
      <c r="B2181">
        <v>403.5</v>
      </c>
      <c r="C2181" s="86">
        <v>190.35</v>
      </c>
      <c r="D2181" s="87">
        <v>35.17453003</v>
      </c>
      <c r="E2181" s="87">
        <v>-106.65368650000001</v>
      </c>
    </row>
    <row r="2182" spans="1:5" x14ac:dyDescent="0.25">
      <c r="A2182" s="9" t="s">
        <v>1292</v>
      </c>
      <c r="B2182">
        <v>403.6</v>
      </c>
      <c r="C2182" s="86">
        <v>190.42</v>
      </c>
      <c r="D2182" s="87">
        <v>35.175437930000001</v>
      </c>
      <c r="E2182" s="87">
        <v>-106.65309910000001</v>
      </c>
    </row>
    <row r="2183" spans="1:5" x14ac:dyDescent="0.25">
      <c r="A2183" s="9" t="s">
        <v>1292</v>
      </c>
      <c r="B2183">
        <v>403.7</v>
      </c>
      <c r="C2183" s="86">
        <v>190.49</v>
      </c>
      <c r="D2183" s="87">
        <v>35.17646027</v>
      </c>
      <c r="E2183" s="87">
        <v>-106.6527176</v>
      </c>
    </row>
    <row r="2184" spans="1:5" x14ac:dyDescent="0.25">
      <c r="A2184" s="9" t="s">
        <v>1292</v>
      </c>
      <c r="B2184">
        <v>403.8</v>
      </c>
      <c r="C2184" s="86">
        <v>190.56</v>
      </c>
      <c r="D2184" s="87">
        <v>35.177505490000001</v>
      </c>
      <c r="E2184" s="87">
        <v>-106.65243529999999</v>
      </c>
    </row>
    <row r="2185" spans="1:5" x14ac:dyDescent="0.25">
      <c r="A2185" s="9" t="s">
        <v>1292</v>
      </c>
      <c r="B2185">
        <v>403.9</v>
      </c>
      <c r="C2185" s="86">
        <v>190.64</v>
      </c>
      <c r="D2185" s="87">
        <v>35.178585050000002</v>
      </c>
      <c r="E2185" s="87">
        <v>-106.6522827</v>
      </c>
    </row>
    <row r="2186" spans="1:5" x14ac:dyDescent="0.25">
      <c r="A2186" s="9" t="s">
        <v>1292</v>
      </c>
      <c r="B2186">
        <v>404</v>
      </c>
      <c r="C2186" s="86">
        <v>190.71</v>
      </c>
      <c r="D2186" s="87">
        <v>35.179660800000001</v>
      </c>
      <c r="E2186" s="87">
        <v>-106.65213009999999</v>
      </c>
    </row>
    <row r="2187" spans="1:5" x14ac:dyDescent="0.25">
      <c r="A2187" s="9" t="s">
        <v>1292</v>
      </c>
      <c r="B2187">
        <v>404.1</v>
      </c>
      <c r="C2187" s="86">
        <v>190.79</v>
      </c>
      <c r="D2187" s="87">
        <v>35.180736539999899</v>
      </c>
      <c r="E2187" s="87">
        <v>-106.65194700000001</v>
      </c>
    </row>
    <row r="2188" spans="1:5" x14ac:dyDescent="0.25">
      <c r="A2188" s="9" t="s">
        <v>1292</v>
      </c>
      <c r="B2188">
        <v>404.2</v>
      </c>
      <c r="C2188" s="86">
        <v>190.86</v>
      </c>
      <c r="D2188" s="87">
        <v>35.18180847</v>
      </c>
      <c r="E2188" s="87">
        <v>-106.6517563</v>
      </c>
    </row>
    <row r="2189" spans="1:5" x14ac:dyDescent="0.25">
      <c r="A2189" s="9" t="s">
        <v>1292</v>
      </c>
      <c r="B2189">
        <v>404.3</v>
      </c>
      <c r="C2189" s="86">
        <v>190.93</v>
      </c>
      <c r="D2189" s="87">
        <v>35.18286896</v>
      </c>
      <c r="E2189" s="87">
        <v>-106.6515198</v>
      </c>
    </row>
    <row r="2190" spans="1:5" x14ac:dyDescent="0.25">
      <c r="A2190" s="9" t="s">
        <v>1292</v>
      </c>
      <c r="B2190">
        <v>404.4</v>
      </c>
      <c r="C2190" s="86">
        <v>191.01</v>
      </c>
      <c r="D2190" s="87">
        <v>35.183868410000002</v>
      </c>
      <c r="E2190" s="87">
        <v>-106.6510849</v>
      </c>
    </row>
    <row r="2191" spans="1:5" x14ac:dyDescent="0.25">
      <c r="A2191" s="9" t="s">
        <v>1292</v>
      </c>
      <c r="B2191">
        <v>404.5</v>
      </c>
      <c r="C2191" s="86">
        <v>191.08</v>
      </c>
      <c r="D2191" s="87">
        <v>35.1848525999999</v>
      </c>
      <c r="E2191" s="87">
        <v>-106.6506195</v>
      </c>
    </row>
    <row r="2192" spans="1:5" x14ac:dyDescent="0.25">
      <c r="A2192" s="9" t="s">
        <v>1292</v>
      </c>
      <c r="B2192">
        <v>404.6</v>
      </c>
      <c r="C2192" s="86">
        <v>191.15</v>
      </c>
      <c r="D2192" s="87">
        <v>35.185752870000002</v>
      </c>
      <c r="E2192" s="87">
        <v>-106.6500092</v>
      </c>
    </row>
    <row r="2193" spans="1:5" x14ac:dyDescent="0.25">
      <c r="A2193" s="9" t="s">
        <v>1292</v>
      </c>
      <c r="B2193">
        <v>404.7</v>
      </c>
      <c r="C2193" s="86">
        <v>191.22</v>
      </c>
      <c r="D2193" s="87">
        <v>35.18665695</v>
      </c>
      <c r="E2193" s="87">
        <v>-106.6493988</v>
      </c>
    </row>
    <row r="2194" spans="1:5" x14ac:dyDescent="0.25">
      <c r="A2194" s="9" t="s">
        <v>1292</v>
      </c>
      <c r="B2194">
        <v>404.8</v>
      </c>
      <c r="C2194" s="86">
        <v>191.3</v>
      </c>
      <c r="D2194" s="87">
        <v>35.187484740000002</v>
      </c>
      <c r="E2194" s="87">
        <v>-106.6486969</v>
      </c>
    </row>
    <row r="2195" spans="1:5" x14ac:dyDescent="0.25">
      <c r="A2195" s="9" t="s">
        <v>1292</v>
      </c>
      <c r="B2195">
        <v>404.9</v>
      </c>
      <c r="C2195" s="86">
        <v>191.37</v>
      </c>
      <c r="D2195" s="87">
        <v>35.1882781999999</v>
      </c>
      <c r="E2195" s="87">
        <v>-106.6479492</v>
      </c>
    </row>
    <row r="2196" spans="1:5" x14ac:dyDescent="0.25">
      <c r="A2196" s="9" t="s">
        <v>1292</v>
      </c>
      <c r="B2196">
        <v>405</v>
      </c>
      <c r="C2196" s="86">
        <v>191.44</v>
      </c>
      <c r="D2196" s="87">
        <v>35.189144130000003</v>
      </c>
      <c r="E2196" s="87">
        <v>-106.6472931</v>
      </c>
    </row>
    <row r="2197" spans="1:5" x14ac:dyDescent="0.25">
      <c r="A2197" s="9" t="s">
        <v>1292</v>
      </c>
      <c r="B2197">
        <v>405.1</v>
      </c>
      <c r="C2197" s="86">
        <v>191.51</v>
      </c>
      <c r="D2197" s="87">
        <v>35.190048220000001</v>
      </c>
      <c r="E2197" s="87">
        <v>-106.6466827</v>
      </c>
    </row>
    <row r="2198" spans="1:5" x14ac:dyDescent="0.25">
      <c r="A2198" s="9" t="s">
        <v>1292</v>
      </c>
      <c r="B2198">
        <v>405.2</v>
      </c>
      <c r="C2198" s="86">
        <v>191.58</v>
      </c>
      <c r="D2198" s="87">
        <v>35.190948489999897</v>
      </c>
      <c r="E2198" s="87">
        <v>-106.6460648</v>
      </c>
    </row>
    <row r="2199" spans="1:5" x14ac:dyDescent="0.25">
      <c r="A2199" s="9" t="s">
        <v>1292</v>
      </c>
      <c r="B2199">
        <v>405.3</v>
      </c>
      <c r="C2199" s="86">
        <v>191.66</v>
      </c>
      <c r="D2199" s="87">
        <v>35.191848749999899</v>
      </c>
      <c r="E2199" s="87">
        <v>-106.64545440000001</v>
      </c>
    </row>
    <row r="2200" spans="1:5" x14ac:dyDescent="0.25">
      <c r="A2200" s="9" t="s">
        <v>1292</v>
      </c>
      <c r="B2200">
        <v>405.4</v>
      </c>
      <c r="C2200" s="86">
        <v>191.73</v>
      </c>
      <c r="D2200" s="87">
        <v>35.192840580000002</v>
      </c>
      <c r="E2200" s="87">
        <v>-106.6450043</v>
      </c>
    </row>
    <row r="2201" spans="1:5" x14ac:dyDescent="0.25">
      <c r="A2201" s="9" t="s">
        <v>1292</v>
      </c>
      <c r="B2201">
        <v>405.5</v>
      </c>
      <c r="C2201" s="86">
        <v>191.81</v>
      </c>
      <c r="D2201" s="87">
        <v>35.193782810000002</v>
      </c>
      <c r="E2201" s="87">
        <v>-106.6444626</v>
      </c>
    </row>
    <row r="2202" spans="1:5" x14ac:dyDescent="0.25">
      <c r="A2202" s="9" t="s">
        <v>1292</v>
      </c>
      <c r="B2202">
        <v>405.6</v>
      </c>
      <c r="C2202" s="86">
        <v>191.88</v>
      </c>
      <c r="D2202" s="87">
        <v>35.194725040000002</v>
      </c>
      <c r="E2202" s="87">
        <v>-106.6439056</v>
      </c>
    </row>
    <row r="2203" spans="1:5" x14ac:dyDescent="0.25">
      <c r="A2203" s="9" t="s">
        <v>1292</v>
      </c>
      <c r="B2203">
        <v>405.7</v>
      </c>
      <c r="C2203" s="86">
        <v>191.96</v>
      </c>
      <c r="D2203" s="87">
        <v>35.195659640000002</v>
      </c>
      <c r="E2203" s="87">
        <v>-106.6433487</v>
      </c>
    </row>
    <row r="2204" spans="1:5" x14ac:dyDescent="0.25">
      <c r="A2204" s="9" t="s">
        <v>1292</v>
      </c>
      <c r="B2204">
        <v>405.8</v>
      </c>
      <c r="C2204" s="86">
        <v>192.02</v>
      </c>
      <c r="D2204" s="87">
        <v>35.196586609999898</v>
      </c>
      <c r="E2204" s="87">
        <v>-106.6427765</v>
      </c>
    </row>
    <row r="2205" spans="1:5" x14ac:dyDescent="0.25">
      <c r="A2205" s="9" t="s">
        <v>1292</v>
      </c>
      <c r="B2205">
        <v>405.9</v>
      </c>
      <c r="C2205" s="86">
        <v>192.1</v>
      </c>
      <c r="D2205" s="87">
        <v>35.1975326499999</v>
      </c>
      <c r="E2205" s="87">
        <v>-106.6422348</v>
      </c>
    </row>
    <row r="2206" spans="1:5" x14ac:dyDescent="0.25">
      <c r="A2206" s="9" t="s">
        <v>1292</v>
      </c>
      <c r="B2206">
        <v>406</v>
      </c>
      <c r="C2206" s="86">
        <v>192.19</v>
      </c>
      <c r="D2206" s="87">
        <v>35.198486330000001</v>
      </c>
      <c r="E2206" s="87">
        <v>-106.6417084</v>
      </c>
    </row>
    <row r="2207" spans="1:5" x14ac:dyDescent="0.25">
      <c r="A2207" s="9" t="s">
        <v>1292</v>
      </c>
      <c r="B2207">
        <v>406.1</v>
      </c>
      <c r="C2207" s="86">
        <v>192.26</v>
      </c>
      <c r="D2207" s="87">
        <v>35.199451449999899</v>
      </c>
      <c r="E2207" s="87">
        <v>-106.6412048</v>
      </c>
    </row>
    <row r="2208" spans="1:5" x14ac:dyDescent="0.25">
      <c r="A2208" s="9" t="s">
        <v>1292</v>
      </c>
      <c r="B2208">
        <v>406.2</v>
      </c>
      <c r="C2208" s="86">
        <v>192.33</v>
      </c>
      <c r="D2208" s="87">
        <v>35.200454710000002</v>
      </c>
      <c r="E2208" s="87">
        <v>-106.64077760000001</v>
      </c>
    </row>
    <row r="2209" spans="1:5" x14ac:dyDescent="0.25">
      <c r="A2209" s="9" t="s">
        <v>1292</v>
      </c>
      <c r="B2209">
        <v>406.3</v>
      </c>
      <c r="C2209" s="86">
        <v>192.4</v>
      </c>
      <c r="D2209" s="87">
        <v>35.201416020000003</v>
      </c>
      <c r="E2209" s="87">
        <v>-106.6402817</v>
      </c>
    </row>
    <row r="2210" spans="1:5" x14ac:dyDescent="0.25">
      <c r="A2210" s="9" t="s">
        <v>1292</v>
      </c>
      <c r="B2210">
        <v>406.4</v>
      </c>
      <c r="C2210" s="86">
        <v>192.48</v>
      </c>
      <c r="D2210" s="87">
        <v>35.202266690000002</v>
      </c>
      <c r="E2210" s="87">
        <v>-106.639595</v>
      </c>
    </row>
    <row r="2211" spans="1:5" x14ac:dyDescent="0.25">
      <c r="A2211" s="9" t="s">
        <v>1292</v>
      </c>
      <c r="B2211">
        <v>406.5</v>
      </c>
      <c r="C2211" s="86">
        <v>192.54</v>
      </c>
      <c r="D2211" s="87">
        <v>35.203037260000002</v>
      </c>
      <c r="E2211" s="87">
        <v>-106.6388474</v>
      </c>
    </row>
    <row r="2212" spans="1:5" x14ac:dyDescent="0.25">
      <c r="A2212" s="9" t="s">
        <v>1292</v>
      </c>
      <c r="B2212">
        <v>406.6</v>
      </c>
      <c r="C2212" s="86">
        <v>192.61</v>
      </c>
      <c r="D2212" s="87">
        <v>35.203643800000002</v>
      </c>
      <c r="E2212" s="87">
        <v>-106.6379395</v>
      </c>
    </row>
    <row r="2213" spans="1:5" x14ac:dyDescent="0.25">
      <c r="A2213" s="9" t="s">
        <v>1292</v>
      </c>
      <c r="B2213">
        <v>406.7</v>
      </c>
      <c r="C2213" s="86">
        <v>192.67</v>
      </c>
      <c r="D2213" s="87">
        <v>35.204254149999898</v>
      </c>
      <c r="E2213" s="87">
        <v>-106.6370392</v>
      </c>
    </row>
    <row r="2214" spans="1:5" x14ac:dyDescent="0.25">
      <c r="A2214" s="9" t="s">
        <v>1292</v>
      </c>
      <c r="B2214">
        <v>406.8</v>
      </c>
      <c r="C2214" s="86">
        <v>192.74</v>
      </c>
      <c r="D2214" s="87">
        <v>35.204734799999898</v>
      </c>
      <c r="E2214" s="87">
        <v>-106.6360703</v>
      </c>
    </row>
    <row r="2215" spans="1:5" x14ac:dyDescent="0.25">
      <c r="A2215" s="9" t="s">
        <v>1292</v>
      </c>
      <c r="B2215">
        <v>406.9</v>
      </c>
      <c r="C2215" s="86">
        <v>192.8</v>
      </c>
      <c r="D2215" s="87">
        <v>35.205120090000001</v>
      </c>
      <c r="E2215" s="87">
        <v>-106.6350479</v>
      </c>
    </row>
    <row r="2216" spans="1:5" x14ac:dyDescent="0.25">
      <c r="A2216" s="9" t="s">
        <v>1292</v>
      </c>
      <c r="B2216">
        <v>407</v>
      </c>
      <c r="C2216" s="86">
        <v>192.86</v>
      </c>
      <c r="D2216" s="87">
        <v>35.205493930000003</v>
      </c>
      <c r="E2216" s="87">
        <v>-106.6340256</v>
      </c>
    </row>
    <row r="2217" spans="1:5" x14ac:dyDescent="0.25">
      <c r="A2217" s="9" t="s">
        <v>1292</v>
      </c>
      <c r="B2217">
        <v>407.1</v>
      </c>
      <c r="C2217" s="86">
        <v>192.93</v>
      </c>
      <c r="D2217" s="87">
        <v>35.205684660000003</v>
      </c>
      <c r="E2217" s="87">
        <v>-106.63294980000001</v>
      </c>
    </row>
    <row r="2218" spans="1:5" x14ac:dyDescent="0.25">
      <c r="A2218" s="9" t="s">
        <v>1292</v>
      </c>
      <c r="B2218">
        <v>407.2</v>
      </c>
      <c r="C2218" s="86">
        <v>192.99</v>
      </c>
      <c r="D2218" s="87">
        <v>35.205787659999899</v>
      </c>
      <c r="E2218" s="87">
        <v>-106.63188169999999</v>
      </c>
    </row>
    <row r="2219" spans="1:5" x14ac:dyDescent="0.25">
      <c r="A2219" s="9" t="s">
        <v>1292</v>
      </c>
      <c r="B2219">
        <v>407.3</v>
      </c>
      <c r="C2219" s="86">
        <v>193.05</v>
      </c>
      <c r="D2219" s="87">
        <v>35.20546341</v>
      </c>
      <c r="E2219" s="87">
        <v>-106.6308441</v>
      </c>
    </row>
    <row r="2220" spans="1:5" x14ac:dyDescent="0.25">
      <c r="A2220" s="9" t="s">
        <v>1292</v>
      </c>
      <c r="B2220">
        <v>407.4</v>
      </c>
      <c r="C2220" s="86">
        <v>193.11</v>
      </c>
      <c r="D2220" s="87">
        <v>35.205310820000001</v>
      </c>
      <c r="E2220" s="87">
        <v>-106.62977600000001</v>
      </c>
    </row>
    <row r="2221" spans="1:5" x14ac:dyDescent="0.25">
      <c r="A2221" s="9" t="s">
        <v>1292</v>
      </c>
      <c r="B2221">
        <v>407.5</v>
      </c>
      <c r="C2221" s="86">
        <v>193.17</v>
      </c>
      <c r="D2221" s="87">
        <v>35.205257420000002</v>
      </c>
      <c r="E2221" s="87">
        <v>-106.628685</v>
      </c>
    </row>
    <row r="2222" spans="1:5" x14ac:dyDescent="0.25">
      <c r="A2222" s="9" t="s">
        <v>1292</v>
      </c>
      <c r="B2222">
        <v>407.6</v>
      </c>
      <c r="C2222" s="86">
        <v>193.23</v>
      </c>
      <c r="D2222" s="87">
        <v>35.205509190000001</v>
      </c>
      <c r="E2222" s="87">
        <v>-106.6276474</v>
      </c>
    </row>
    <row r="2223" spans="1:5" x14ac:dyDescent="0.25">
      <c r="A2223" s="9" t="s">
        <v>1292</v>
      </c>
      <c r="B2223">
        <v>407.7</v>
      </c>
      <c r="C2223" s="86">
        <v>193.3</v>
      </c>
      <c r="D2223" s="87">
        <v>35.205917360000001</v>
      </c>
      <c r="E2223" s="87">
        <v>-106.62664030000001</v>
      </c>
    </row>
    <row r="2224" spans="1:5" x14ac:dyDescent="0.25">
      <c r="A2224" s="9" t="s">
        <v>1292</v>
      </c>
      <c r="B2224">
        <v>407.8</v>
      </c>
      <c r="C2224" s="86">
        <v>193.36</v>
      </c>
      <c r="D2224" s="87">
        <v>35.206367489999899</v>
      </c>
      <c r="E2224" s="87">
        <v>-106.6256485</v>
      </c>
    </row>
    <row r="2225" spans="1:5" x14ac:dyDescent="0.25">
      <c r="A2225" s="9" t="s">
        <v>1292</v>
      </c>
      <c r="B2225">
        <v>407.9</v>
      </c>
      <c r="C2225" s="86">
        <v>193.42</v>
      </c>
      <c r="D2225" s="87">
        <v>35.20695877</v>
      </c>
      <c r="E2225" s="87">
        <v>-106.62473300000001</v>
      </c>
    </row>
    <row r="2226" spans="1:5" x14ac:dyDescent="0.25">
      <c r="A2226" s="9" t="s">
        <v>1292</v>
      </c>
      <c r="B2226">
        <v>408</v>
      </c>
      <c r="C2226" s="86">
        <v>193.49</v>
      </c>
      <c r="D2226" s="87">
        <v>35.207550050000002</v>
      </c>
      <c r="E2226" s="87">
        <v>-106.62381739999999</v>
      </c>
    </row>
    <row r="2227" spans="1:5" x14ac:dyDescent="0.25">
      <c r="A2227" s="9" t="s">
        <v>1292</v>
      </c>
      <c r="B2227">
        <v>408.1</v>
      </c>
      <c r="C2227" s="86">
        <v>193.56</v>
      </c>
      <c r="D2227" s="87">
        <v>35.20801926</v>
      </c>
      <c r="E2227" s="87">
        <v>-106.6228485</v>
      </c>
    </row>
    <row r="2228" spans="1:5" x14ac:dyDescent="0.25">
      <c r="A2228" s="9" t="s">
        <v>1292</v>
      </c>
      <c r="B2228">
        <v>408.2</v>
      </c>
      <c r="C2228" s="86">
        <v>193.62</v>
      </c>
      <c r="D2228" s="87">
        <v>35.208301540000001</v>
      </c>
      <c r="E2228" s="87">
        <v>-106.62179570000001</v>
      </c>
    </row>
    <row r="2229" spans="1:5" x14ac:dyDescent="0.25">
      <c r="A2229" s="9" t="s">
        <v>1292</v>
      </c>
      <c r="B2229">
        <v>408.3</v>
      </c>
      <c r="C2229" s="86">
        <v>193.69</v>
      </c>
      <c r="D2229" s="87">
        <v>35.2085800199999</v>
      </c>
      <c r="E2229" s="87">
        <v>-106.6207428</v>
      </c>
    </row>
    <row r="2230" spans="1:5" x14ac:dyDescent="0.25">
      <c r="A2230" s="9" t="s">
        <v>1292</v>
      </c>
      <c r="B2230">
        <v>408.4</v>
      </c>
      <c r="C2230" s="86">
        <v>193.75</v>
      </c>
      <c r="D2230" s="87">
        <v>35.208900450000002</v>
      </c>
      <c r="E2230" s="87">
        <v>-106.61969759999999</v>
      </c>
    </row>
    <row r="2231" spans="1:5" x14ac:dyDescent="0.25">
      <c r="A2231" s="9" t="s">
        <v>1292</v>
      </c>
      <c r="B2231">
        <v>408.5</v>
      </c>
      <c r="C2231" s="86">
        <v>193.81</v>
      </c>
      <c r="D2231" s="87">
        <v>35.209255220000003</v>
      </c>
      <c r="E2231" s="87">
        <v>-106.61866759999999</v>
      </c>
    </row>
    <row r="2232" spans="1:5" x14ac:dyDescent="0.25">
      <c r="A2232" s="9" t="s">
        <v>1292</v>
      </c>
      <c r="B2232">
        <v>408.6</v>
      </c>
      <c r="C2232" s="86">
        <v>193.88</v>
      </c>
      <c r="D2232" s="87">
        <v>35.209609989999898</v>
      </c>
      <c r="E2232" s="87">
        <v>-106.61763759999999</v>
      </c>
    </row>
    <row r="2233" spans="1:5" x14ac:dyDescent="0.25">
      <c r="A2233" s="9" t="s">
        <v>1292</v>
      </c>
      <c r="B2233">
        <v>408.7</v>
      </c>
      <c r="C2233" s="86">
        <v>193.94</v>
      </c>
      <c r="D2233" s="87">
        <v>35.209983829999899</v>
      </c>
      <c r="E2233" s="87">
        <v>-106.61661530000001</v>
      </c>
    </row>
    <row r="2234" spans="1:5" x14ac:dyDescent="0.25">
      <c r="A2234" s="9" t="s">
        <v>1292</v>
      </c>
      <c r="B2234">
        <v>408.8</v>
      </c>
      <c r="C2234" s="86">
        <v>194.01</v>
      </c>
      <c r="D2234" s="87">
        <v>35.210361480000003</v>
      </c>
      <c r="E2234" s="87">
        <v>-106.615593</v>
      </c>
    </row>
    <row r="2235" spans="1:5" x14ac:dyDescent="0.25">
      <c r="A2235" s="9" t="s">
        <v>1292</v>
      </c>
      <c r="B2235">
        <v>408.9</v>
      </c>
      <c r="C2235" s="86">
        <v>194.07</v>
      </c>
      <c r="D2235" s="87">
        <v>35.210834499999898</v>
      </c>
      <c r="E2235" s="87">
        <v>-106.6146088</v>
      </c>
    </row>
    <row r="2236" spans="1:5" x14ac:dyDescent="0.25">
      <c r="A2236" s="9" t="s">
        <v>1292</v>
      </c>
      <c r="B2236">
        <v>409</v>
      </c>
      <c r="C2236" s="86">
        <v>194.14</v>
      </c>
      <c r="D2236" s="87">
        <v>35.2113075299999</v>
      </c>
      <c r="E2236" s="87">
        <v>-106.6136322</v>
      </c>
    </row>
    <row r="2237" spans="1:5" x14ac:dyDescent="0.25">
      <c r="A2237" s="9" t="s">
        <v>1292</v>
      </c>
      <c r="B2237">
        <v>409.1</v>
      </c>
      <c r="C2237" s="86">
        <v>194.21</v>
      </c>
      <c r="D2237" s="87">
        <v>35.211963650000001</v>
      </c>
      <c r="E2237" s="87">
        <v>-106.61277010000001</v>
      </c>
    </row>
    <row r="2238" spans="1:5" x14ac:dyDescent="0.25">
      <c r="A2238" s="9" t="s">
        <v>1292</v>
      </c>
      <c r="B2238">
        <v>409.2</v>
      </c>
      <c r="C2238" s="86">
        <v>194.28</v>
      </c>
      <c r="D2238" s="87">
        <v>35.21266937</v>
      </c>
      <c r="E2238" s="87">
        <v>-106.61193849999999</v>
      </c>
    </row>
    <row r="2239" spans="1:5" x14ac:dyDescent="0.25">
      <c r="A2239" s="9" t="s">
        <v>1292</v>
      </c>
      <c r="B2239">
        <v>409.3</v>
      </c>
      <c r="C2239" s="86">
        <v>194.35</v>
      </c>
      <c r="D2239" s="87">
        <v>35.213340760000001</v>
      </c>
      <c r="E2239" s="87">
        <v>-106.61108400000001</v>
      </c>
    </row>
    <row r="2240" spans="1:5" x14ac:dyDescent="0.25">
      <c r="A2240" s="9" t="s">
        <v>1292</v>
      </c>
      <c r="B2240">
        <v>409.4</v>
      </c>
      <c r="C2240" s="86">
        <v>194.41</v>
      </c>
      <c r="D2240" s="87">
        <v>35.213985440000002</v>
      </c>
      <c r="E2240" s="87">
        <v>-106.61019899999999</v>
      </c>
    </row>
    <row r="2241" spans="1:5" x14ac:dyDescent="0.25">
      <c r="A2241" s="9" t="s">
        <v>1292</v>
      </c>
      <c r="B2241">
        <v>409.5</v>
      </c>
      <c r="C2241" s="86">
        <v>194.48</v>
      </c>
      <c r="D2241" s="87">
        <v>35.214565280000002</v>
      </c>
      <c r="E2241" s="87">
        <v>-106.60927580000001</v>
      </c>
    </row>
    <row r="2242" spans="1:5" x14ac:dyDescent="0.25">
      <c r="A2242" s="9" t="s">
        <v>1292</v>
      </c>
      <c r="B2242">
        <v>409.6</v>
      </c>
      <c r="C2242" s="86">
        <v>194.54</v>
      </c>
      <c r="D2242" s="87">
        <v>35.215137480000003</v>
      </c>
      <c r="E2242" s="87">
        <v>-106.6083527</v>
      </c>
    </row>
    <row r="2243" spans="1:5" x14ac:dyDescent="0.25">
      <c r="A2243" s="9" t="s">
        <v>1292</v>
      </c>
      <c r="B2243">
        <v>409.7</v>
      </c>
      <c r="C2243" s="86">
        <v>194.61</v>
      </c>
      <c r="D2243" s="87">
        <v>35.215789790000002</v>
      </c>
      <c r="E2243" s="87">
        <v>-106.6074753</v>
      </c>
    </row>
    <row r="2244" spans="1:5" x14ac:dyDescent="0.25">
      <c r="A2244" s="9" t="s">
        <v>1292</v>
      </c>
      <c r="B2244">
        <v>409.8</v>
      </c>
      <c r="C2244" s="86">
        <v>194.68</v>
      </c>
      <c r="D2244" s="87">
        <v>35.216442110000003</v>
      </c>
      <c r="E2244" s="87">
        <v>-106.6066055</v>
      </c>
    </row>
    <row r="2245" spans="1:5" x14ac:dyDescent="0.25">
      <c r="A2245" s="9" t="s">
        <v>1292</v>
      </c>
      <c r="B2245">
        <v>409.9</v>
      </c>
      <c r="C2245" s="86">
        <v>194.74</v>
      </c>
      <c r="D2245" s="87">
        <v>35.217151639999898</v>
      </c>
      <c r="E2245" s="87">
        <v>-106.6057816</v>
      </c>
    </row>
    <row r="2246" spans="1:5" x14ac:dyDescent="0.25">
      <c r="A2246" s="9" t="s">
        <v>1292</v>
      </c>
      <c r="B2246">
        <v>410</v>
      </c>
      <c r="C2246" s="86">
        <v>194.81</v>
      </c>
      <c r="D2246" s="87">
        <v>35.217864990000002</v>
      </c>
      <c r="E2246" s="87">
        <v>-106.60495</v>
      </c>
    </row>
    <row r="2247" spans="1:5" x14ac:dyDescent="0.25">
      <c r="A2247" s="9" t="s">
        <v>1292</v>
      </c>
      <c r="B2247">
        <v>410.1</v>
      </c>
      <c r="C2247" s="86">
        <v>194.87</v>
      </c>
      <c r="D2247" s="87">
        <v>35.218570710000002</v>
      </c>
      <c r="E2247" s="87">
        <v>-106.60412599999999</v>
      </c>
    </row>
    <row r="2248" spans="1:5" x14ac:dyDescent="0.25">
      <c r="A2248" s="9" t="s">
        <v>1292</v>
      </c>
      <c r="B2248">
        <v>410.2</v>
      </c>
      <c r="C2248" s="86">
        <v>194.94</v>
      </c>
      <c r="D2248" s="87">
        <v>35.219276430000001</v>
      </c>
      <c r="E2248" s="87">
        <v>-106.6032944</v>
      </c>
    </row>
    <row r="2249" spans="1:5" x14ac:dyDescent="0.25">
      <c r="A2249" s="9" t="s">
        <v>1292</v>
      </c>
      <c r="B2249">
        <v>410.3</v>
      </c>
      <c r="C2249" s="86">
        <v>195.01</v>
      </c>
      <c r="D2249" s="87">
        <v>35.219993590000001</v>
      </c>
      <c r="E2249" s="87">
        <v>-106.6024704</v>
      </c>
    </row>
    <row r="2250" spans="1:5" x14ac:dyDescent="0.25">
      <c r="A2250" s="9" t="s">
        <v>1292</v>
      </c>
      <c r="B2250">
        <v>410.4</v>
      </c>
      <c r="C2250" s="86">
        <v>195.07</v>
      </c>
      <c r="D2250" s="87">
        <v>35.22075272</v>
      </c>
      <c r="E2250" s="87">
        <v>-106.6016922</v>
      </c>
    </row>
    <row r="2251" spans="1:5" x14ac:dyDescent="0.25">
      <c r="A2251" s="9" t="s">
        <v>1292</v>
      </c>
      <c r="B2251">
        <v>410.5</v>
      </c>
      <c r="C2251" s="86">
        <v>195.15</v>
      </c>
      <c r="D2251" s="87">
        <v>35.221614840000001</v>
      </c>
      <c r="E2251" s="87">
        <v>-106.60104370000001</v>
      </c>
    </row>
    <row r="2252" spans="1:5" x14ac:dyDescent="0.25">
      <c r="A2252" s="9" t="s">
        <v>1292</v>
      </c>
      <c r="B2252">
        <v>410.6</v>
      </c>
      <c r="C2252" s="86">
        <v>195.23</v>
      </c>
      <c r="D2252" s="87">
        <v>35.222545619999899</v>
      </c>
      <c r="E2252" s="87">
        <v>-106.6004791</v>
      </c>
    </row>
    <row r="2253" spans="1:5" x14ac:dyDescent="0.25">
      <c r="A2253" s="9" t="s">
        <v>1292</v>
      </c>
      <c r="B2253">
        <v>410.7</v>
      </c>
      <c r="C2253" s="86">
        <v>195.3</v>
      </c>
      <c r="D2253" s="87">
        <v>35.223377229999898</v>
      </c>
      <c r="E2253" s="87">
        <v>-106.59977720000001</v>
      </c>
    </row>
    <row r="2254" spans="1:5" x14ac:dyDescent="0.25">
      <c r="A2254" s="9" t="s">
        <v>1292</v>
      </c>
      <c r="B2254">
        <v>410.8</v>
      </c>
      <c r="C2254" s="86">
        <v>195.36</v>
      </c>
      <c r="D2254" s="87">
        <v>35.224159239999899</v>
      </c>
      <c r="E2254" s="87">
        <v>-106.5990219</v>
      </c>
    </row>
    <row r="2255" spans="1:5" x14ac:dyDescent="0.25">
      <c r="A2255" s="9" t="s">
        <v>1292</v>
      </c>
      <c r="B2255">
        <v>410.9</v>
      </c>
      <c r="C2255" s="86">
        <v>195.43</v>
      </c>
      <c r="D2255" s="87">
        <v>35.224937439999898</v>
      </c>
      <c r="E2255" s="87">
        <v>-106.598259</v>
      </c>
    </row>
    <row r="2256" spans="1:5" x14ac:dyDescent="0.25">
      <c r="A2256" s="9" t="s">
        <v>1292</v>
      </c>
      <c r="B2256">
        <v>411</v>
      </c>
      <c r="C2256" s="86">
        <v>195.5</v>
      </c>
      <c r="D2256" s="87">
        <v>35.225734709999898</v>
      </c>
      <c r="E2256" s="87">
        <v>-106.59751129999999</v>
      </c>
    </row>
    <row r="2257" spans="1:5" x14ac:dyDescent="0.25">
      <c r="A2257" s="9" t="s">
        <v>1292</v>
      </c>
      <c r="B2257">
        <v>411.1</v>
      </c>
      <c r="C2257" s="86">
        <v>195.57</v>
      </c>
      <c r="D2257" s="87">
        <v>35.226539610000003</v>
      </c>
      <c r="E2257" s="87">
        <v>-106.5967789</v>
      </c>
    </row>
    <row r="2258" spans="1:5" x14ac:dyDescent="0.25">
      <c r="A2258" s="9" t="s">
        <v>1292</v>
      </c>
      <c r="B2258">
        <v>411.2</v>
      </c>
      <c r="C2258" s="86">
        <v>195.64</v>
      </c>
      <c r="D2258" s="87">
        <v>35.227245330000002</v>
      </c>
      <c r="E2258" s="87">
        <v>-106.5959549</v>
      </c>
    </row>
    <row r="2259" spans="1:5" x14ac:dyDescent="0.25">
      <c r="A2259" s="9" t="s">
        <v>1292</v>
      </c>
      <c r="B2259">
        <v>411.3</v>
      </c>
      <c r="C2259" s="86">
        <v>195.7</v>
      </c>
      <c r="D2259" s="87">
        <v>35.227882389999898</v>
      </c>
      <c r="E2259" s="87">
        <v>-106.5950699</v>
      </c>
    </row>
    <row r="2260" spans="1:5" x14ac:dyDescent="0.25">
      <c r="A2260" s="9" t="s">
        <v>1292</v>
      </c>
      <c r="B2260">
        <v>411.4</v>
      </c>
      <c r="C2260" s="86">
        <v>195.77</v>
      </c>
      <c r="D2260" s="87">
        <v>35.228363039999898</v>
      </c>
      <c r="E2260" s="87">
        <v>-106.5940933</v>
      </c>
    </row>
    <row r="2261" spans="1:5" x14ac:dyDescent="0.25">
      <c r="A2261" s="9" t="s">
        <v>1292</v>
      </c>
      <c r="B2261">
        <v>411.5</v>
      </c>
      <c r="C2261" s="86">
        <v>195.83</v>
      </c>
      <c r="D2261" s="87">
        <v>35.228820800000001</v>
      </c>
      <c r="E2261" s="87">
        <v>-106.59310910000001</v>
      </c>
    </row>
    <row r="2262" spans="1:5" x14ac:dyDescent="0.25">
      <c r="A2262" s="9" t="s">
        <v>1292</v>
      </c>
      <c r="B2262">
        <v>411.6</v>
      </c>
      <c r="C2262" s="86">
        <v>195.9</v>
      </c>
      <c r="D2262" s="87">
        <v>35.229450229999898</v>
      </c>
      <c r="E2262" s="87">
        <v>-106.5922394</v>
      </c>
    </row>
    <row r="2263" spans="1:5" x14ac:dyDescent="0.25">
      <c r="A2263" s="9" t="s">
        <v>1292</v>
      </c>
      <c r="B2263">
        <v>411.7</v>
      </c>
      <c r="C2263" s="86">
        <v>195.97</v>
      </c>
      <c r="D2263" s="87">
        <v>35.230209350000003</v>
      </c>
      <c r="E2263" s="87">
        <v>-106.59145359999999</v>
      </c>
    </row>
    <row r="2264" spans="1:5" x14ac:dyDescent="0.25">
      <c r="A2264" s="9" t="s">
        <v>1292</v>
      </c>
      <c r="B2264">
        <v>411.8</v>
      </c>
      <c r="C2264" s="86">
        <v>196.03</v>
      </c>
      <c r="D2264" s="87">
        <v>35.230964659999898</v>
      </c>
      <c r="E2264" s="87">
        <v>-106.5906677</v>
      </c>
    </row>
    <row r="2265" spans="1:5" x14ac:dyDescent="0.25">
      <c r="A2265" s="9" t="s">
        <v>1292</v>
      </c>
      <c r="B2265">
        <v>411.9</v>
      </c>
      <c r="C2265" s="86">
        <v>196.1</v>
      </c>
      <c r="D2265" s="87">
        <v>35.231761929999898</v>
      </c>
      <c r="E2265" s="87">
        <v>-106.5899277</v>
      </c>
    </row>
    <row r="2266" spans="1:5" x14ac:dyDescent="0.25">
      <c r="A2266" s="9" t="s">
        <v>1292</v>
      </c>
      <c r="B2266">
        <v>412</v>
      </c>
      <c r="C2266" s="86">
        <v>196.17</v>
      </c>
      <c r="D2266" s="87">
        <v>35.232566830000003</v>
      </c>
      <c r="E2266" s="87">
        <v>-106.5891876</v>
      </c>
    </row>
    <row r="2267" spans="1:5" x14ac:dyDescent="0.25">
      <c r="A2267" s="9" t="s">
        <v>1292</v>
      </c>
      <c r="B2267">
        <v>412.1</v>
      </c>
      <c r="C2267" s="86">
        <v>196.24</v>
      </c>
      <c r="D2267" s="87">
        <v>35.2333679199999</v>
      </c>
      <c r="E2267" s="87">
        <v>-106.5884552</v>
      </c>
    </row>
    <row r="2268" spans="1:5" x14ac:dyDescent="0.25">
      <c r="A2268" s="9" t="s">
        <v>1292</v>
      </c>
      <c r="B2268">
        <v>412.2</v>
      </c>
      <c r="C2268" s="86">
        <v>196.31</v>
      </c>
      <c r="D2268" s="87">
        <v>35.23430252</v>
      </c>
      <c r="E2268" s="87">
        <v>-106.5879135</v>
      </c>
    </row>
    <row r="2269" spans="1:5" x14ac:dyDescent="0.25">
      <c r="A2269" s="9" t="s">
        <v>1292</v>
      </c>
      <c r="B2269">
        <v>412.3</v>
      </c>
      <c r="C2269" s="86">
        <v>196.38</v>
      </c>
      <c r="D2269" s="87">
        <v>35.2352981599999</v>
      </c>
      <c r="E2269" s="87">
        <v>-106.5874786</v>
      </c>
    </row>
    <row r="2270" spans="1:5" x14ac:dyDescent="0.25">
      <c r="A2270" s="9" t="s">
        <v>1292</v>
      </c>
      <c r="B2270">
        <v>412.4</v>
      </c>
      <c r="C2270" s="86">
        <v>196.46</v>
      </c>
      <c r="D2270" s="87">
        <v>35.236274719999898</v>
      </c>
      <c r="E2270" s="87">
        <v>-106.5869904</v>
      </c>
    </row>
    <row r="2271" spans="1:5" x14ac:dyDescent="0.25">
      <c r="A2271" s="9" t="s">
        <v>1292</v>
      </c>
      <c r="B2271">
        <v>412.5</v>
      </c>
      <c r="C2271" s="86">
        <v>196.53</v>
      </c>
      <c r="D2271" s="87">
        <v>35.237243650000003</v>
      </c>
      <c r="E2271" s="87">
        <v>-106.58649440000001</v>
      </c>
    </row>
    <row r="2272" spans="1:5" x14ac:dyDescent="0.25">
      <c r="A2272" s="9" t="s">
        <v>1292</v>
      </c>
      <c r="B2272">
        <v>412.6</v>
      </c>
      <c r="C2272" s="86">
        <v>196.6</v>
      </c>
      <c r="D2272" s="87">
        <v>35.2382354699999</v>
      </c>
      <c r="E2272" s="87">
        <v>-106.5860443</v>
      </c>
    </row>
    <row r="2273" spans="1:5" x14ac:dyDescent="0.25">
      <c r="A2273" s="9" t="s">
        <v>1292</v>
      </c>
      <c r="B2273">
        <v>412.7</v>
      </c>
      <c r="C2273" s="86">
        <v>196.68</v>
      </c>
      <c r="D2273" s="87">
        <v>35.239254000000003</v>
      </c>
      <c r="E2273" s="87">
        <v>-106.5862274</v>
      </c>
    </row>
    <row r="2274" spans="1:5" x14ac:dyDescent="0.25">
      <c r="A2274" s="9" t="s">
        <v>1292</v>
      </c>
      <c r="B2274">
        <v>412.8</v>
      </c>
      <c r="C2274" s="86">
        <v>196.75</v>
      </c>
      <c r="D2274" s="87">
        <v>35.240055079999898</v>
      </c>
      <c r="E2274" s="87">
        <v>-106.5869598</v>
      </c>
    </row>
    <row r="2275" spans="1:5" x14ac:dyDescent="0.25">
      <c r="A2275" s="9" t="s">
        <v>1292</v>
      </c>
      <c r="B2275">
        <v>412.9</v>
      </c>
      <c r="C2275" s="86">
        <v>196.82</v>
      </c>
      <c r="D2275" s="87">
        <v>35.240959169999897</v>
      </c>
      <c r="E2275" s="87">
        <v>-106.5875702</v>
      </c>
    </row>
    <row r="2276" spans="1:5" x14ac:dyDescent="0.25">
      <c r="A2276" s="9" t="s">
        <v>1292</v>
      </c>
      <c r="B2276">
        <v>413</v>
      </c>
      <c r="C2276" s="86">
        <v>196.89</v>
      </c>
      <c r="D2276" s="87">
        <v>35.241863250000002</v>
      </c>
      <c r="E2276" s="87">
        <v>-106.58818049999999</v>
      </c>
    </row>
    <row r="2277" spans="1:5" x14ac:dyDescent="0.25">
      <c r="A2277" s="9" t="s">
        <v>1292</v>
      </c>
      <c r="B2277">
        <v>413.1</v>
      </c>
      <c r="C2277" s="86">
        <v>196.96</v>
      </c>
      <c r="D2277" s="87">
        <v>35.242771150000003</v>
      </c>
      <c r="E2277" s="87">
        <v>-106.5887833</v>
      </c>
    </row>
    <row r="2278" spans="1:5" x14ac:dyDescent="0.25">
      <c r="A2278" s="9" t="s">
        <v>1292</v>
      </c>
      <c r="B2278">
        <v>413.2</v>
      </c>
      <c r="C2278" s="86">
        <v>197.03</v>
      </c>
      <c r="D2278" s="87">
        <v>35.24377441</v>
      </c>
      <c r="E2278" s="87">
        <v>-106.58918</v>
      </c>
    </row>
    <row r="2279" spans="1:5" x14ac:dyDescent="0.25">
      <c r="A2279" s="9" t="s">
        <v>1292</v>
      </c>
      <c r="B2279">
        <v>413.3</v>
      </c>
      <c r="C2279" s="86">
        <v>197.11</v>
      </c>
      <c r="D2279" s="87">
        <v>35.244792940000004</v>
      </c>
      <c r="E2279" s="87">
        <v>-106.5895462</v>
      </c>
    </row>
    <row r="2280" spans="1:5" x14ac:dyDescent="0.25">
      <c r="A2280" s="9" t="s">
        <v>1292</v>
      </c>
      <c r="B2280">
        <v>413.4</v>
      </c>
      <c r="C2280" s="86">
        <v>197.18</v>
      </c>
      <c r="D2280" s="87">
        <v>35.245780940000003</v>
      </c>
      <c r="E2280" s="87">
        <v>-106.5900116</v>
      </c>
    </row>
    <row r="2281" spans="1:5" x14ac:dyDescent="0.25">
      <c r="A2281" s="9" t="s">
        <v>1292</v>
      </c>
      <c r="B2281">
        <v>413.5</v>
      </c>
      <c r="C2281" s="86">
        <v>197.25</v>
      </c>
      <c r="D2281" s="87">
        <v>35.246833799999898</v>
      </c>
      <c r="E2281" s="87">
        <v>-106.59021</v>
      </c>
    </row>
    <row r="2282" spans="1:5" x14ac:dyDescent="0.25">
      <c r="A2282" s="9" t="s">
        <v>1292</v>
      </c>
      <c r="B2282">
        <v>413.6</v>
      </c>
      <c r="C2282" s="86">
        <v>197.33</v>
      </c>
      <c r="D2282" s="87">
        <v>35.247909550000003</v>
      </c>
      <c r="E2282" s="87">
        <v>-106.5903244</v>
      </c>
    </row>
    <row r="2283" spans="1:5" x14ac:dyDescent="0.25">
      <c r="A2283" s="9" t="s">
        <v>1292</v>
      </c>
      <c r="B2283">
        <v>413.7</v>
      </c>
      <c r="C2283" s="86">
        <v>197.4</v>
      </c>
      <c r="D2283" s="87">
        <v>35.248947139999899</v>
      </c>
      <c r="E2283" s="87">
        <v>-106.59066009999999</v>
      </c>
    </row>
    <row r="2284" spans="1:5" x14ac:dyDescent="0.25">
      <c r="A2284" s="9" t="s">
        <v>1292</v>
      </c>
      <c r="B2284">
        <v>413.8</v>
      </c>
      <c r="C2284" s="86">
        <v>197.48</v>
      </c>
      <c r="D2284" s="87">
        <v>35.250007629999899</v>
      </c>
      <c r="E2284" s="87">
        <v>-106.59089659999999</v>
      </c>
    </row>
    <row r="2285" spans="1:5" x14ac:dyDescent="0.25">
      <c r="A2285" s="9" t="s">
        <v>1292</v>
      </c>
      <c r="B2285">
        <v>413.9</v>
      </c>
      <c r="C2285" s="86">
        <v>197.55</v>
      </c>
      <c r="D2285" s="87">
        <v>35.251079560000001</v>
      </c>
      <c r="E2285" s="87">
        <v>-106.5908661</v>
      </c>
    </row>
    <row r="2286" spans="1:5" x14ac:dyDescent="0.25">
      <c r="A2286" s="9" t="s">
        <v>1292</v>
      </c>
      <c r="B2286">
        <v>414</v>
      </c>
      <c r="C2286" s="86">
        <v>197.62</v>
      </c>
      <c r="D2286" s="87">
        <v>35.252159120000002</v>
      </c>
      <c r="E2286" s="87">
        <v>-106.5907898</v>
      </c>
    </row>
    <row r="2287" spans="1:5" x14ac:dyDescent="0.25">
      <c r="A2287" s="9" t="s">
        <v>1292</v>
      </c>
      <c r="B2287">
        <v>414.1</v>
      </c>
      <c r="C2287" s="86">
        <v>197.7</v>
      </c>
      <c r="D2287" s="87">
        <v>35.253166200000003</v>
      </c>
      <c r="E2287" s="87">
        <v>-106.5911026</v>
      </c>
    </row>
    <row r="2288" spans="1:5" x14ac:dyDescent="0.25">
      <c r="A2288" s="9" t="s">
        <v>1292</v>
      </c>
      <c r="B2288">
        <v>414.2</v>
      </c>
      <c r="C2288" s="86">
        <v>197.77</v>
      </c>
      <c r="D2288" s="87">
        <v>35.253807070000001</v>
      </c>
      <c r="E2288" s="87">
        <v>-106.5919495</v>
      </c>
    </row>
    <row r="2289" spans="1:5" x14ac:dyDescent="0.25">
      <c r="A2289" s="9" t="s">
        <v>1292</v>
      </c>
      <c r="B2289">
        <v>414.3</v>
      </c>
      <c r="C2289" s="86">
        <v>197.83</v>
      </c>
      <c r="D2289" s="87">
        <v>35.254409789999897</v>
      </c>
      <c r="E2289" s="87">
        <v>-106.5928574</v>
      </c>
    </row>
    <row r="2290" spans="1:5" x14ac:dyDescent="0.25">
      <c r="A2290" s="9" t="s">
        <v>1292</v>
      </c>
      <c r="B2290">
        <v>414.4</v>
      </c>
      <c r="C2290" s="86">
        <v>197.9</v>
      </c>
      <c r="D2290" s="87">
        <v>35.255195620000002</v>
      </c>
      <c r="E2290" s="87">
        <v>-106.5935669</v>
      </c>
    </row>
    <row r="2291" spans="1:5" x14ac:dyDescent="0.25">
      <c r="A2291" s="9" t="s">
        <v>1292</v>
      </c>
      <c r="B2291">
        <v>414.5</v>
      </c>
      <c r="C2291" s="86">
        <v>197.98</v>
      </c>
      <c r="D2291" s="87">
        <v>35.25615311</v>
      </c>
      <c r="E2291" s="87">
        <v>-106.59408569999999</v>
      </c>
    </row>
    <row r="2292" spans="1:5" x14ac:dyDescent="0.25">
      <c r="A2292" s="9" t="s">
        <v>1292</v>
      </c>
      <c r="B2292">
        <v>414.6</v>
      </c>
      <c r="C2292" s="86">
        <v>198.05</v>
      </c>
      <c r="D2292" s="87">
        <v>35.25711441</v>
      </c>
      <c r="E2292" s="87">
        <v>-106.5946045</v>
      </c>
    </row>
    <row r="2293" spans="1:5" x14ac:dyDescent="0.25">
      <c r="A2293" s="9" t="s">
        <v>1292</v>
      </c>
      <c r="B2293">
        <v>414.7</v>
      </c>
      <c r="C2293" s="86">
        <v>198.12</v>
      </c>
      <c r="D2293" s="87">
        <v>35.258140560000001</v>
      </c>
      <c r="E2293" s="87">
        <v>-106.5949554</v>
      </c>
    </row>
    <row r="2294" spans="1:5" x14ac:dyDescent="0.25">
      <c r="A2294" s="9" t="s">
        <v>1292</v>
      </c>
      <c r="B2294">
        <v>414.8</v>
      </c>
      <c r="C2294" s="86">
        <v>198.2</v>
      </c>
      <c r="D2294" s="87">
        <v>35.259201050000001</v>
      </c>
      <c r="E2294" s="87">
        <v>-106.595192</v>
      </c>
    </row>
    <row r="2295" spans="1:5" x14ac:dyDescent="0.25">
      <c r="A2295" s="9" t="s">
        <v>1292</v>
      </c>
      <c r="B2295">
        <v>414.9</v>
      </c>
      <c r="C2295" s="86">
        <v>198.27</v>
      </c>
      <c r="D2295" s="87">
        <v>35.260276789999899</v>
      </c>
      <c r="E2295" s="87">
        <v>-106.5953598</v>
      </c>
    </row>
    <row r="2296" spans="1:5" x14ac:dyDescent="0.25">
      <c r="A2296" s="9" t="s">
        <v>1292</v>
      </c>
      <c r="B2296">
        <v>415</v>
      </c>
      <c r="C2296" s="86">
        <v>198.34</v>
      </c>
      <c r="D2296" s="87">
        <v>35.261360170000003</v>
      </c>
      <c r="E2296" s="87">
        <v>-106.59533690000001</v>
      </c>
    </row>
    <row r="2297" spans="1:5" x14ac:dyDescent="0.25">
      <c r="A2297" s="9" t="s">
        <v>1292</v>
      </c>
      <c r="B2297">
        <v>415.1</v>
      </c>
      <c r="C2297" s="86">
        <v>198.42</v>
      </c>
      <c r="D2297" s="87">
        <v>35.262447360000003</v>
      </c>
      <c r="E2297" s="87">
        <v>-106.5952377</v>
      </c>
    </row>
    <row r="2298" spans="1:5" x14ac:dyDescent="0.25">
      <c r="A2298" s="9" t="s">
        <v>1292</v>
      </c>
      <c r="B2298">
        <v>415.2</v>
      </c>
      <c r="C2298" s="86">
        <v>198.49</v>
      </c>
      <c r="D2298" s="87">
        <v>35.263534550000003</v>
      </c>
      <c r="E2298" s="87">
        <v>-106.59529879999999</v>
      </c>
    </row>
    <row r="2299" spans="1:5" x14ac:dyDescent="0.25">
      <c r="A2299" s="9" t="s">
        <v>1292</v>
      </c>
      <c r="B2299">
        <v>415.3</v>
      </c>
      <c r="C2299" s="86">
        <v>198.57</v>
      </c>
      <c r="D2299" s="87">
        <v>35.264583590000001</v>
      </c>
      <c r="E2299" s="87">
        <v>-106.5955505</v>
      </c>
    </row>
    <row r="2300" spans="1:5" x14ac:dyDescent="0.25">
      <c r="A2300" s="9" t="s">
        <v>1292</v>
      </c>
      <c r="B2300">
        <v>415.4</v>
      </c>
      <c r="C2300" s="86">
        <v>198.64</v>
      </c>
      <c r="D2300" s="87">
        <v>35.265598300000001</v>
      </c>
      <c r="E2300" s="87">
        <v>-106.59593959999999</v>
      </c>
    </row>
    <row r="2301" spans="1:5" x14ac:dyDescent="0.25">
      <c r="A2301" s="9" t="s">
        <v>1292</v>
      </c>
      <c r="B2301">
        <v>415.5</v>
      </c>
      <c r="C2301" s="86">
        <v>198.72</v>
      </c>
      <c r="D2301" s="87">
        <v>35.266582489999898</v>
      </c>
      <c r="E2301" s="87">
        <v>-106.5964127</v>
      </c>
    </row>
    <row r="2302" spans="1:5" x14ac:dyDescent="0.25">
      <c r="A2302" s="9" t="s">
        <v>1292</v>
      </c>
      <c r="B2302">
        <v>415.6</v>
      </c>
      <c r="C2302" s="86">
        <v>198.79</v>
      </c>
      <c r="D2302" s="87">
        <v>35.267574310000001</v>
      </c>
      <c r="E2302" s="87">
        <v>-106.5968628</v>
      </c>
    </row>
    <row r="2303" spans="1:5" x14ac:dyDescent="0.25">
      <c r="A2303" s="9" t="s">
        <v>1292</v>
      </c>
      <c r="B2303">
        <v>415.7</v>
      </c>
      <c r="C2303" s="86">
        <v>198.86</v>
      </c>
      <c r="D2303" s="87">
        <v>35.268592830000003</v>
      </c>
      <c r="E2303" s="87">
        <v>-106.5972519</v>
      </c>
    </row>
    <row r="2304" spans="1:5" x14ac:dyDescent="0.25">
      <c r="A2304" s="9" t="s">
        <v>1292</v>
      </c>
      <c r="B2304">
        <v>415.8</v>
      </c>
      <c r="C2304" s="86">
        <v>198.94</v>
      </c>
      <c r="D2304" s="87">
        <v>35.269618989999898</v>
      </c>
      <c r="E2304" s="87">
        <v>-106.5976105</v>
      </c>
    </row>
    <row r="2305" spans="1:5" x14ac:dyDescent="0.25">
      <c r="A2305" s="9" t="s">
        <v>1292</v>
      </c>
      <c r="B2305">
        <v>415.9</v>
      </c>
      <c r="C2305" s="86">
        <v>199.01</v>
      </c>
      <c r="D2305" s="87">
        <v>35.270679469999898</v>
      </c>
      <c r="E2305" s="87">
        <v>-106.59785460000001</v>
      </c>
    </row>
    <row r="2306" spans="1:5" x14ac:dyDescent="0.25">
      <c r="A2306" s="9" t="s">
        <v>1292</v>
      </c>
      <c r="B2306">
        <v>416</v>
      </c>
      <c r="C2306" s="86">
        <v>199.09</v>
      </c>
      <c r="D2306" s="87">
        <v>35.271759029999899</v>
      </c>
      <c r="E2306" s="87">
        <v>-106.5979004</v>
      </c>
    </row>
    <row r="2307" spans="1:5" x14ac:dyDescent="0.25">
      <c r="A2307" s="9" t="s">
        <v>1292</v>
      </c>
      <c r="B2307">
        <v>416.1</v>
      </c>
      <c r="C2307" s="86">
        <v>199.16</v>
      </c>
      <c r="D2307" s="87">
        <v>35.272808070000004</v>
      </c>
      <c r="E2307" s="87">
        <v>-106.5976563</v>
      </c>
    </row>
    <row r="2308" spans="1:5" x14ac:dyDescent="0.25">
      <c r="A2308" s="9" t="s">
        <v>1292</v>
      </c>
      <c r="B2308">
        <v>416.2</v>
      </c>
      <c r="C2308" s="86">
        <v>199.24</v>
      </c>
      <c r="D2308" s="87">
        <v>35.273818970000001</v>
      </c>
      <c r="E2308" s="87">
        <v>-106.5972519</v>
      </c>
    </row>
    <row r="2309" spans="1:5" x14ac:dyDescent="0.25">
      <c r="A2309" s="9" t="s">
        <v>1292</v>
      </c>
      <c r="B2309">
        <v>416.3</v>
      </c>
      <c r="C2309" s="86">
        <v>199.31</v>
      </c>
      <c r="D2309" s="87">
        <v>35.274852750000001</v>
      </c>
      <c r="E2309" s="87">
        <v>-106.59690860000001</v>
      </c>
    </row>
    <row r="2310" spans="1:5" x14ac:dyDescent="0.25">
      <c r="A2310" s="9" t="s">
        <v>1292</v>
      </c>
      <c r="B2310">
        <v>416.4</v>
      </c>
      <c r="C2310" s="86">
        <v>199.39</v>
      </c>
      <c r="D2310" s="87">
        <v>35.275917049999897</v>
      </c>
      <c r="E2310" s="87">
        <v>-106.5968323</v>
      </c>
    </row>
    <row r="2311" spans="1:5" x14ac:dyDescent="0.25">
      <c r="A2311" s="9" t="s">
        <v>1292</v>
      </c>
      <c r="B2311">
        <v>416.5</v>
      </c>
      <c r="C2311" s="86">
        <v>199.46</v>
      </c>
      <c r="D2311" s="87">
        <v>35.276901250000002</v>
      </c>
      <c r="E2311" s="87">
        <v>-106.59720609999999</v>
      </c>
    </row>
    <row r="2312" spans="1:5" x14ac:dyDescent="0.25">
      <c r="A2312" s="9" t="s">
        <v>1292</v>
      </c>
      <c r="B2312">
        <v>416.6</v>
      </c>
      <c r="C2312" s="86">
        <v>199.53</v>
      </c>
      <c r="D2312" s="87">
        <v>35.277744290000001</v>
      </c>
      <c r="E2312" s="87">
        <v>-106.5978928</v>
      </c>
    </row>
    <row r="2313" spans="1:5" x14ac:dyDescent="0.25">
      <c r="A2313" s="9" t="s">
        <v>1292</v>
      </c>
      <c r="B2313">
        <v>416.7</v>
      </c>
      <c r="C2313" s="86">
        <v>199.6</v>
      </c>
      <c r="D2313" s="87">
        <v>35.278686520000001</v>
      </c>
      <c r="E2313" s="87">
        <v>-106.598381</v>
      </c>
    </row>
    <row r="2314" spans="1:5" x14ac:dyDescent="0.25">
      <c r="A2314" s="9" t="s">
        <v>1292</v>
      </c>
      <c r="B2314">
        <v>416.8</v>
      </c>
      <c r="C2314" s="86">
        <v>199.68</v>
      </c>
      <c r="D2314" s="87">
        <v>35.279766080000002</v>
      </c>
      <c r="E2314" s="87">
        <v>-106.5985184</v>
      </c>
    </row>
    <row r="2315" spans="1:5" x14ac:dyDescent="0.25">
      <c r="A2315" s="9" t="s">
        <v>1292</v>
      </c>
      <c r="B2315">
        <v>416.9</v>
      </c>
      <c r="C2315" s="86">
        <v>199.76</v>
      </c>
      <c r="D2315" s="87">
        <v>35.280807500000002</v>
      </c>
      <c r="E2315" s="87">
        <v>-106.59828950000001</v>
      </c>
    </row>
    <row r="2316" spans="1:5" x14ac:dyDescent="0.25">
      <c r="A2316" s="9" t="s">
        <v>1292</v>
      </c>
      <c r="B2316">
        <v>417</v>
      </c>
      <c r="C2316" s="86">
        <v>199.83</v>
      </c>
      <c r="D2316" s="87">
        <v>35.281570430000002</v>
      </c>
      <c r="E2316" s="87">
        <v>-106.59752659999999</v>
      </c>
    </row>
    <row r="2317" spans="1:5" x14ac:dyDescent="0.25">
      <c r="A2317" s="9" t="s">
        <v>1292</v>
      </c>
      <c r="B2317">
        <v>417.1</v>
      </c>
      <c r="C2317" s="86">
        <v>199.9</v>
      </c>
      <c r="D2317" s="87">
        <v>35.282604220000003</v>
      </c>
      <c r="E2317" s="87">
        <v>-106.5971832</v>
      </c>
    </row>
    <row r="2318" spans="1:5" x14ac:dyDescent="0.25">
      <c r="A2318" s="9" t="s">
        <v>1292</v>
      </c>
      <c r="B2318">
        <v>417.2</v>
      </c>
      <c r="C2318" s="86">
        <v>199.98</v>
      </c>
      <c r="D2318" s="87">
        <v>35.283664700000003</v>
      </c>
      <c r="E2318" s="87">
        <v>-106.5969467</v>
      </c>
    </row>
    <row r="2319" spans="1:5" x14ac:dyDescent="0.25">
      <c r="A2319" s="9" t="s">
        <v>1292</v>
      </c>
      <c r="B2319">
        <v>417.3</v>
      </c>
      <c r="C2319" s="86">
        <v>200.05</v>
      </c>
      <c r="D2319" s="87">
        <v>35.284587860000002</v>
      </c>
      <c r="E2319" s="87">
        <v>-106.5963821</v>
      </c>
    </row>
    <row r="2320" spans="1:5" x14ac:dyDescent="0.25">
      <c r="A2320" s="9" t="s">
        <v>1292</v>
      </c>
      <c r="B2320">
        <v>417.4</v>
      </c>
      <c r="C2320" s="86">
        <v>200.12</v>
      </c>
      <c r="D2320" s="87">
        <v>35.28547287</v>
      </c>
      <c r="E2320" s="87">
        <v>-106.5957489</v>
      </c>
    </row>
    <row r="2321" spans="1:5" x14ac:dyDescent="0.25">
      <c r="A2321" s="9" t="s">
        <v>1292</v>
      </c>
      <c r="B2321">
        <v>417.5</v>
      </c>
      <c r="C2321" s="86">
        <v>200.19</v>
      </c>
      <c r="D2321" s="87">
        <v>35.286273960000003</v>
      </c>
      <c r="E2321" s="87">
        <v>-106.5950165</v>
      </c>
    </row>
    <row r="2322" spans="1:5" x14ac:dyDescent="0.25">
      <c r="A2322" s="9" t="s">
        <v>1292</v>
      </c>
      <c r="B2322">
        <v>417.6</v>
      </c>
      <c r="C2322" s="86">
        <v>200.25</v>
      </c>
      <c r="D2322" s="87">
        <v>35.286781310000002</v>
      </c>
      <c r="E2322" s="87">
        <v>-106.59408569999999</v>
      </c>
    </row>
    <row r="2323" spans="1:5" x14ac:dyDescent="0.25">
      <c r="A2323" s="9" t="s">
        <v>1292</v>
      </c>
      <c r="B2323">
        <v>417.7</v>
      </c>
      <c r="C2323" s="86">
        <v>200.31</v>
      </c>
      <c r="D2323" s="87">
        <v>35.287143710000002</v>
      </c>
      <c r="E2323" s="87">
        <v>-106.59306340000001</v>
      </c>
    </row>
    <row r="2324" spans="1:5" x14ac:dyDescent="0.25">
      <c r="A2324" s="9" t="s">
        <v>1292</v>
      </c>
      <c r="B2324">
        <v>417.8</v>
      </c>
      <c r="C2324" s="86">
        <v>200.38</v>
      </c>
      <c r="D2324" s="87">
        <v>35.287689210000003</v>
      </c>
      <c r="E2324" s="87">
        <v>-106.5921173</v>
      </c>
    </row>
    <row r="2325" spans="1:5" x14ac:dyDescent="0.25">
      <c r="A2325" s="9" t="s">
        <v>1292</v>
      </c>
      <c r="B2325">
        <v>417.9</v>
      </c>
      <c r="C2325" s="86">
        <v>200.44</v>
      </c>
      <c r="D2325" s="87">
        <v>35.28819275</v>
      </c>
      <c r="E2325" s="87">
        <v>-106.591156</v>
      </c>
    </row>
    <row r="2326" spans="1:5" x14ac:dyDescent="0.25">
      <c r="A2326" s="9" t="s">
        <v>1292</v>
      </c>
      <c r="B2326">
        <v>418</v>
      </c>
      <c r="C2326" s="86">
        <v>200.5</v>
      </c>
      <c r="D2326" s="87">
        <v>35.28858185</v>
      </c>
      <c r="E2326" s="87">
        <v>-106.5901413</v>
      </c>
    </row>
    <row r="2327" spans="1:5" x14ac:dyDescent="0.25">
      <c r="A2327" s="9" t="s">
        <v>1292</v>
      </c>
      <c r="B2327">
        <v>418.1</v>
      </c>
      <c r="C2327" s="86">
        <v>200.56</v>
      </c>
      <c r="D2327" s="87">
        <v>35.288837430000001</v>
      </c>
      <c r="E2327" s="87">
        <v>-106.5890808</v>
      </c>
    </row>
    <row r="2328" spans="1:5" x14ac:dyDescent="0.25">
      <c r="A2328" s="9" t="s">
        <v>1292</v>
      </c>
      <c r="B2328">
        <v>418.2</v>
      </c>
      <c r="C2328" s="86">
        <v>200.63</v>
      </c>
      <c r="D2328" s="87">
        <v>35.289222719999898</v>
      </c>
      <c r="E2328" s="87">
        <v>-106.58806610000001</v>
      </c>
    </row>
    <row r="2329" spans="1:5" x14ac:dyDescent="0.25">
      <c r="A2329" s="9" t="s">
        <v>1292</v>
      </c>
      <c r="B2329">
        <v>418.3</v>
      </c>
      <c r="C2329" s="86">
        <v>200.69</v>
      </c>
      <c r="D2329" s="87">
        <v>35.289783479999898</v>
      </c>
      <c r="E2329" s="87">
        <v>-106.5871429</v>
      </c>
    </row>
    <row r="2330" spans="1:5" x14ac:dyDescent="0.25">
      <c r="A2330" s="9" t="s">
        <v>1292</v>
      </c>
      <c r="B2330">
        <v>418.4</v>
      </c>
      <c r="C2330" s="86">
        <v>200.76</v>
      </c>
      <c r="D2330" s="87">
        <v>35.290317539999897</v>
      </c>
      <c r="E2330" s="87">
        <v>-106.5861969</v>
      </c>
    </row>
    <row r="2331" spans="1:5" x14ac:dyDescent="0.25">
      <c r="A2331" s="9" t="s">
        <v>1292</v>
      </c>
      <c r="B2331">
        <v>418.5</v>
      </c>
      <c r="C2331" s="86">
        <v>200.82</v>
      </c>
      <c r="D2331" s="87">
        <v>35.2907295199999</v>
      </c>
      <c r="E2331" s="87">
        <v>-106.58518979999999</v>
      </c>
    </row>
    <row r="2332" spans="1:5" x14ac:dyDescent="0.25">
      <c r="A2332" s="9" t="s">
        <v>1292</v>
      </c>
      <c r="B2332">
        <v>418.6</v>
      </c>
      <c r="C2332" s="86">
        <v>200.88</v>
      </c>
      <c r="D2332" s="87">
        <v>35.291069030000003</v>
      </c>
      <c r="E2332" s="87">
        <v>-106.58415220000001</v>
      </c>
    </row>
    <row r="2333" spans="1:5" x14ac:dyDescent="0.25">
      <c r="A2333" s="9" t="s">
        <v>1292</v>
      </c>
      <c r="B2333">
        <v>418.7</v>
      </c>
      <c r="C2333" s="86">
        <v>200.95</v>
      </c>
      <c r="D2333" s="87">
        <v>35.29166412</v>
      </c>
      <c r="E2333" s="87">
        <v>-106.58325960000001</v>
      </c>
    </row>
    <row r="2334" spans="1:5" x14ac:dyDescent="0.25">
      <c r="A2334" s="9" t="s">
        <v>1292</v>
      </c>
      <c r="B2334">
        <v>418.8</v>
      </c>
      <c r="C2334" s="86">
        <v>201.02</v>
      </c>
      <c r="D2334" s="87">
        <v>35.292457579999898</v>
      </c>
      <c r="E2334" s="87">
        <v>-106.5825195</v>
      </c>
    </row>
    <row r="2335" spans="1:5" x14ac:dyDescent="0.25">
      <c r="A2335" s="9" t="s">
        <v>1292</v>
      </c>
      <c r="B2335">
        <v>418.9</v>
      </c>
      <c r="C2335" s="86">
        <v>201.09</v>
      </c>
      <c r="D2335" s="87">
        <v>35.293350220000001</v>
      </c>
      <c r="E2335" s="87">
        <v>-106.58190159999999</v>
      </c>
    </row>
    <row r="2336" spans="1:5" x14ac:dyDescent="0.25">
      <c r="A2336" s="9" t="s">
        <v>1292</v>
      </c>
      <c r="B2336">
        <v>419</v>
      </c>
      <c r="C2336" s="86">
        <v>201.16</v>
      </c>
      <c r="D2336" s="87">
        <v>35.29436493</v>
      </c>
      <c r="E2336" s="87">
        <v>-106.5815659</v>
      </c>
    </row>
    <row r="2337" spans="1:5" x14ac:dyDescent="0.25">
      <c r="A2337" s="9" t="s">
        <v>1292</v>
      </c>
      <c r="B2337">
        <v>419.1</v>
      </c>
      <c r="C2337" s="86">
        <v>201.24</v>
      </c>
      <c r="D2337" s="87">
        <v>35.295444490000001</v>
      </c>
      <c r="E2337" s="87">
        <v>-106.58141329999999</v>
      </c>
    </row>
    <row r="2338" spans="1:5" x14ac:dyDescent="0.25">
      <c r="A2338" s="9" t="s">
        <v>1292</v>
      </c>
      <c r="B2338">
        <v>419.2</v>
      </c>
      <c r="C2338" s="86">
        <v>201.32</v>
      </c>
      <c r="D2338" s="87">
        <v>35.296520229999899</v>
      </c>
      <c r="E2338" s="87">
        <v>-106.5812454</v>
      </c>
    </row>
    <row r="2339" spans="1:5" x14ac:dyDescent="0.25">
      <c r="A2339" s="9" t="s">
        <v>1292</v>
      </c>
      <c r="B2339">
        <v>419.3</v>
      </c>
      <c r="C2339" s="86">
        <v>201.38</v>
      </c>
      <c r="D2339" s="87">
        <v>35.29719162</v>
      </c>
      <c r="E2339" s="87">
        <v>-106.5804977</v>
      </c>
    </row>
    <row r="2340" spans="1:5" x14ac:dyDescent="0.25">
      <c r="A2340" s="9" t="s">
        <v>1292</v>
      </c>
      <c r="B2340">
        <v>419.4</v>
      </c>
      <c r="C2340" s="86">
        <v>201.44</v>
      </c>
      <c r="D2340" s="87">
        <v>35.297695160000004</v>
      </c>
      <c r="E2340" s="87">
        <v>-106.57952880000001</v>
      </c>
    </row>
    <row r="2341" spans="1:5" x14ac:dyDescent="0.25">
      <c r="A2341" s="9" t="s">
        <v>1292</v>
      </c>
      <c r="B2341">
        <v>419.5</v>
      </c>
      <c r="C2341" s="86">
        <v>201.51</v>
      </c>
      <c r="D2341" s="87">
        <v>35.298248289999897</v>
      </c>
      <c r="E2341" s="87">
        <v>-106.5785904</v>
      </c>
    </row>
    <row r="2342" spans="1:5" x14ac:dyDescent="0.25">
      <c r="A2342" s="9" t="s">
        <v>1292</v>
      </c>
      <c r="B2342">
        <v>419.6</v>
      </c>
      <c r="C2342" s="86">
        <v>201.58</v>
      </c>
      <c r="D2342" s="87">
        <v>35.298961640000002</v>
      </c>
      <c r="E2342" s="87">
        <v>-106.5777817</v>
      </c>
    </row>
    <row r="2343" spans="1:5" x14ac:dyDescent="0.25">
      <c r="A2343" s="9" t="s">
        <v>1292</v>
      </c>
      <c r="B2343">
        <v>419.7</v>
      </c>
      <c r="C2343" s="86">
        <v>201.65</v>
      </c>
      <c r="D2343" s="87">
        <v>35.299808499999898</v>
      </c>
      <c r="E2343" s="87">
        <v>-106.577095</v>
      </c>
    </row>
    <row r="2344" spans="1:5" x14ac:dyDescent="0.25">
      <c r="A2344" s="9" t="s">
        <v>1292</v>
      </c>
      <c r="B2344">
        <v>419.8</v>
      </c>
      <c r="C2344" s="86">
        <v>201.72</v>
      </c>
      <c r="D2344" s="87">
        <v>35.30063629</v>
      </c>
      <c r="E2344" s="87">
        <v>-106.5763855</v>
      </c>
    </row>
    <row r="2345" spans="1:5" x14ac:dyDescent="0.25">
      <c r="A2345" s="9" t="s">
        <v>1292</v>
      </c>
      <c r="B2345">
        <v>419.9</v>
      </c>
      <c r="C2345" s="86">
        <v>201.78</v>
      </c>
      <c r="D2345" s="87">
        <v>35.301258089999898</v>
      </c>
      <c r="E2345" s="87">
        <v>-106.5755005</v>
      </c>
    </row>
    <row r="2346" spans="1:5" x14ac:dyDescent="0.25">
      <c r="A2346" s="9" t="s">
        <v>1292</v>
      </c>
      <c r="B2346">
        <v>420</v>
      </c>
      <c r="C2346" s="86">
        <v>201.85</v>
      </c>
      <c r="D2346" s="87">
        <v>35.301933290000001</v>
      </c>
      <c r="E2346" s="87">
        <v>-106.574646</v>
      </c>
    </row>
    <row r="2347" spans="1:5" x14ac:dyDescent="0.25">
      <c r="A2347" s="9" t="s">
        <v>1292</v>
      </c>
      <c r="B2347">
        <v>420.1</v>
      </c>
      <c r="C2347" s="86">
        <v>201.92</v>
      </c>
      <c r="D2347" s="87">
        <v>35.302780149999897</v>
      </c>
      <c r="E2347" s="87">
        <v>-106.573967</v>
      </c>
    </row>
    <row r="2348" spans="1:5" x14ac:dyDescent="0.25">
      <c r="A2348" s="9" t="s">
        <v>1292</v>
      </c>
      <c r="B2348">
        <v>420.2</v>
      </c>
      <c r="C2348" s="86">
        <v>201.98</v>
      </c>
      <c r="D2348" s="87">
        <v>35.30350876</v>
      </c>
      <c r="E2348" s="87">
        <v>-106.57323460000001</v>
      </c>
    </row>
    <row r="2349" spans="1:5" x14ac:dyDescent="0.25">
      <c r="A2349" s="9" t="s">
        <v>1292</v>
      </c>
      <c r="B2349">
        <v>420.3</v>
      </c>
      <c r="C2349" s="86">
        <v>202.04</v>
      </c>
      <c r="D2349" s="87">
        <v>35.303638460000002</v>
      </c>
      <c r="E2349" s="87">
        <v>-106.5721588</v>
      </c>
    </row>
    <row r="2350" spans="1:5" x14ac:dyDescent="0.25">
      <c r="A2350" s="9" t="s">
        <v>1292</v>
      </c>
      <c r="B2350">
        <v>420.4</v>
      </c>
      <c r="C2350" s="86">
        <v>202.11</v>
      </c>
      <c r="D2350" s="87">
        <v>35.30350876</v>
      </c>
      <c r="E2350" s="87">
        <v>-106.5710831</v>
      </c>
    </row>
    <row r="2351" spans="1:5" x14ac:dyDescent="0.25">
      <c r="A2351" s="9" t="s">
        <v>1292</v>
      </c>
      <c r="B2351">
        <v>420.5</v>
      </c>
      <c r="C2351" s="86">
        <v>202.17</v>
      </c>
      <c r="D2351" s="87">
        <v>35.303756710000002</v>
      </c>
      <c r="E2351" s="87">
        <v>-106.570076</v>
      </c>
    </row>
    <row r="2352" spans="1:5" x14ac:dyDescent="0.25">
      <c r="A2352" s="9" t="s">
        <v>1292</v>
      </c>
      <c r="B2352">
        <v>420.6</v>
      </c>
      <c r="C2352" s="86">
        <v>202.24</v>
      </c>
      <c r="D2352" s="87">
        <v>35.304485319999898</v>
      </c>
      <c r="E2352" s="87">
        <v>-106.56926730000001</v>
      </c>
    </row>
    <row r="2353" spans="1:5" x14ac:dyDescent="0.25">
      <c r="A2353" s="9" t="s">
        <v>1292</v>
      </c>
      <c r="B2353">
        <v>420.7</v>
      </c>
      <c r="C2353" s="86">
        <v>202.3</v>
      </c>
      <c r="D2353" s="87">
        <v>35.304992679999899</v>
      </c>
      <c r="E2353" s="87">
        <v>-106.5683212</v>
      </c>
    </row>
    <row r="2354" spans="1:5" x14ac:dyDescent="0.25">
      <c r="A2354" s="9" t="s">
        <v>1292</v>
      </c>
      <c r="B2354">
        <v>420.8</v>
      </c>
      <c r="C2354" s="86">
        <v>202.36</v>
      </c>
      <c r="D2354" s="87">
        <v>35.305278780000002</v>
      </c>
      <c r="E2354" s="87">
        <v>-106.5672684</v>
      </c>
    </row>
    <row r="2355" spans="1:5" x14ac:dyDescent="0.25">
      <c r="A2355" s="9" t="s">
        <v>1292</v>
      </c>
      <c r="B2355">
        <v>420.9</v>
      </c>
      <c r="C2355" s="86">
        <v>202.43</v>
      </c>
      <c r="D2355" s="87">
        <v>35.305625919999898</v>
      </c>
      <c r="E2355" s="87">
        <v>-106.5662308</v>
      </c>
    </row>
    <row r="2356" spans="1:5" x14ac:dyDescent="0.25">
      <c r="A2356" s="9" t="s">
        <v>1292</v>
      </c>
      <c r="B2356">
        <v>421</v>
      </c>
      <c r="C2356" s="86">
        <v>202.49</v>
      </c>
      <c r="D2356" s="87">
        <v>35.305980679999898</v>
      </c>
      <c r="E2356" s="87">
        <v>-106.5652008</v>
      </c>
    </row>
    <row r="2357" spans="1:5" x14ac:dyDescent="0.25">
      <c r="A2357" s="9" t="s">
        <v>1292</v>
      </c>
      <c r="B2357">
        <v>421.1</v>
      </c>
      <c r="C2357" s="86">
        <v>202.55</v>
      </c>
      <c r="D2357" s="87">
        <v>35.306446080000001</v>
      </c>
      <c r="E2357" s="87">
        <v>-106.56421659999999</v>
      </c>
    </row>
    <row r="2358" spans="1:5" x14ac:dyDescent="0.25">
      <c r="A2358" s="9" t="s">
        <v>1292</v>
      </c>
      <c r="B2358">
        <v>421.2</v>
      </c>
      <c r="C2358" s="86">
        <v>202.62</v>
      </c>
      <c r="D2358" s="87">
        <v>35.306976319999897</v>
      </c>
      <c r="E2358" s="87">
        <v>-106.5632706</v>
      </c>
    </row>
    <row r="2359" spans="1:5" x14ac:dyDescent="0.25">
      <c r="A2359" s="9" t="s">
        <v>1292</v>
      </c>
      <c r="B2359">
        <v>421.3</v>
      </c>
      <c r="C2359" s="86">
        <v>202.68</v>
      </c>
      <c r="D2359" s="87">
        <v>35.30765152</v>
      </c>
      <c r="E2359" s="87">
        <v>-106.56241609999999</v>
      </c>
    </row>
    <row r="2360" spans="1:5" x14ac:dyDescent="0.25">
      <c r="A2360" s="9" t="s">
        <v>1292</v>
      </c>
      <c r="B2360">
        <v>421.4</v>
      </c>
      <c r="C2360" s="86">
        <v>202.75</v>
      </c>
      <c r="D2360" s="87">
        <v>35.308380130000003</v>
      </c>
      <c r="E2360" s="87">
        <v>-106.5616074</v>
      </c>
    </row>
    <row r="2361" spans="1:5" x14ac:dyDescent="0.25">
      <c r="A2361" s="9" t="s">
        <v>1292</v>
      </c>
      <c r="B2361">
        <v>421.5</v>
      </c>
      <c r="C2361" s="86">
        <v>202.82</v>
      </c>
      <c r="D2361" s="87">
        <v>35.309135439999899</v>
      </c>
      <c r="E2361" s="87">
        <v>-106.5608215</v>
      </c>
    </row>
    <row r="2362" spans="1:5" x14ac:dyDescent="0.25">
      <c r="A2362" s="9" t="s">
        <v>1292</v>
      </c>
      <c r="B2362">
        <v>421.6</v>
      </c>
      <c r="C2362" s="86">
        <v>202.89</v>
      </c>
      <c r="D2362" s="87">
        <v>35.310020450000003</v>
      </c>
      <c r="E2362" s="87">
        <v>-106.56018829999999</v>
      </c>
    </row>
    <row r="2363" spans="1:5" x14ac:dyDescent="0.25">
      <c r="A2363" s="9" t="s">
        <v>1292</v>
      </c>
      <c r="B2363">
        <v>421.7</v>
      </c>
      <c r="C2363" s="86">
        <v>202.96</v>
      </c>
      <c r="D2363" s="87">
        <v>35.310909270000003</v>
      </c>
      <c r="E2363" s="87">
        <v>-106.5595627</v>
      </c>
    </row>
    <row r="2364" spans="1:5" x14ac:dyDescent="0.25">
      <c r="A2364" s="9" t="s">
        <v>1292</v>
      </c>
      <c r="B2364">
        <v>421.8</v>
      </c>
      <c r="C2364" s="86">
        <v>203.03</v>
      </c>
      <c r="D2364" s="87">
        <v>35.311885830000001</v>
      </c>
      <c r="E2364" s="87">
        <v>-106.5590744</v>
      </c>
    </row>
    <row r="2365" spans="1:5" x14ac:dyDescent="0.25">
      <c r="A2365" s="9" t="s">
        <v>1292</v>
      </c>
      <c r="B2365">
        <v>421.9</v>
      </c>
      <c r="C2365" s="86">
        <v>203.11</v>
      </c>
      <c r="D2365" s="87">
        <v>35.312915799999899</v>
      </c>
      <c r="E2365" s="87">
        <v>-106.5591965</v>
      </c>
    </row>
    <row r="2366" spans="1:5" x14ac:dyDescent="0.25">
      <c r="A2366" s="9" t="s">
        <v>1292</v>
      </c>
      <c r="B2366">
        <v>422</v>
      </c>
      <c r="C2366" s="86">
        <v>203.18</v>
      </c>
      <c r="D2366" s="87">
        <v>35.3139495799999</v>
      </c>
      <c r="E2366" s="87">
        <v>-106.559494</v>
      </c>
    </row>
    <row r="2367" spans="1:5" x14ac:dyDescent="0.25">
      <c r="A2367" s="9" t="s">
        <v>1292</v>
      </c>
      <c r="B2367">
        <v>422.1</v>
      </c>
      <c r="C2367" s="86">
        <v>203.26</v>
      </c>
      <c r="D2367" s="87">
        <v>35.315036769999899</v>
      </c>
      <c r="E2367" s="87">
        <v>-106.5595398</v>
      </c>
    </row>
    <row r="2368" spans="1:5" x14ac:dyDescent="0.25">
      <c r="A2368" s="9" t="s">
        <v>1292</v>
      </c>
      <c r="B2368">
        <v>422.2</v>
      </c>
      <c r="C2368" s="86">
        <v>203.33</v>
      </c>
      <c r="D2368" s="87">
        <v>35.316074370000003</v>
      </c>
      <c r="E2368" s="87">
        <v>-106.5592422</v>
      </c>
    </row>
    <row r="2369" spans="1:5" x14ac:dyDescent="0.25">
      <c r="A2369" s="9" t="s">
        <v>1292</v>
      </c>
      <c r="B2369">
        <v>422.3</v>
      </c>
      <c r="C2369" s="86">
        <v>203.41</v>
      </c>
      <c r="D2369" s="87">
        <v>35.317108150000003</v>
      </c>
      <c r="E2369" s="87">
        <v>-106.5588989</v>
      </c>
    </row>
    <row r="2370" spans="1:5" x14ac:dyDescent="0.25">
      <c r="A2370" s="9" t="s">
        <v>1292</v>
      </c>
      <c r="B2370">
        <v>422.4</v>
      </c>
      <c r="C2370" s="86">
        <v>203.48</v>
      </c>
      <c r="D2370" s="87">
        <v>35.318199159999899</v>
      </c>
      <c r="E2370" s="87">
        <v>-106.5589294</v>
      </c>
    </row>
    <row r="2371" spans="1:5" x14ac:dyDescent="0.25">
      <c r="A2371" s="9" t="s">
        <v>1292</v>
      </c>
      <c r="B2371">
        <v>422.5</v>
      </c>
      <c r="C2371" s="86">
        <v>203.56</v>
      </c>
      <c r="D2371" s="87">
        <v>35.319282530000002</v>
      </c>
      <c r="E2371" s="87">
        <v>-106.55904390000001</v>
      </c>
    </row>
    <row r="2372" spans="1:5" x14ac:dyDescent="0.25">
      <c r="A2372" s="9" t="s">
        <v>1292</v>
      </c>
      <c r="B2372">
        <v>422.6</v>
      </c>
      <c r="C2372" s="86">
        <v>203.63</v>
      </c>
      <c r="D2372" s="87">
        <v>35.320369720000002</v>
      </c>
      <c r="E2372" s="87">
        <v>-106.5590744</v>
      </c>
    </row>
    <row r="2373" spans="1:5" x14ac:dyDescent="0.25">
      <c r="A2373" s="9" t="s">
        <v>1292</v>
      </c>
      <c r="B2373">
        <v>422.7</v>
      </c>
      <c r="C2373" s="86">
        <v>203.71</v>
      </c>
      <c r="D2373" s="87">
        <v>35.321296689999897</v>
      </c>
      <c r="E2373" s="87">
        <v>-106.5587311</v>
      </c>
    </row>
    <row r="2374" spans="1:5" x14ac:dyDescent="0.25">
      <c r="A2374" s="9" t="s">
        <v>1292</v>
      </c>
      <c r="B2374">
        <v>422.8</v>
      </c>
      <c r="C2374" s="86">
        <v>203.77</v>
      </c>
      <c r="D2374" s="87">
        <v>35.321750639999898</v>
      </c>
      <c r="E2374" s="87">
        <v>-106.5577469</v>
      </c>
    </row>
    <row r="2375" spans="1:5" x14ac:dyDescent="0.25">
      <c r="A2375" s="9" t="s">
        <v>1292</v>
      </c>
      <c r="B2375">
        <v>422.9</v>
      </c>
      <c r="C2375" s="86">
        <v>203.85</v>
      </c>
      <c r="D2375" s="87">
        <v>35.322692869999898</v>
      </c>
      <c r="E2375" s="87">
        <v>-106.55735780000001</v>
      </c>
    </row>
    <row r="2376" spans="1:5" x14ac:dyDescent="0.25">
      <c r="A2376" s="9" t="s">
        <v>1292</v>
      </c>
      <c r="B2376">
        <v>423</v>
      </c>
      <c r="C2376" s="86">
        <v>203.92</v>
      </c>
      <c r="D2376" s="87">
        <v>35.323719019999899</v>
      </c>
      <c r="E2376" s="87">
        <v>-106.5571365</v>
      </c>
    </row>
    <row r="2377" spans="1:5" x14ac:dyDescent="0.25">
      <c r="A2377" s="9" t="s">
        <v>1292</v>
      </c>
      <c r="B2377">
        <v>423.1</v>
      </c>
      <c r="C2377" s="86">
        <v>203.99</v>
      </c>
      <c r="D2377" s="87">
        <v>35.32468033</v>
      </c>
      <c r="E2377" s="87">
        <v>-106.5566254</v>
      </c>
    </row>
    <row r="2378" spans="1:5" x14ac:dyDescent="0.25">
      <c r="A2378" s="9" t="s">
        <v>1292</v>
      </c>
      <c r="B2378">
        <v>423.2</v>
      </c>
      <c r="C2378" s="86">
        <v>204.07</v>
      </c>
      <c r="D2378" s="87">
        <v>35.325675959999899</v>
      </c>
      <c r="E2378" s="87">
        <v>-106.5561752</v>
      </c>
    </row>
    <row r="2379" spans="1:5" x14ac:dyDescent="0.25">
      <c r="A2379" s="9" t="s">
        <v>1292</v>
      </c>
      <c r="B2379">
        <v>423.3</v>
      </c>
      <c r="C2379" s="86">
        <v>204.14</v>
      </c>
      <c r="D2379" s="87">
        <v>35.326396940000002</v>
      </c>
      <c r="E2379" s="87">
        <v>-106.55536650000001</v>
      </c>
    </row>
    <row r="2380" spans="1:5" x14ac:dyDescent="0.25">
      <c r="A2380" s="9" t="s">
        <v>1292</v>
      </c>
      <c r="B2380">
        <v>423.4</v>
      </c>
      <c r="C2380" s="86">
        <v>204.21</v>
      </c>
      <c r="D2380" s="87">
        <v>35.327339170000002</v>
      </c>
      <c r="E2380" s="87">
        <v>-106.5548553</v>
      </c>
    </row>
    <row r="2381" spans="1:5" x14ac:dyDescent="0.25">
      <c r="A2381" s="9" t="s">
        <v>1292</v>
      </c>
      <c r="B2381">
        <v>423.5</v>
      </c>
      <c r="C2381" s="86">
        <v>204.3</v>
      </c>
      <c r="D2381" s="87">
        <v>35.32838821</v>
      </c>
      <c r="E2381" s="87">
        <v>-106.5547943</v>
      </c>
    </row>
    <row r="2382" spans="1:5" x14ac:dyDescent="0.25">
      <c r="A2382" s="9" t="s">
        <v>1292</v>
      </c>
      <c r="B2382">
        <v>423.6</v>
      </c>
      <c r="C2382" s="86">
        <v>204.37</v>
      </c>
      <c r="D2382" s="87">
        <v>35.329360960000002</v>
      </c>
      <c r="E2382" s="87">
        <v>-106.5552826</v>
      </c>
    </row>
    <row r="2383" spans="1:5" x14ac:dyDescent="0.25">
      <c r="A2383" s="9" t="s">
        <v>1292</v>
      </c>
      <c r="B2383">
        <v>423.7</v>
      </c>
      <c r="C2383" s="86">
        <v>204.45</v>
      </c>
      <c r="D2383" s="87">
        <v>35.330413819999897</v>
      </c>
      <c r="E2383" s="87">
        <v>-106.5551071</v>
      </c>
    </row>
    <row r="2384" spans="1:5" x14ac:dyDescent="0.25">
      <c r="A2384" s="9" t="s">
        <v>1292</v>
      </c>
      <c r="B2384">
        <v>423.8</v>
      </c>
      <c r="C2384" s="86">
        <v>204.52</v>
      </c>
      <c r="D2384" s="87">
        <v>35.331363680000003</v>
      </c>
      <c r="E2384" s="87">
        <v>-106.5545731</v>
      </c>
    </row>
    <row r="2385" spans="1:5" x14ac:dyDescent="0.25">
      <c r="A2385" s="9" t="s">
        <v>1292</v>
      </c>
      <c r="B2385">
        <v>423.9</v>
      </c>
      <c r="C2385" s="86">
        <v>204.6</v>
      </c>
      <c r="D2385" s="87">
        <v>35.33232117</v>
      </c>
      <c r="E2385" s="87">
        <v>-106.5540543</v>
      </c>
    </row>
    <row r="2386" spans="1:5" x14ac:dyDescent="0.25">
      <c r="A2386" s="9" t="s">
        <v>1292</v>
      </c>
      <c r="B2386">
        <v>424</v>
      </c>
      <c r="C2386" s="86">
        <v>204.67</v>
      </c>
      <c r="D2386" s="87">
        <v>35.333301540000001</v>
      </c>
      <c r="E2386" s="87">
        <v>-106.55358889999999</v>
      </c>
    </row>
    <row r="2387" spans="1:5" x14ac:dyDescent="0.25">
      <c r="A2387" s="9" t="s">
        <v>1292</v>
      </c>
      <c r="B2387">
        <v>424.1</v>
      </c>
      <c r="C2387" s="86">
        <v>204.74</v>
      </c>
      <c r="D2387" s="87">
        <v>35.334114069999899</v>
      </c>
      <c r="E2387" s="87">
        <v>-106.55286409999999</v>
      </c>
    </row>
    <row r="2388" spans="1:5" x14ac:dyDescent="0.25">
      <c r="A2388" s="9" t="s">
        <v>1292</v>
      </c>
      <c r="B2388">
        <v>424.2</v>
      </c>
      <c r="C2388" s="86">
        <v>204.81</v>
      </c>
      <c r="D2388" s="87">
        <v>35.334865569999899</v>
      </c>
      <c r="E2388" s="87">
        <v>-106.5520782</v>
      </c>
    </row>
    <row r="2389" spans="1:5" x14ac:dyDescent="0.25">
      <c r="A2389" s="9" t="s">
        <v>1292</v>
      </c>
      <c r="B2389">
        <v>424.3</v>
      </c>
      <c r="C2389" s="86">
        <v>204.89</v>
      </c>
      <c r="D2389" s="87">
        <v>35.3356285099999</v>
      </c>
      <c r="E2389" s="87">
        <v>-106.5513</v>
      </c>
    </row>
    <row r="2390" spans="1:5" x14ac:dyDescent="0.25">
      <c r="A2390" s="9" t="s">
        <v>1292</v>
      </c>
      <c r="B2390">
        <v>424.4</v>
      </c>
      <c r="C2390" s="86">
        <v>204.96</v>
      </c>
      <c r="D2390" s="87">
        <v>35.3364257799999</v>
      </c>
      <c r="E2390" s="87">
        <v>-106.5505524</v>
      </c>
    </row>
    <row r="2391" spans="1:5" x14ac:dyDescent="0.25">
      <c r="A2391" s="9" t="s">
        <v>1292</v>
      </c>
      <c r="B2391">
        <v>424.5</v>
      </c>
      <c r="C2391" s="86">
        <v>205.03</v>
      </c>
      <c r="D2391" s="87">
        <v>35.337028500000002</v>
      </c>
      <c r="E2391" s="87">
        <v>-106.5496521</v>
      </c>
    </row>
    <row r="2392" spans="1:5" x14ac:dyDescent="0.25">
      <c r="A2392" s="9" t="s">
        <v>1292</v>
      </c>
      <c r="B2392">
        <v>424.6</v>
      </c>
      <c r="C2392" s="86">
        <v>205.1</v>
      </c>
      <c r="D2392" s="87">
        <v>35.337646479999897</v>
      </c>
      <c r="E2392" s="87">
        <v>-106.54875180000001</v>
      </c>
    </row>
    <row r="2393" spans="1:5" x14ac:dyDescent="0.25">
      <c r="A2393" s="9" t="s">
        <v>1292</v>
      </c>
      <c r="B2393">
        <v>424.7</v>
      </c>
      <c r="C2393" s="86">
        <v>205.16</v>
      </c>
      <c r="D2393" s="87">
        <v>35.338279720000003</v>
      </c>
      <c r="E2393" s="87">
        <v>-106.54786679999999</v>
      </c>
    </row>
    <row r="2394" spans="1:5" x14ac:dyDescent="0.25">
      <c r="A2394" s="9" t="s">
        <v>1292</v>
      </c>
      <c r="B2394">
        <v>424.8</v>
      </c>
      <c r="C2394" s="86">
        <v>205.23</v>
      </c>
      <c r="D2394" s="87">
        <v>35.338970179999897</v>
      </c>
      <c r="E2394" s="87">
        <v>-106.54702</v>
      </c>
    </row>
    <row r="2395" spans="1:5" x14ac:dyDescent="0.25">
      <c r="A2395" s="9" t="s">
        <v>1292</v>
      </c>
      <c r="B2395">
        <v>424.9</v>
      </c>
      <c r="C2395" s="86">
        <v>205.3</v>
      </c>
      <c r="D2395" s="87">
        <v>35.339660639999899</v>
      </c>
      <c r="E2395" s="87">
        <v>-106.54618069999999</v>
      </c>
    </row>
    <row r="2396" spans="1:5" x14ac:dyDescent="0.25">
      <c r="A2396" s="9" t="s">
        <v>1292</v>
      </c>
      <c r="B2396">
        <v>425</v>
      </c>
      <c r="C2396" s="86">
        <v>205.38</v>
      </c>
      <c r="D2396" s="87">
        <v>35.340408330000002</v>
      </c>
      <c r="E2396" s="87">
        <v>-106.5453873</v>
      </c>
    </row>
    <row r="2397" spans="1:5" x14ac:dyDescent="0.25">
      <c r="A2397" s="9" t="s">
        <v>1292</v>
      </c>
      <c r="B2397">
        <v>425.1</v>
      </c>
      <c r="C2397" s="86">
        <v>205.45</v>
      </c>
      <c r="D2397" s="87">
        <v>35.341171260000003</v>
      </c>
      <c r="E2397" s="87">
        <v>-106.5446091</v>
      </c>
    </row>
    <row r="2398" spans="1:5" x14ac:dyDescent="0.25">
      <c r="A2398" s="9" t="s">
        <v>1292</v>
      </c>
      <c r="B2398">
        <v>425.2</v>
      </c>
      <c r="C2398" s="86">
        <v>205.52</v>
      </c>
      <c r="D2398" s="87">
        <v>35.341953279999899</v>
      </c>
      <c r="E2398" s="87">
        <v>-106.54385379999999</v>
      </c>
    </row>
    <row r="2399" spans="1:5" x14ac:dyDescent="0.25">
      <c r="A2399" s="9" t="s">
        <v>1292</v>
      </c>
      <c r="B2399">
        <v>425.3</v>
      </c>
      <c r="C2399" s="86">
        <v>205.58</v>
      </c>
      <c r="D2399" s="87">
        <v>35.342681880000001</v>
      </c>
      <c r="E2399" s="87">
        <v>-106.5430679</v>
      </c>
    </row>
    <row r="2400" spans="1:5" x14ac:dyDescent="0.25">
      <c r="A2400" s="9" t="s">
        <v>1292</v>
      </c>
      <c r="B2400">
        <v>425.4</v>
      </c>
      <c r="C2400" s="86">
        <v>205.65</v>
      </c>
      <c r="D2400" s="87">
        <v>35.343067169999898</v>
      </c>
      <c r="E2400" s="87">
        <v>-106.54204559999999</v>
      </c>
    </row>
    <row r="2401" spans="1:5" x14ac:dyDescent="0.25">
      <c r="A2401" s="9" t="s">
        <v>1292</v>
      </c>
      <c r="B2401">
        <v>425.5</v>
      </c>
      <c r="C2401" s="86">
        <v>205.72</v>
      </c>
      <c r="D2401" s="87">
        <v>35.34367752</v>
      </c>
      <c r="E2401" s="87">
        <v>-106.5411453</v>
      </c>
    </row>
    <row r="2402" spans="1:5" x14ac:dyDescent="0.25">
      <c r="A2402" s="9" t="s">
        <v>1292</v>
      </c>
      <c r="B2402">
        <v>425.6</v>
      </c>
      <c r="C2402" s="86">
        <v>205.79</v>
      </c>
      <c r="D2402" s="87">
        <v>35.344352720000003</v>
      </c>
      <c r="E2402" s="87">
        <v>-106.54029850000001</v>
      </c>
    </row>
    <row r="2403" spans="1:5" x14ac:dyDescent="0.25">
      <c r="A2403" s="9" t="s">
        <v>1292</v>
      </c>
      <c r="B2403">
        <v>425.7</v>
      </c>
      <c r="C2403" s="86">
        <v>205.86</v>
      </c>
      <c r="D2403" s="87">
        <v>35.345104220000003</v>
      </c>
      <c r="E2403" s="87">
        <v>-106.5395432</v>
      </c>
    </row>
    <row r="2404" spans="1:5" x14ac:dyDescent="0.25">
      <c r="A2404" s="9" t="s">
        <v>1292</v>
      </c>
      <c r="B2404">
        <v>425.8</v>
      </c>
      <c r="C2404" s="86">
        <v>205.94</v>
      </c>
      <c r="D2404" s="87">
        <v>35.346179960000001</v>
      </c>
      <c r="E2404" s="87">
        <v>-106.53970339999999</v>
      </c>
    </row>
    <row r="2405" spans="1:5" x14ac:dyDescent="0.25">
      <c r="A2405" s="9" t="s">
        <v>1292</v>
      </c>
      <c r="B2405">
        <v>425.9</v>
      </c>
      <c r="C2405" s="86">
        <v>206.01</v>
      </c>
      <c r="D2405" s="87">
        <v>35.347152710000003</v>
      </c>
      <c r="E2405" s="87">
        <v>-106.5393753</v>
      </c>
    </row>
    <row r="2406" spans="1:5" x14ac:dyDescent="0.25">
      <c r="A2406" s="9" t="s">
        <v>1292</v>
      </c>
      <c r="B2406">
        <v>426</v>
      </c>
      <c r="C2406" s="86">
        <v>206.08</v>
      </c>
      <c r="D2406" s="87">
        <v>35.34801865</v>
      </c>
      <c r="E2406" s="87">
        <v>-106.5387192</v>
      </c>
    </row>
    <row r="2407" spans="1:5" x14ac:dyDescent="0.25">
      <c r="A2407" s="9" t="s">
        <v>1292</v>
      </c>
      <c r="B2407">
        <v>426.1</v>
      </c>
      <c r="C2407" s="86">
        <v>206.15</v>
      </c>
      <c r="D2407" s="87">
        <v>35.348751069999899</v>
      </c>
      <c r="E2407" s="87">
        <v>-106.5379105</v>
      </c>
    </row>
    <row r="2408" spans="1:5" x14ac:dyDescent="0.25">
      <c r="A2408" s="9" t="s">
        <v>1292</v>
      </c>
      <c r="B2408">
        <v>426.2</v>
      </c>
      <c r="C2408" s="86">
        <v>206.23</v>
      </c>
      <c r="D2408" s="87">
        <v>35.349578860000001</v>
      </c>
      <c r="E2408" s="87">
        <v>-106.5372086</v>
      </c>
    </row>
    <row r="2409" spans="1:5" x14ac:dyDescent="0.25">
      <c r="A2409" s="9" t="s">
        <v>1292</v>
      </c>
      <c r="B2409">
        <v>426.3</v>
      </c>
      <c r="C2409" s="86">
        <v>206.3</v>
      </c>
      <c r="D2409" s="87">
        <v>35.350143430000003</v>
      </c>
      <c r="E2409" s="87">
        <v>-106.53631590000001</v>
      </c>
    </row>
    <row r="2410" spans="1:5" x14ac:dyDescent="0.25">
      <c r="A2410" s="9" t="s">
        <v>1292</v>
      </c>
      <c r="B2410">
        <v>426.4</v>
      </c>
      <c r="C2410" s="86">
        <v>206.36</v>
      </c>
      <c r="D2410" s="87">
        <v>35.350566860000001</v>
      </c>
      <c r="E2410" s="87">
        <v>-106.5353088</v>
      </c>
    </row>
    <row r="2411" spans="1:5" x14ac:dyDescent="0.25">
      <c r="A2411" s="9" t="s">
        <v>1292</v>
      </c>
      <c r="B2411">
        <v>426.5</v>
      </c>
      <c r="C2411" s="86">
        <v>206.43</v>
      </c>
      <c r="D2411" s="87">
        <v>35.350986480000003</v>
      </c>
      <c r="E2411" s="87">
        <v>-106.5343094</v>
      </c>
    </row>
    <row r="2412" spans="1:5" x14ac:dyDescent="0.25">
      <c r="A2412" s="9" t="s">
        <v>1292</v>
      </c>
      <c r="B2412">
        <v>426.6</v>
      </c>
      <c r="C2412" s="86">
        <v>206.5</v>
      </c>
      <c r="D2412" s="87">
        <v>35.3515167199999</v>
      </c>
      <c r="E2412" s="87">
        <v>-106.5333557</v>
      </c>
    </row>
    <row r="2413" spans="1:5" x14ac:dyDescent="0.25">
      <c r="A2413" s="9" t="s">
        <v>1292</v>
      </c>
      <c r="B2413">
        <v>426.7</v>
      </c>
      <c r="C2413" s="86">
        <v>206.56</v>
      </c>
      <c r="D2413" s="87">
        <v>35.352149959999899</v>
      </c>
      <c r="E2413" s="87">
        <v>-106.53247829999999</v>
      </c>
    </row>
    <row r="2414" spans="1:5" x14ac:dyDescent="0.25">
      <c r="A2414" s="9" t="s">
        <v>1292</v>
      </c>
      <c r="B2414">
        <v>426.8</v>
      </c>
      <c r="C2414" s="86">
        <v>206.63</v>
      </c>
      <c r="D2414" s="87">
        <v>35.352729799999899</v>
      </c>
      <c r="E2414" s="87">
        <v>-106.5315628</v>
      </c>
    </row>
    <row r="2415" spans="1:5" x14ac:dyDescent="0.25">
      <c r="A2415" s="9" t="s">
        <v>1292</v>
      </c>
      <c r="B2415">
        <v>426.9</v>
      </c>
      <c r="C2415" s="86">
        <v>206.7</v>
      </c>
      <c r="D2415" s="87">
        <v>35.3531837499999</v>
      </c>
      <c r="E2415" s="87">
        <v>-106.53057099999999</v>
      </c>
    </row>
    <row r="2416" spans="1:5" x14ac:dyDescent="0.25">
      <c r="A2416" s="9" t="s">
        <v>1292</v>
      </c>
      <c r="B2416">
        <v>427</v>
      </c>
      <c r="C2416" s="86">
        <v>206.77</v>
      </c>
      <c r="D2416" s="87">
        <v>35.353626249999898</v>
      </c>
      <c r="E2416" s="87">
        <v>-106.5295792</v>
      </c>
    </row>
    <row r="2417" spans="1:5" x14ac:dyDescent="0.25">
      <c r="A2417" s="9" t="s">
        <v>1292</v>
      </c>
      <c r="B2417">
        <v>427.1</v>
      </c>
      <c r="C2417" s="86">
        <v>206.83</v>
      </c>
      <c r="D2417" s="87">
        <v>35.353950500000003</v>
      </c>
      <c r="E2417" s="87">
        <v>-106.5285339</v>
      </c>
    </row>
    <row r="2418" spans="1:5" x14ac:dyDescent="0.25">
      <c r="A2418" s="9" t="s">
        <v>1292</v>
      </c>
      <c r="B2418">
        <v>427.2</v>
      </c>
      <c r="C2418" s="86">
        <v>206.9</v>
      </c>
      <c r="D2418" s="87">
        <v>35.354267120000003</v>
      </c>
      <c r="E2418" s="87">
        <v>-106.5274963</v>
      </c>
    </row>
    <row r="2419" spans="1:5" x14ac:dyDescent="0.25">
      <c r="A2419" s="9" t="s">
        <v>1292</v>
      </c>
      <c r="B2419">
        <v>427.3</v>
      </c>
      <c r="C2419" s="86">
        <v>206.96</v>
      </c>
      <c r="D2419" s="87">
        <v>35.354576109999996</v>
      </c>
      <c r="E2419" s="87">
        <v>-106.5264511</v>
      </c>
    </row>
    <row r="2420" spans="1:5" x14ac:dyDescent="0.25">
      <c r="A2420" s="9" t="s">
        <v>1292</v>
      </c>
      <c r="B2420">
        <v>427.4</v>
      </c>
      <c r="C2420" s="86">
        <v>207.03</v>
      </c>
      <c r="D2420" s="87">
        <v>35.354877469999899</v>
      </c>
      <c r="E2420" s="87">
        <v>-106.52539830000001</v>
      </c>
    </row>
    <row r="2421" spans="1:5" x14ac:dyDescent="0.25">
      <c r="A2421" s="9" t="s">
        <v>1292</v>
      </c>
      <c r="B2421">
        <v>427.5</v>
      </c>
      <c r="C2421" s="86">
        <v>207.09</v>
      </c>
      <c r="D2421" s="87">
        <v>35.355136870000003</v>
      </c>
      <c r="E2421" s="87">
        <v>-106.5243454</v>
      </c>
    </row>
    <row r="2422" spans="1:5" x14ac:dyDescent="0.25">
      <c r="A2422" s="9" t="s">
        <v>1292</v>
      </c>
      <c r="B2422">
        <v>427.6</v>
      </c>
      <c r="C2422" s="86">
        <v>207.16</v>
      </c>
      <c r="D2422" s="87">
        <v>35.3553772</v>
      </c>
      <c r="E2422" s="87">
        <v>-106.5232773</v>
      </c>
    </row>
    <row r="2423" spans="1:5" x14ac:dyDescent="0.25">
      <c r="A2423" s="9" t="s">
        <v>1292</v>
      </c>
      <c r="B2423">
        <v>427.7</v>
      </c>
      <c r="C2423" s="86">
        <v>207.22</v>
      </c>
      <c r="D2423" s="87">
        <v>35.355651860000002</v>
      </c>
      <c r="E2423" s="87">
        <v>-106.5222244</v>
      </c>
    </row>
    <row r="2424" spans="1:5" x14ac:dyDescent="0.25">
      <c r="A2424" s="9" t="s">
        <v>1292</v>
      </c>
      <c r="B2424">
        <v>427.8</v>
      </c>
      <c r="C2424" s="86">
        <v>207.3</v>
      </c>
      <c r="D2424" s="87">
        <v>35.356445309999899</v>
      </c>
      <c r="E2424" s="87">
        <v>-106.52149199999999</v>
      </c>
    </row>
    <row r="2425" spans="1:5" x14ac:dyDescent="0.25">
      <c r="A2425" s="9" t="s">
        <v>1292</v>
      </c>
      <c r="B2425">
        <v>427.9</v>
      </c>
      <c r="C2425" s="86">
        <v>207.37</v>
      </c>
      <c r="D2425" s="87">
        <v>35.35700989</v>
      </c>
      <c r="E2425" s="87">
        <v>-106.52058409999999</v>
      </c>
    </row>
    <row r="2426" spans="1:5" x14ac:dyDescent="0.25">
      <c r="A2426" s="9" t="s">
        <v>1292</v>
      </c>
      <c r="B2426">
        <v>428</v>
      </c>
      <c r="C2426" s="86">
        <v>207.43</v>
      </c>
      <c r="D2426" s="87">
        <v>35.35725403</v>
      </c>
      <c r="E2426" s="87">
        <v>-106.5195389</v>
      </c>
    </row>
    <row r="2427" spans="1:5" x14ac:dyDescent="0.25">
      <c r="A2427" s="9" t="s">
        <v>1292</v>
      </c>
      <c r="B2427">
        <v>428.1</v>
      </c>
      <c r="C2427" s="86">
        <v>207.5</v>
      </c>
      <c r="D2427" s="87">
        <v>35.357383730000002</v>
      </c>
      <c r="E2427" s="87">
        <v>-106.5184555</v>
      </c>
    </row>
    <row r="2428" spans="1:5" x14ac:dyDescent="0.25">
      <c r="A2428" s="9" t="s">
        <v>1292</v>
      </c>
      <c r="B2428">
        <v>428.2</v>
      </c>
      <c r="C2428" s="86">
        <v>207.56</v>
      </c>
      <c r="D2428" s="87">
        <v>35.357669829999899</v>
      </c>
      <c r="E2428" s="87">
        <v>-106.51741029999999</v>
      </c>
    </row>
    <row r="2429" spans="1:5" x14ac:dyDescent="0.25">
      <c r="A2429" s="9" t="s">
        <v>1292</v>
      </c>
      <c r="B2429">
        <v>428.3</v>
      </c>
      <c r="C2429" s="86">
        <v>207.63</v>
      </c>
      <c r="D2429" s="87">
        <v>35.358200070000002</v>
      </c>
      <c r="E2429" s="87">
        <v>-106.5164642</v>
      </c>
    </row>
    <row r="2430" spans="1:5" x14ac:dyDescent="0.25">
      <c r="A2430" s="9" t="s">
        <v>1292</v>
      </c>
      <c r="B2430">
        <v>428.4</v>
      </c>
      <c r="C2430" s="86">
        <v>207.7</v>
      </c>
      <c r="D2430" s="87">
        <v>35.35884094</v>
      </c>
      <c r="E2430" s="87">
        <v>-106.5155869</v>
      </c>
    </row>
    <row r="2431" spans="1:5" x14ac:dyDescent="0.25">
      <c r="A2431" s="9" t="s">
        <v>1292</v>
      </c>
      <c r="B2431">
        <v>428.5</v>
      </c>
      <c r="C2431" s="86">
        <v>207.76</v>
      </c>
      <c r="D2431" s="87">
        <v>35.359695430000002</v>
      </c>
      <c r="E2431" s="87">
        <v>-106.51499939999999</v>
      </c>
    </row>
    <row r="2432" spans="1:5" x14ac:dyDescent="0.25">
      <c r="A2432" s="9" t="s">
        <v>1292</v>
      </c>
      <c r="B2432">
        <v>428.6</v>
      </c>
      <c r="C2432" s="86">
        <v>207.84</v>
      </c>
      <c r="D2432" s="87">
        <v>35.360767359999898</v>
      </c>
      <c r="E2432" s="87">
        <v>-106.51505280000001</v>
      </c>
    </row>
    <row r="2433" spans="1:5" x14ac:dyDescent="0.25">
      <c r="A2433" s="9" t="s">
        <v>1292</v>
      </c>
      <c r="B2433">
        <v>428.7</v>
      </c>
      <c r="C2433" s="86">
        <v>207.92</v>
      </c>
      <c r="D2433" s="87">
        <v>35.361839289999899</v>
      </c>
      <c r="E2433" s="87">
        <v>-106.5152435</v>
      </c>
    </row>
    <row r="2434" spans="1:5" x14ac:dyDescent="0.25">
      <c r="A2434" s="9" t="s">
        <v>1292</v>
      </c>
      <c r="B2434">
        <v>428.8</v>
      </c>
      <c r="C2434" s="86">
        <v>208</v>
      </c>
      <c r="D2434" s="87">
        <v>35.362903590000002</v>
      </c>
      <c r="E2434" s="87">
        <v>-106.5151596</v>
      </c>
    </row>
    <row r="2435" spans="1:5" x14ac:dyDescent="0.25">
      <c r="A2435" s="9" t="s">
        <v>1292</v>
      </c>
      <c r="B2435">
        <v>428.9</v>
      </c>
      <c r="C2435" s="86">
        <v>208.08</v>
      </c>
      <c r="D2435" s="87">
        <v>35.36390686</v>
      </c>
      <c r="E2435" s="87">
        <v>-106.5147552</v>
      </c>
    </row>
    <row r="2436" spans="1:5" x14ac:dyDescent="0.25">
      <c r="A2436" s="9" t="s">
        <v>1292</v>
      </c>
      <c r="B2436">
        <v>429</v>
      </c>
      <c r="C2436" s="86">
        <v>208.15</v>
      </c>
      <c r="D2436" s="87">
        <v>35.364818569999898</v>
      </c>
      <c r="E2436" s="87">
        <v>-106.5141678</v>
      </c>
    </row>
    <row r="2437" spans="1:5" x14ac:dyDescent="0.25">
      <c r="A2437" s="9" t="s">
        <v>1292</v>
      </c>
      <c r="B2437">
        <v>429.1</v>
      </c>
      <c r="C2437" s="86">
        <v>208.23</v>
      </c>
      <c r="D2437" s="87">
        <v>35.3657722499999</v>
      </c>
      <c r="E2437" s="87">
        <v>-106.5137177</v>
      </c>
    </row>
    <row r="2438" spans="1:5" x14ac:dyDescent="0.25">
      <c r="A2438" s="9" t="s">
        <v>1292</v>
      </c>
      <c r="B2438">
        <v>429.2</v>
      </c>
      <c r="C2438" s="86">
        <v>208.3</v>
      </c>
      <c r="D2438" s="87">
        <v>35.366836550000002</v>
      </c>
      <c r="E2438" s="87">
        <v>-106.5137787</v>
      </c>
    </row>
    <row r="2439" spans="1:5" x14ac:dyDescent="0.25">
      <c r="A2439" s="9" t="s">
        <v>1292</v>
      </c>
      <c r="B2439">
        <v>429.3</v>
      </c>
      <c r="C2439" s="86">
        <v>208.38</v>
      </c>
      <c r="D2439" s="87">
        <v>35.367877960000001</v>
      </c>
      <c r="E2439" s="87">
        <v>-106.51409150000001</v>
      </c>
    </row>
    <row r="2440" spans="1:5" x14ac:dyDescent="0.25">
      <c r="A2440" s="9" t="s">
        <v>1292</v>
      </c>
      <c r="B2440">
        <v>429.4</v>
      </c>
      <c r="C2440" s="86">
        <v>208.46</v>
      </c>
      <c r="D2440" s="87">
        <v>35.368930820000003</v>
      </c>
      <c r="E2440" s="87">
        <v>-106.5143738</v>
      </c>
    </row>
    <row r="2441" spans="1:5" x14ac:dyDescent="0.25">
      <c r="A2441" s="9" t="s">
        <v>1292</v>
      </c>
      <c r="B2441">
        <v>429.5</v>
      </c>
      <c r="C2441" s="86">
        <v>208.53</v>
      </c>
      <c r="D2441" s="87">
        <v>35.369976039999898</v>
      </c>
      <c r="E2441" s="87">
        <v>-106.5146866</v>
      </c>
    </row>
    <row r="2442" spans="1:5" x14ac:dyDescent="0.25">
      <c r="A2442" s="9" t="s">
        <v>1292</v>
      </c>
      <c r="B2442">
        <v>429.6</v>
      </c>
      <c r="C2442" s="86">
        <v>208.61</v>
      </c>
      <c r="D2442" s="87">
        <v>35.3710022</v>
      </c>
      <c r="E2442" s="87">
        <v>-106.51505280000001</v>
      </c>
    </row>
    <row r="2443" spans="1:5" x14ac:dyDescent="0.25">
      <c r="A2443" s="9" t="s">
        <v>1292</v>
      </c>
      <c r="B2443">
        <v>429.7</v>
      </c>
      <c r="C2443" s="86">
        <v>208.69</v>
      </c>
      <c r="D2443" s="87">
        <v>35.37198257</v>
      </c>
      <c r="E2443" s="87">
        <v>-106.51552580000001</v>
      </c>
    </row>
    <row r="2444" spans="1:5" x14ac:dyDescent="0.25">
      <c r="A2444" s="9" t="s">
        <v>1292</v>
      </c>
      <c r="B2444">
        <v>429.8</v>
      </c>
      <c r="C2444" s="86">
        <v>208.76</v>
      </c>
      <c r="D2444" s="87">
        <v>35.372962950000002</v>
      </c>
      <c r="E2444" s="87">
        <v>-106.5158691</v>
      </c>
    </row>
    <row r="2445" spans="1:5" x14ac:dyDescent="0.25">
      <c r="A2445" s="9" t="s">
        <v>1292</v>
      </c>
      <c r="B2445">
        <v>429.9</v>
      </c>
      <c r="C2445" s="86">
        <v>208.84</v>
      </c>
      <c r="D2445" s="87">
        <v>35.373931880000001</v>
      </c>
      <c r="E2445" s="87">
        <v>-106.5154343</v>
      </c>
    </row>
    <row r="2446" spans="1:5" x14ac:dyDescent="0.25">
      <c r="A2446" s="9" t="s">
        <v>1292</v>
      </c>
      <c r="B2446">
        <v>430</v>
      </c>
      <c r="C2446" s="86">
        <v>208.91</v>
      </c>
      <c r="D2446" s="87">
        <v>35.37485504</v>
      </c>
      <c r="E2446" s="87">
        <v>-106.5148544</v>
      </c>
    </row>
    <row r="2447" spans="1:5" x14ac:dyDescent="0.25">
      <c r="A2447" s="9" t="s">
        <v>1292</v>
      </c>
      <c r="B2447">
        <v>430.1</v>
      </c>
      <c r="C2447" s="86">
        <v>208.99</v>
      </c>
      <c r="D2447" s="87">
        <v>35.375785829999899</v>
      </c>
      <c r="E2447" s="87">
        <v>-106.51428989999999</v>
      </c>
    </row>
    <row r="2448" spans="1:5" x14ac:dyDescent="0.25">
      <c r="A2448" s="9" t="s">
        <v>1292</v>
      </c>
      <c r="B2448">
        <v>430.2</v>
      </c>
      <c r="C2448" s="86">
        <v>209.06</v>
      </c>
      <c r="D2448" s="87">
        <v>35.3767394999999</v>
      </c>
      <c r="E2448" s="87">
        <v>-106.5137634</v>
      </c>
    </row>
    <row r="2449" spans="1:5" x14ac:dyDescent="0.25">
      <c r="A2449" s="9" t="s">
        <v>1292</v>
      </c>
      <c r="B2449">
        <v>430.3</v>
      </c>
      <c r="C2449" s="86">
        <v>209.14</v>
      </c>
      <c r="D2449" s="87">
        <v>35.377685550000002</v>
      </c>
      <c r="E2449" s="87">
        <v>-106.5132294</v>
      </c>
    </row>
    <row r="2450" spans="1:5" x14ac:dyDescent="0.25">
      <c r="A2450" s="9" t="s">
        <v>1292</v>
      </c>
      <c r="B2450">
        <v>430.4</v>
      </c>
      <c r="C2450" s="86">
        <v>209.21</v>
      </c>
      <c r="D2450" s="87">
        <v>35.378578189999899</v>
      </c>
      <c r="E2450" s="87">
        <v>-106.512619</v>
      </c>
    </row>
    <row r="2451" spans="1:5" x14ac:dyDescent="0.25">
      <c r="A2451" s="9" t="s">
        <v>1292</v>
      </c>
      <c r="B2451">
        <v>430.5</v>
      </c>
      <c r="C2451" s="86">
        <v>209.28</v>
      </c>
      <c r="D2451" s="87">
        <v>35.379360200000001</v>
      </c>
      <c r="E2451" s="87">
        <v>-106.5118561</v>
      </c>
    </row>
    <row r="2452" spans="1:5" x14ac:dyDescent="0.25">
      <c r="A2452" s="9" t="s">
        <v>1292</v>
      </c>
      <c r="B2452">
        <v>430.6</v>
      </c>
      <c r="C2452" s="86">
        <v>209.36</v>
      </c>
      <c r="D2452" s="87">
        <v>35.380130770000001</v>
      </c>
      <c r="E2452" s="87">
        <v>-106.51110079999999</v>
      </c>
    </row>
    <row r="2453" spans="1:5" x14ac:dyDescent="0.25">
      <c r="A2453" s="9" t="s">
        <v>1292</v>
      </c>
      <c r="B2453">
        <v>430.7</v>
      </c>
      <c r="C2453" s="86">
        <v>209.42</v>
      </c>
      <c r="D2453" s="87">
        <v>35.3805007899999</v>
      </c>
      <c r="E2453" s="87">
        <v>-106.5100784</v>
      </c>
    </row>
    <row r="2454" spans="1:5" x14ac:dyDescent="0.25">
      <c r="A2454" s="9" t="s">
        <v>1292</v>
      </c>
      <c r="B2454">
        <v>430.8</v>
      </c>
      <c r="C2454" s="86">
        <v>209.49</v>
      </c>
      <c r="D2454" s="87">
        <v>35.380531310000002</v>
      </c>
      <c r="E2454" s="87">
        <v>-106.5090027</v>
      </c>
    </row>
    <row r="2455" spans="1:5" x14ac:dyDescent="0.25">
      <c r="A2455" s="9" t="s">
        <v>1292</v>
      </c>
      <c r="B2455">
        <v>430.9</v>
      </c>
      <c r="C2455" s="86">
        <v>209.55</v>
      </c>
      <c r="D2455" s="87">
        <v>35.380359650000003</v>
      </c>
      <c r="E2455" s="87">
        <v>-106.5079269</v>
      </c>
    </row>
    <row r="2456" spans="1:5" x14ac:dyDescent="0.25">
      <c r="A2456" s="9" t="s">
        <v>1292</v>
      </c>
      <c r="B2456">
        <v>431</v>
      </c>
      <c r="C2456" s="86">
        <v>209.61</v>
      </c>
      <c r="D2456" s="87">
        <v>35.380466460000001</v>
      </c>
      <c r="E2456" s="87">
        <v>-106.5069046</v>
      </c>
    </row>
    <row r="2457" spans="1:5" x14ac:dyDescent="0.25">
      <c r="A2457" s="9" t="s">
        <v>1292</v>
      </c>
      <c r="B2457">
        <v>431.1</v>
      </c>
      <c r="C2457" s="86">
        <v>209.68</v>
      </c>
      <c r="D2457" s="87">
        <v>35.38080978</v>
      </c>
      <c r="E2457" s="87">
        <v>-106.5058746</v>
      </c>
    </row>
    <row r="2458" spans="1:5" x14ac:dyDescent="0.25">
      <c r="A2458" s="9" t="s">
        <v>1292</v>
      </c>
      <c r="B2458">
        <v>431.2</v>
      </c>
      <c r="C2458" s="86">
        <v>209.74</v>
      </c>
      <c r="D2458" s="87">
        <v>35.38100815</v>
      </c>
      <c r="E2458" s="87">
        <v>-106.5048065</v>
      </c>
    </row>
    <row r="2459" spans="1:5" x14ac:dyDescent="0.25">
      <c r="A2459" s="9" t="s">
        <v>1292</v>
      </c>
      <c r="B2459">
        <v>431.3</v>
      </c>
      <c r="C2459" s="86">
        <v>209.81</v>
      </c>
      <c r="D2459" s="87">
        <v>35.381057740000003</v>
      </c>
      <c r="E2459" s="87">
        <v>-106.5037308</v>
      </c>
    </row>
    <row r="2460" spans="1:5" x14ac:dyDescent="0.25">
      <c r="A2460" s="9" t="s">
        <v>1292</v>
      </c>
      <c r="B2460">
        <v>431.4</v>
      </c>
      <c r="C2460" s="86">
        <v>209.87</v>
      </c>
      <c r="D2460" s="87">
        <v>35.380939480000002</v>
      </c>
      <c r="E2460" s="87">
        <v>-106.502655</v>
      </c>
    </row>
    <row r="2461" spans="1:5" x14ac:dyDescent="0.25">
      <c r="A2461" s="9" t="s">
        <v>1292</v>
      </c>
      <c r="B2461">
        <v>431.5</v>
      </c>
      <c r="C2461" s="86">
        <v>209.94</v>
      </c>
      <c r="D2461" s="87">
        <v>35.381065370000002</v>
      </c>
      <c r="E2461" s="87">
        <v>-106.5015717</v>
      </c>
    </row>
    <row r="2462" spans="1:5" x14ac:dyDescent="0.25">
      <c r="A2462" s="9" t="s">
        <v>1292</v>
      </c>
      <c r="B2462">
        <v>431.6</v>
      </c>
      <c r="C2462" s="86">
        <v>210</v>
      </c>
      <c r="D2462" s="87">
        <v>35.381130220000003</v>
      </c>
      <c r="E2462" s="87">
        <v>-106.5004959</v>
      </c>
    </row>
    <row r="2463" spans="1:5" x14ac:dyDescent="0.25">
      <c r="A2463" s="9" t="s">
        <v>1292</v>
      </c>
      <c r="B2463">
        <v>431.7</v>
      </c>
      <c r="C2463" s="86">
        <v>210.07</v>
      </c>
      <c r="D2463" s="87">
        <v>35.380603790000002</v>
      </c>
      <c r="E2463" s="87">
        <v>-106.49955749999999</v>
      </c>
    </row>
    <row r="2464" spans="1:5" x14ac:dyDescent="0.25">
      <c r="A2464" s="9" t="s">
        <v>1292</v>
      </c>
      <c r="B2464">
        <v>431.8</v>
      </c>
      <c r="C2464" s="86">
        <v>210.14</v>
      </c>
      <c r="D2464" s="87">
        <v>35.380008699999898</v>
      </c>
      <c r="E2464" s="87">
        <v>-106.4986954</v>
      </c>
    </row>
    <row r="2465" spans="1:5" x14ac:dyDescent="0.25">
      <c r="A2465" s="9" t="s">
        <v>1292</v>
      </c>
      <c r="B2465">
        <v>431.9</v>
      </c>
      <c r="C2465" s="86">
        <v>210.2</v>
      </c>
      <c r="D2465" s="87">
        <v>35.379928589999899</v>
      </c>
      <c r="E2465" s="87">
        <v>-106.49761959999999</v>
      </c>
    </row>
    <row r="2466" spans="1:5" x14ac:dyDescent="0.25">
      <c r="A2466" s="9" t="s">
        <v>1292</v>
      </c>
      <c r="B2466">
        <v>432</v>
      </c>
      <c r="C2466" s="86">
        <v>210.27</v>
      </c>
      <c r="D2466" s="87">
        <v>35.3799476599999</v>
      </c>
      <c r="E2466" s="87">
        <v>-106.4965286</v>
      </c>
    </row>
    <row r="2467" spans="1:5" x14ac:dyDescent="0.25">
      <c r="A2467" s="9" t="s">
        <v>1292</v>
      </c>
      <c r="B2467">
        <v>432.1</v>
      </c>
      <c r="C2467" s="86">
        <v>210.33</v>
      </c>
      <c r="D2467" s="87">
        <v>35.380191799999899</v>
      </c>
      <c r="E2467" s="87">
        <v>-106.4954681</v>
      </c>
    </row>
    <row r="2468" spans="1:5" x14ac:dyDescent="0.25">
      <c r="A2468" s="9" t="s">
        <v>1292</v>
      </c>
      <c r="B2468">
        <v>432.2</v>
      </c>
      <c r="C2468" s="86">
        <v>210.4</v>
      </c>
      <c r="D2468" s="87">
        <v>35.3805007899999</v>
      </c>
      <c r="E2468" s="87">
        <v>-106.49443049999999</v>
      </c>
    </row>
    <row r="2469" spans="1:5" x14ac:dyDescent="0.25">
      <c r="A2469" s="9" t="s">
        <v>1292</v>
      </c>
      <c r="B2469">
        <v>432.3</v>
      </c>
      <c r="C2469" s="86">
        <v>210.47</v>
      </c>
      <c r="D2469" s="87">
        <v>35.380969999999898</v>
      </c>
      <c r="E2469" s="87">
        <v>-106.4934616</v>
      </c>
    </row>
    <row r="2470" spans="1:5" x14ac:dyDescent="0.25">
      <c r="A2470" s="9" t="s">
        <v>1292</v>
      </c>
      <c r="B2470">
        <v>432.4</v>
      </c>
      <c r="C2470" s="86">
        <v>210.55</v>
      </c>
      <c r="D2470" s="87">
        <v>35.381927490000002</v>
      </c>
      <c r="E2470" s="87">
        <v>-106.49293520000001</v>
      </c>
    </row>
    <row r="2471" spans="1:5" x14ac:dyDescent="0.25">
      <c r="A2471" s="9" t="s">
        <v>1292</v>
      </c>
      <c r="B2471">
        <v>432.5</v>
      </c>
      <c r="C2471" s="86">
        <v>210.63</v>
      </c>
      <c r="D2471" s="87">
        <v>35.382881159999897</v>
      </c>
      <c r="E2471" s="87">
        <v>-106.49240880000001</v>
      </c>
    </row>
    <row r="2472" spans="1:5" x14ac:dyDescent="0.25">
      <c r="A2472" s="9" t="s">
        <v>1292</v>
      </c>
      <c r="B2472">
        <v>432.6</v>
      </c>
      <c r="C2472" s="86">
        <v>210.7</v>
      </c>
      <c r="D2472" s="87">
        <v>35.38353729</v>
      </c>
      <c r="E2472" s="87">
        <v>-106.49156189999999</v>
      </c>
    </row>
    <row r="2473" spans="1:5" x14ac:dyDescent="0.25">
      <c r="A2473" s="9" t="s">
        <v>1292</v>
      </c>
      <c r="B2473">
        <v>432.7</v>
      </c>
      <c r="C2473" s="86">
        <v>210.77</v>
      </c>
      <c r="D2473" s="87">
        <v>35.38391876</v>
      </c>
      <c r="E2473" s="87">
        <v>-106.4905548</v>
      </c>
    </row>
    <row r="2474" spans="1:5" x14ac:dyDescent="0.25">
      <c r="A2474" s="9" t="s">
        <v>1292</v>
      </c>
      <c r="B2474">
        <v>432.8</v>
      </c>
      <c r="C2474" s="86">
        <v>210.83</v>
      </c>
      <c r="D2474" s="87">
        <v>35.3843345599999</v>
      </c>
      <c r="E2474" s="87">
        <v>-106.4895554</v>
      </c>
    </row>
    <row r="2475" spans="1:5" x14ac:dyDescent="0.25">
      <c r="A2475" s="9" t="s">
        <v>1292</v>
      </c>
      <c r="B2475">
        <v>432.9</v>
      </c>
      <c r="C2475" s="86">
        <v>210.9</v>
      </c>
      <c r="D2475" s="87">
        <v>35.384826660000002</v>
      </c>
      <c r="E2475" s="87">
        <v>-106.4885864</v>
      </c>
    </row>
    <row r="2476" spans="1:5" x14ac:dyDescent="0.25">
      <c r="A2476" s="9" t="s">
        <v>1292</v>
      </c>
      <c r="B2476">
        <v>433</v>
      </c>
      <c r="C2476" s="86">
        <v>210.97</v>
      </c>
      <c r="D2476" s="87">
        <v>35.38520432</v>
      </c>
      <c r="E2476" s="87">
        <v>-106.4875641</v>
      </c>
    </row>
    <row r="2477" spans="1:5" x14ac:dyDescent="0.25">
      <c r="A2477" s="9" t="s">
        <v>1292</v>
      </c>
      <c r="B2477">
        <v>433.1</v>
      </c>
      <c r="C2477" s="86">
        <v>211.04</v>
      </c>
      <c r="D2477" s="87">
        <v>35.385601039999898</v>
      </c>
      <c r="E2477" s="87">
        <v>-106.4865494</v>
      </c>
    </row>
    <row r="2478" spans="1:5" x14ac:dyDescent="0.25">
      <c r="A2478" s="9" t="s">
        <v>1292</v>
      </c>
      <c r="B2478">
        <v>433.2</v>
      </c>
      <c r="C2478" s="86">
        <v>211.11</v>
      </c>
      <c r="D2478" s="87">
        <v>35.38602066</v>
      </c>
      <c r="E2478" s="87">
        <v>-106.48554230000001</v>
      </c>
    </row>
    <row r="2479" spans="1:5" x14ac:dyDescent="0.25">
      <c r="A2479" s="9" t="s">
        <v>1292</v>
      </c>
      <c r="B2479">
        <v>433.3</v>
      </c>
      <c r="C2479" s="86">
        <v>211.17</v>
      </c>
      <c r="D2479" s="87">
        <v>35.3866272</v>
      </c>
      <c r="E2479" s="87">
        <v>-106.48464970000001</v>
      </c>
    </row>
    <row r="2480" spans="1:5" x14ac:dyDescent="0.25">
      <c r="A2480" s="9" t="s">
        <v>1292</v>
      </c>
      <c r="B2480">
        <v>433.4</v>
      </c>
      <c r="C2480" s="86">
        <v>211.24</v>
      </c>
      <c r="D2480" s="87">
        <v>35.387294769999897</v>
      </c>
      <c r="E2480" s="87">
        <v>-106.48378750000001</v>
      </c>
    </row>
    <row r="2481" spans="1:5" x14ac:dyDescent="0.25">
      <c r="A2481" s="9" t="s">
        <v>1292</v>
      </c>
      <c r="B2481">
        <v>433.5</v>
      </c>
      <c r="C2481" s="86">
        <v>211.32</v>
      </c>
      <c r="D2481" s="87">
        <v>35.387966159999898</v>
      </c>
      <c r="E2481" s="87">
        <v>-106.482933</v>
      </c>
    </row>
    <row r="2482" spans="1:5" x14ac:dyDescent="0.25">
      <c r="A2482" s="9" t="s">
        <v>1292</v>
      </c>
      <c r="B2482">
        <v>433.6</v>
      </c>
      <c r="C2482" s="86">
        <v>211.39</v>
      </c>
      <c r="D2482" s="87">
        <v>35.388641360000001</v>
      </c>
      <c r="E2482" s="87">
        <v>-106.4820709</v>
      </c>
    </row>
    <row r="2483" spans="1:5" x14ac:dyDescent="0.25">
      <c r="A2483" s="9" t="s">
        <v>1292</v>
      </c>
      <c r="B2483">
        <v>433.7</v>
      </c>
      <c r="C2483" s="86">
        <v>211.46</v>
      </c>
      <c r="D2483" s="87">
        <v>35.389369960000003</v>
      </c>
      <c r="E2483" s="87">
        <v>-106.48126980000001</v>
      </c>
    </row>
    <row r="2484" spans="1:5" x14ac:dyDescent="0.25">
      <c r="A2484" s="9" t="s">
        <v>1292</v>
      </c>
      <c r="B2484">
        <v>433.8</v>
      </c>
      <c r="C2484" s="86">
        <v>211.53</v>
      </c>
      <c r="D2484" s="87">
        <v>35.390304569999898</v>
      </c>
      <c r="E2484" s="87">
        <v>-106.4807587</v>
      </c>
    </row>
    <row r="2485" spans="1:5" x14ac:dyDescent="0.25">
      <c r="A2485" s="9" t="s">
        <v>1292</v>
      </c>
      <c r="B2485">
        <v>433.9</v>
      </c>
      <c r="C2485" s="86">
        <v>211.61</v>
      </c>
      <c r="D2485" s="87">
        <v>35.391208650000003</v>
      </c>
      <c r="E2485" s="87">
        <v>-106.48019410000001</v>
      </c>
    </row>
    <row r="2486" spans="1:5" x14ac:dyDescent="0.25">
      <c r="A2486" s="9" t="s">
        <v>1292</v>
      </c>
      <c r="B2486">
        <v>434</v>
      </c>
      <c r="C2486" s="86">
        <v>211.68</v>
      </c>
      <c r="D2486" s="87">
        <v>35.391780850000004</v>
      </c>
      <c r="E2486" s="87">
        <v>-106.4792862</v>
      </c>
    </row>
    <row r="2487" spans="1:5" x14ac:dyDescent="0.25">
      <c r="A2487" s="9" t="s">
        <v>1292</v>
      </c>
      <c r="B2487">
        <v>434.1</v>
      </c>
      <c r="C2487" s="86">
        <v>211.75</v>
      </c>
      <c r="D2487" s="87">
        <v>35.392143249999897</v>
      </c>
      <c r="E2487" s="87">
        <v>-106.4782639</v>
      </c>
    </row>
    <row r="2488" spans="1:5" x14ac:dyDescent="0.25">
      <c r="A2488" s="9" t="s">
        <v>1292</v>
      </c>
      <c r="B2488">
        <v>434.2</v>
      </c>
      <c r="C2488" s="86">
        <v>211.81</v>
      </c>
      <c r="D2488" s="87">
        <v>35.392368320000003</v>
      </c>
      <c r="E2488" s="87">
        <v>-106.4771957</v>
      </c>
    </row>
    <row r="2489" spans="1:5" x14ac:dyDescent="0.25">
      <c r="A2489" s="9" t="s">
        <v>1292</v>
      </c>
      <c r="B2489">
        <v>434.3</v>
      </c>
      <c r="C2489" s="86">
        <v>211.88</v>
      </c>
      <c r="D2489" s="87">
        <v>35.392658230000002</v>
      </c>
      <c r="E2489" s="87">
        <v>-106.47615810000001</v>
      </c>
    </row>
    <row r="2490" spans="1:5" x14ac:dyDescent="0.25">
      <c r="A2490" s="9" t="s">
        <v>1292</v>
      </c>
      <c r="B2490">
        <v>434.4</v>
      </c>
      <c r="C2490" s="86">
        <v>211.95</v>
      </c>
      <c r="D2490" s="87">
        <v>35.393474580000003</v>
      </c>
      <c r="E2490" s="87">
        <v>-106.4755402</v>
      </c>
    </row>
    <row r="2491" spans="1:5" x14ac:dyDescent="0.25">
      <c r="A2491" s="9" t="s">
        <v>1292</v>
      </c>
      <c r="B2491">
        <v>434.5</v>
      </c>
      <c r="C2491" s="86">
        <v>212.02</v>
      </c>
      <c r="D2491" s="87">
        <v>35.394515990000002</v>
      </c>
      <c r="E2491" s="87">
        <v>-106.4757996</v>
      </c>
    </row>
    <row r="2492" spans="1:5" x14ac:dyDescent="0.25">
      <c r="A2492" s="9" t="s">
        <v>1292</v>
      </c>
      <c r="B2492">
        <v>434.6</v>
      </c>
      <c r="C2492" s="86">
        <v>212.1</v>
      </c>
      <c r="D2492" s="87">
        <v>35.395504000000003</v>
      </c>
      <c r="E2492" s="87">
        <v>-106.4762497</v>
      </c>
    </row>
    <row r="2493" spans="1:5" x14ac:dyDescent="0.25">
      <c r="A2493" s="9" t="s">
        <v>1292</v>
      </c>
      <c r="B2493">
        <v>434.7</v>
      </c>
      <c r="C2493" s="86">
        <v>212.18</v>
      </c>
      <c r="D2493" s="87">
        <v>35.396545410000002</v>
      </c>
      <c r="E2493" s="87">
        <v>-106.4763947</v>
      </c>
    </row>
    <row r="2494" spans="1:5" x14ac:dyDescent="0.25">
      <c r="A2494" s="9" t="s">
        <v>1292</v>
      </c>
      <c r="B2494">
        <v>434.8</v>
      </c>
      <c r="C2494" s="86">
        <v>212.26</v>
      </c>
      <c r="D2494" s="87">
        <v>35.397609709999898</v>
      </c>
      <c r="E2494" s="87">
        <v>-106.47617339999999</v>
      </c>
    </row>
    <row r="2495" spans="1:5" x14ac:dyDescent="0.25">
      <c r="A2495" s="9" t="s">
        <v>1292</v>
      </c>
      <c r="B2495">
        <v>434.9</v>
      </c>
      <c r="C2495" s="86">
        <v>212.33</v>
      </c>
      <c r="D2495" s="87">
        <v>35.398658750000003</v>
      </c>
      <c r="E2495" s="87">
        <v>-106.47588349999999</v>
      </c>
    </row>
    <row r="2496" spans="1:5" x14ac:dyDescent="0.25">
      <c r="A2496" s="9" t="s">
        <v>1292</v>
      </c>
      <c r="B2496">
        <v>435</v>
      </c>
      <c r="C2496" s="86">
        <v>212.4</v>
      </c>
      <c r="D2496" s="87">
        <v>35.399612429999898</v>
      </c>
      <c r="E2496" s="87">
        <v>-106.4753647</v>
      </c>
    </row>
    <row r="2497" spans="1:5" x14ac:dyDescent="0.25">
      <c r="A2497" s="9" t="s">
        <v>1292</v>
      </c>
      <c r="B2497">
        <v>435.1</v>
      </c>
      <c r="C2497" s="86">
        <v>212.48</v>
      </c>
      <c r="D2497" s="87">
        <v>35.400291439999897</v>
      </c>
      <c r="E2497" s="87">
        <v>-106.4745102</v>
      </c>
    </row>
    <row r="2498" spans="1:5" x14ac:dyDescent="0.25">
      <c r="A2498" s="9" t="s">
        <v>1292</v>
      </c>
      <c r="B2498">
        <v>435.2</v>
      </c>
      <c r="C2498" s="86">
        <v>212.55</v>
      </c>
      <c r="D2498" s="87">
        <v>35.4010009799999</v>
      </c>
      <c r="E2498" s="87">
        <v>-106.47369380000001</v>
      </c>
    </row>
    <row r="2499" spans="1:5" x14ac:dyDescent="0.25">
      <c r="A2499" s="9" t="s">
        <v>1292</v>
      </c>
      <c r="B2499">
        <v>435.3</v>
      </c>
      <c r="C2499" s="86">
        <v>212.62</v>
      </c>
      <c r="D2499" s="87">
        <v>35.40180969</v>
      </c>
      <c r="E2499" s="87">
        <v>-106.4729614</v>
      </c>
    </row>
    <row r="2500" spans="1:5" x14ac:dyDescent="0.25">
      <c r="A2500" s="9" t="s">
        <v>1292</v>
      </c>
      <c r="B2500">
        <v>435.4</v>
      </c>
      <c r="C2500" s="86">
        <v>212.7</v>
      </c>
      <c r="D2500" s="87">
        <v>35.402767179999898</v>
      </c>
      <c r="E2500" s="87">
        <v>-106.47244259999999</v>
      </c>
    </row>
    <row r="2501" spans="1:5" x14ac:dyDescent="0.25">
      <c r="A2501" s="9" t="s">
        <v>1292</v>
      </c>
      <c r="B2501">
        <v>435.5</v>
      </c>
      <c r="C2501" s="86">
        <v>212.77</v>
      </c>
      <c r="D2501" s="87">
        <v>35.40372086</v>
      </c>
      <c r="E2501" s="87">
        <v>-106.4719238</v>
      </c>
    </row>
    <row r="2502" spans="1:5" x14ac:dyDescent="0.25">
      <c r="A2502" s="9" t="s">
        <v>1292</v>
      </c>
      <c r="B2502">
        <v>435.6</v>
      </c>
      <c r="C2502" s="86">
        <v>212.84</v>
      </c>
      <c r="D2502" s="87">
        <v>35.404544829999899</v>
      </c>
      <c r="E2502" s="87">
        <v>-106.4712143</v>
      </c>
    </row>
    <row r="2503" spans="1:5" x14ac:dyDescent="0.25">
      <c r="A2503" s="9" t="s">
        <v>1292</v>
      </c>
      <c r="B2503">
        <v>435.7</v>
      </c>
      <c r="C2503" s="86">
        <v>212.91</v>
      </c>
      <c r="D2503" s="87">
        <v>35.405342099999899</v>
      </c>
      <c r="E2503" s="87">
        <v>-106.4704819</v>
      </c>
    </row>
    <row r="2504" spans="1:5" x14ac:dyDescent="0.25">
      <c r="A2504" s="9" t="s">
        <v>1292</v>
      </c>
      <c r="B2504">
        <v>435.8</v>
      </c>
      <c r="C2504" s="86">
        <v>212.99</v>
      </c>
      <c r="D2504" s="87">
        <v>35.406192779999898</v>
      </c>
      <c r="E2504" s="87">
        <v>-106.46981049999999</v>
      </c>
    </row>
    <row r="2505" spans="1:5" x14ac:dyDescent="0.25">
      <c r="A2505" s="9" t="s">
        <v>1292</v>
      </c>
      <c r="B2505">
        <v>435.9</v>
      </c>
      <c r="C2505" s="86">
        <v>213.06</v>
      </c>
      <c r="D2505" s="87">
        <v>35.406978610000003</v>
      </c>
      <c r="E2505" s="87">
        <v>-106.4690628</v>
      </c>
    </row>
    <row r="2506" spans="1:5" x14ac:dyDescent="0.25">
      <c r="A2506" s="9" t="s">
        <v>1292</v>
      </c>
      <c r="B2506">
        <v>436</v>
      </c>
      <c r="C2506" s="86">
        <v>213.13</v>
      </c>
      <c r="D2506" s="87">
        <v>35.408020020000002</v>
      </c>
      <c r="E2506" s="87">
        <v>-106.4689178</v>
      </c>
    </row>
    <row r="2507" spans="1:5" x14ac:dyDescent="0.25">
      <c r="A2507" s="9" t="s">
        <v>1292</v>
      </c>
      <c r="B2507">
        <v>436.1</v>
      </c>
      <c r="C2507" s="86">
        <v>213.21</v>
      </c>
      <c r="D2507" s="87">
        <v>35.409072879999897</v>
      </c>
      <c r="E2507" s="87">
        <v>-106.4686813</v>
      </c>
    </row>
    <row r="2508" spans="1:5" x14ac:dyDescent="0.25">
      <c r="A2508" s="9" t="s">
        <v>1292</v>
      </c>
      <c r="B2508">
        <v>436.2</v>
      </c>
      <c r="C2508" s="86">
        <v>213.28</v>
      </c>
      <c r="D2508" s="87">
        <v>35.410041810000003</v>
      </c>
      <c r="E2508" s="87">
        <v>-106.4681854</v>
      </c>
    </row>
    <row r="2509" spans="1:5" x14ac:dyDescent="0.25">
      <c r="A2509" s="9" t="s">
        <v>1292</v>
      </c>
      <c r="B2509">
        <v>436.3</v>
      </c>
      <c r="C2509" s="86">
        <v>213.35</v>
      </c>
      <c r="D2509" s="87">
        <v>35.410820010000002</v>
      </c>
      <c r="E2509" s="87">
        <v>-106.4674225</v>
      </c>
    </row>
    <row r="2510" spans="1:5" x14ac:dyDescent="0.25">
      <c r="A2510" s="9" t="s">
        <v>1292</v>
      </c>
      <c r="B2510">
        <v>436.4</v>
      </c>
      <c r="C2510" s="86">
        <v>213.42</v>
      </c>
      <c r="D2510" s="87">
        <v>35.411235810000001</v>
      </c>
      <c r="E2510" s="87">
        <v>-106.4664154</v>
      </c>
    </row>
    <row r="2511" spans="1:5" x14ac:dyDescent="0.25">
      <c r="A2511" s="9" t="s">
        <v>1292</v>
      </c>
      <c r="B2511">
        <v>436.5</v>
      </c>
      <c r="C2511" s="86">
        <v>213.48</v>
      </c>
      <c r="D2511" s="87">
        <v>35.411655430000003</v>
      </c>
      <c r="E2511" s="87">
        <v>-106.46540830000001</v>
      </c>
    </row>
    <row r="2512" spans="1:5" x14ac:dyDescent="0.25">
      <c r="A2512" s="9" t="s">
        <v>1292</v>
      </c>
      <c r="B2512">
        <v>436.6</v>
      </c>
      <c r="C2512" s="86">
        <v>213.55</v>
      </c>
      <c r="D2512" s="87">
        <v>35.41213226</v>
      </c>
      <c r="E2512" s="87">
        <v>-106.4644318</v>
      </c>
    </row>
    <row r="2513" spans="1:5" x14ac:dyDescent="0.25">
      <c r="A2513" s="9" t="s">
        <v>1292</v>
      </c>
      <c r="B2513">
        <v>436.7</v>
      </c>
      <c r="C2513" s="86">
        <v>213.62</v>
      </c>
      <c r="D2513" s="87">
        <v>35.412651060000002</v>
      </c>
      <c r="E2513" s="87">
        <v>-106.4634705</v>
      </c>
    </row>
    <row r="2514" spans="1:5" x14ac:dyDescent="0.25">
      <c r="A2514" s="9" t="s">
        <v>1292</v>
      </c>
      <c r="B2514">
        <v>436.8</v>
      </c>
      <c r="C2514" s="86">
        <v>213.69</v>
      </c>
      <c r="D2514" s="87">
        <v>35.4132003799999</v>
      </c>
      <c r="E2514" s="87">
        <v>-106.462532</v>
      </c>
    </row>
    <row r="2515" spans="1:5" x14ac:dyDescent="0.25">
      <c r="A2515" s="9" t="s">
        <v>1292</v>
      </c>
      <c r="B2515">
        <v>436.9</v>
      </c>
      <c r="C2515" s="86">
        <v>213.75</v>
      </c>
      <c r="D2515" s="87">
        <v>35.413757320000002</v>
      </c>
      <c r="E2515" s="87">
        <v>-106.4615936</v>
      </c>
    </row>
    <row r="2516" spans="1:5" x14ac:dyDescent="0.25">
      <c r="A2516" s="9" t="s">
        <v>1292</v>
      </c>
      <c r="B2516">
        <v>437</v>
      </c>
      <c r="C2516" s="86">
        <v>213.81</v>
      </c>
      <c r="D2516" s="87">
        <v>35.414230349999897</v>
      </c>
      <c r="E2516" s="87">
        <v>-106.4606247</v>
      </c>
    </row>
    <row r="2517" spans="1:5" x14ac:dyDescent="0.25">
      <c r="A2517" s="9" t="s">
        <v>1292</v>
      </c>
      <c r="B2517">
        <v>437.1</v>
      </c>
      <c r="C2517" s="86">
        <v>213.9</v>
      </c>
      <c r="D2517" s="87">
        <v>35.414661410000001</v>
      </c>
      <c r="E2517" s="87">
        <v>-106.45964050000001</v>
      </c>
    </row>
    <row r="2518" spans="1:5" x14ac:dyDescent="0.25">
      <c r="A2518" s="9" t="s">
        <v>1292</v>
      </c>
      <c r="B2518">
        <v>437.2</v>
      </c>
      <c r="C2518" s="86">
        <v>213.97</v>
      </c>
      <c r="D2518" s="87">
        <v>35.415447239999899</v>
      </c>
      <c r="E2518" s="87">
        <v>-106.4588852</v>
      </c>
    </row>
    <row r="2519" spans="1:5" x14ac:dyDescent="0.25">
      <c r="A2519" s="9" t="s">
        <v>1292</v>
      </c>
      <c r="B2519">
        <v>437.3</v>
      </c>
      <c r="C2519" s="86">
        <v>214.05</v>
      </c>
      <c r="D2519" s="87">
        <v>35.4163360599999</v>
      </c>
      <c r="E2519" s="87">
        <v>-106.458252</v>
      </c>
    </row>
    <row r="2520" spans="1:5" x14ac:dyDescent="0.25">
      <c r="A2520" s="9" t="s">
        <v>1292</v>
      </c>
      <c r="B2520">
        <v>437.4</v>
      </c>
      <c r="C2520" s="86">
        <v>214.12</v>
      </c>
      <c r="D2520" s="87">
        <v>35.417205809999899</v>
      </c>
      <c r="E2520" s="87">
        <v>-106.45759580000001</v>
      </c>
    </row>
    <row r="2521" spans="1:5" x14ac:dyDescent="0.25">
      <c r="A2521" s="9" t="s">
        <v>1292</v>
      </c>
      <c r="B2521">
        <v>437.5</v>
      </c>
      <c r="C2521" s="86">
        <v>214.19</v>
      </c>
      <c r="D2521" s="87">
        <v>35.417865749999898</v>
      </c>
      <c r="E2521" s="87">
        <v>-106.456749</v>
      </c>
    </row>
    <row r="2522" spans="1:5" x14ac:dyDescent="0.25">
      <c r="A2522" s="9" t="s">
        <v>1292</v>
      </c>
      <c r="B2522">
        <v>437.6</v>
      </c>
      <c r="C2522" s="86">
        <v>214.25</v>
      </c>
      <c r="D2522" s="87">
        <v>35.418437959999899</v>
      </c>
      <c r="E2522" s="87">
        <v>-106.4558258</v>
      </c>
    </row>
    <row r="2523" spans="1:5" x14ac:dyDescent="0.25">
      <c r="A2523" s="9" t="s">
        <v>1292</v>
      </c>
      <c r="B2523">
        <v>437.7</v>
      </c>
      <c r="C2523" s="86">
        <v>214.32</v>
      </c>
      <c r="D2523" s="87">
        <v>35.418994900000001</v>
      </c>
      <c r="E2523" s="87">
        <v>-106.4548874</v>
      </c>
    </row>
    <row r="2524" spans="1:5" x14ac:dyDescent="0.25">
      <c r="A2524" s="9" t="s">
        <v>1292</v>
      </c>
      <c r="B2524">
        <v>437.8</v>
      </c>
      <c r="C2524" s="86">
        <v>214.38</v>
      </c>
      <c r="D2524" s="87">
        <v>35.419342039999897</v>
      </c>
      <c r="E2524" s="87">
        <v>-106.4538574</v>
      </c>
    </row>
    <row r="2525" spans="1:5" x14ac:dyDescent="0.25">
      <c r="A2525" s="9" t="s">
        <v>1292</v>
      </c>
      <c r="B2525">
        <v>437.9</v>
      </c>
      <c r="C2525" s="86">
        <v>214.45</v>
      </c>
      <c r="D2525" s="87">
        <v>35.419643399999899</v>
      </c>
      <c r="E2525" s="87">
        <v>-106.4528122</v>
      </c>
    </row>
    <row r="2526" spans="1:5" x14ac:dyDescent="0.25">
      <c r="A2526" s="9" t="s">
        <v>1292</v>
      </c>
      <c r="B2526">
        <v>438</v>
      </c>
      <c r="C2526" s="86">
        <v>214.51</v>
      </c>
      <c r="D2526" s="87">
        <v>35.420063020000001</v>
      </c>
      <c r="E2526" s="87">
        <v>-106.4518127</v>
      </c>
    </row>
    <row r="2527" spans="1:5" x14ac:dyDescent="0.25">
      <c r="A2527" s="9" t="s">
        <v>1292</v>
      </c>
      <c r="B2527">
        <v>438.1</v>
      </c>
      <c r="C2527" s="86">
        <v>214.58</v>
      </c>
      <c r="D2527" s="87">
        <v>35.420711519999898</v>
      </c>
      <c r="E2527" s="87">
        <v>-106.450943</v>
      </c>
    </row>
    <row r="2528" spans="1:5" x14ac:dyDescent="0.25">
      <c r="A2528" s="9" t="s">
        <v>1292</v>
      </c>
      <c r="B2528">
        <v>438.2</v>
      </c>
      <c r="C2528" s="86">
        <v>214.64</v>
      </c>
      <c r="D2528" s="87">
        <v>35.421318049999996</v>
      </c>
      <c r="E2528" s="87">
        <v>-106.4500427</v>
      </c>
    </row>
    <row r="2529" spans="1:5" x14ac:dyDescent="0.25">
      <c r="A2529" s="9" t="s">
        <v>1292</v>
      </c>
      <c r="B2529">
        <v>438.3</v>
      </c>
      <c r="C2529" s="86">
        <v>214.71</v>
      </c>
      <c r="D2529" s="87">
        <v>35.422061919999898</v>
      </c>
      <c r="E2529" s="87">
        <v>-106.4492722</v>
      </c>
    </row>
    <row r="2530" spans="1:5" x14ac:dyDescent="0.25">
      <c r="A2530" s="9" t="s">
        <v>1292</v>
      </c>
      <c r="B2530">
        <v>438.4</v>
      </c>
      <c r="C2530" s="86">
        <v>214.79</v>
      </c>
      <c r="D2530" s="87">
        <v>35.42308044</v>
      </c>
      <c r="E2530" s="87">
        <v>-106.44911190000001</v>
      </c>
    </row>
    <row r="2531" spans="1:5" x14ac:dyDescent="0.25">
      <c r="A2531" s="9" t="s">
        <v>1292</v>
      </c>
      <c r="B2531">
        <v>438.5</v>
      </c>
      <c r="C2531" s="86">
        <v>214.86</v>
      </c>
      <c r="D2531" s="87">
        <v>35.4240951499999</v>
      </c>
      <c r="E2531" s="87">
        <v>-106.44948580000001</v>
      </c>
    </row>
    <row r="2532" spans="1:5" x14ac:dyDescent="0.25">
      <c r="A2532" s="9" t="s">
        <v>1292</v>
      </c>
      <c r="B2532">
        <v>438.6</v>
      </c>
      <c r="C2532" s="86">
        <v>214.94</v>
      </c>
      <c r="D2532" s="87">
        <v>35.425163269999899</v>
      </c>
      <c r="E2532" s="87">
        <v>-106.4496841</v>
      </c>
    </row>
    <row r="2533" spans="1:5" x14ac:dyDescent="0.25">
      <c r="A2533" s="9" t="s">
        <v>1292</v>
      </c>
      <c r="B2533">
        <v>438.7</v>
      </c>
      <c r="C2533" s="86">
        <v>215.01</v>
      </c>
      <c r="D2533" s="87">
        <v>35.426177979999899</v>
      </c>
      <c r="E2533" s="87">
        <v>-106.44929500000001</v>
      </c>
    </row>
    <row r="2534" spans="1:5" x14ac:dyDescent="0.25">
      <c r="A2534" s="9" t="s">
        <v>1292</v>
      </c>
      <c r="B2534">
        <v>438.8</v>
      </c>
      <c r="C2534" s="86">
        <v>215.09</v>
      </c>
      <c r="D2534" s="87">
        <v>35.427108760000003</v>
      </c>
      <c r="E2534" s="87">
        <v>-106.4487305</v>
      </c>
    </row>
    <row r="2535" spans="1:5" x14ac:dyDescent="0.25">
      <c r="A2535" s="9" t="s">
        <v>1292</v>
      </c>
      <c r="B2535">
        <v>438.9</v>
      </c>
      <c r="C2535" s="86">
        <v>215.16</v>
      </c>
      <c r="D2535" s="87">
        <v>35.428020480000001</v>
      </c>
      <c r="E2535" s="87">
        <v>-106.4481354</v>
      </c>
    </row>
    <row r="2536" spans="1:5" x14ac:dyDescent="0.25">
      <c r="A2536" s="9" t="s">
        <v>1292</v>
      </c>
      <c r="B2536">
        <v>439</v>
      </c>
      <c r="C2536" s="86">
        <v>215.24</v>
      </c>
      <c r="D2536" s="87">
        <v>35.428920750000003</v>
      </c>
      <c r="E2536" s="87">
        <v>-106.4475174</v>
      </c>
    </row>
    <row r="2537" spans="1:5" x14ac:dyDescent="0.25">
      <c r="A2537" s="9" t="s">
        <v>1292</v>
      </c>
      <c r="B2537">
        <v>439.1</v>
      </c>
      <c r="C2537" s="86">
        <v>215.31</v>
      </c>
      <c r="D2537" s="87">
        <v>35.429821009999898</v>
      </c>
      <c r="E2537" s="87">
        <v>-106.446907</v>
      </c>
    </row>
    <row r="2538" spans="1:5" x14ac:dyDescent="0.25">
      <c r="A2538" s="9" t="s">
        <v>1292</v>
      </c>
      <c r="B2538">
        <v>439.2</v>
      </c>
      <c r="C2538" s="86">
        <v>215.38</v>
      </c>
      <c r="D2538" s="87">
        <v>35.430759430000002</v>
      </c>
      <c r="E2538" s="87">
        <v>-106.44635769999999</v>
      </c>
    </row>
    <row r="2539" spans="1:5" x14ac:dyDescent="0.25">
      <c r="A2539" s="9" t="s">
        <v>1292</v>
      </c>
      <c r="B2539">
        <v>439.3</v>
      </c>
      <c r="C2539" s="86">
        <v>215.46</v>
      </c>
      <c r="D2539" s="87">
        <v>35.431743619999899</v>
      </c>
      <c r="E2539" s="87">
        <v>-106.4458923</v>
      </c>
    </row>
    <row r="2540" spans="1:5" x14ac:dyDescent="0.25">
      <c r="A2540" s="9" t="s">
        <v>1292</v>
      </c>
      <c r="B2540">
        <v>439.4</v>
      </c>
      <c r="C2540" s="86">
        <v>215.53</v>
      </c>
      <c r="D2540" s="87">
        <v>35.432739259999899</v>
      </c>
      <c r="E2540" s="87">
        <v>-106.44544980000001</v>
      </c>
    </row>
    <row r="2541" spans="1:5" x14ac:dyDescent="0.25">
      <c r="A2541" s="9" t="s">
        <v>1292</v>
      </c>
      <c r="B2541">
        <v>439.5</v>
      </c>
      <c r="C2541" s="86">
        <v>215.61</v>
      </c>
      <c r="D2541" s="87">
        <v>35.433597560000003</v>
      </c>
      <c r="E2541" s="87">
        <v>-106.4447784</v>
      </c>
    </row>
    <row r="2542" spans="1:5" x14ac:dyDescent="0.25">
      <c r="A2542" s="9" t="s">
        <v>1292</v>
      </c>
      <c r="B2542">
        <v>439.6</v>
      </c>
      <c r="C2542" s="86">
        <v>215.68</v>
      </c>
      <c r="D2542" s="87">
        <v>35.434494020000002</v>
      </c>
      <c r="E2542" s="87">
        <v>-106.4441757</v>
      </c>
    </row>
    <row r="2543" spans="1:5" x14ac:dyDescent="0.25">
      <c r="A2543" s="9" t="s">
        <v>1292</v>
      </c>
      <c r="B2543">
        <v>439.7</v>
      </c>
      <c r="C2543" s="86">
        <v>215.76</v>
      </c>
      <c r="D2543" s="87">
        <v>35.435554500000002</v>
      </c>
      <c r="E2543" s="87">
        <v>-106.4439392</v>
      </c>
    </row>
    <row r="2544" spans="1:5" x14ac:dyDescent="0.25">
      <c r="A2544" s="9" t="s">
        <v>1292</v>
      </c>
      <c r="B2544">
        <v>439.8</v>
      </c>
      <c r="C2544" s="86">
        <v>215.84</v>
      </c>
      <c r="D2544" s="87">
        <v>35.436641690000002</v>
      </c>
      <c r="E2544" s="87">
        <v>-106.4440231</v>
      </c>
    </row>
    <row r="2545" spans="1:5" x14ac:dyDescent="0.25">
      <c r="A2545" s="9" t="s">
        <v>1292</v>
      </c>
      <c r="B2545">
        <v>439.9</v>
      </c>
      <c r="C2545" s="86">
        <v>215.91</v>
      </c>
      <c r="D2545" s="87">
        <v>35.437721250000003</v>
      </c>
      <c r="E2545" s="87">
        <v>-106.4439316</v>
      </c>
    </row>
    <row r="2546" spans="1:5" x14ac:dyDescent="0.25">
      <c r="A2546" s="9" t="s">
        <v>1292</v>
      </c>
      <c r="B2546">
        <v>440</v>
      </c>
      <c r="C2546" s="86">
        <v>215.99</v>
      </c>
      <c r="D2546" s="87">
        <v>35.438770290000001</v>
      </c>
      <c r="E2546" s="87">
        <v>-106.44367219999999</v>
      </c>
    </row>
    <row r="2547" spans="1:5" x14ac:dyDescent="0.25">
      <c r="A2547" s="9" t="s">
        <v>1292</v>
      </c>
      <c r="B2547">
        <v>440.1</v>
      </c>
      <c r="C2547" s="86">
        <v>216.06</v>
      </c>
      <c r="D2547" s="87">
        <v>35.43969345</v>
      </c>
      <c r="E2547" s="87">
        <v>-106.44311519999999</v>
      </c>
    </row>
    <row r="2548" spans="1:5" x14ac:dyDescent="0.25">
      <c r="A2548" s="9" t="s">
        <v>1292</v>
      </c>
      <c r="B2548">
        <v>440.2</v>
      </c>
      <c r="C2548" s="86">
        <v>216.13</v>
      </c>
      <c r="D2548" s="87">
        <v>35.440578459999898</v>
      </c>
      <c r="E2548" s="87">
        <v>-106.442482</v>
      </c>
    </row>
    <row r="2549" spans="1:5" x14ac:dyDescent="0.25">
      <c r="A2549" s="9" t="s">
        <v>1292</v>
      </c>
      <c r="B2549">
        <v>440.3</v>
      </c>
      <c r="C2549" s="86">
        <v>216.2</v>
      </c>
      <c r="D2549" s="87">
        <v>35.441509250000003</v>
      </c>
      <c r="E2549" s="87">
        <v>-106.44191739999999</v>
      </c>
    </row>
    <row r="2550" spans="1:5" x14ac:dyDescent="0.25">
      <c r="A2550" s="9" t="s">
        <v>1292</v>
      </c>
      <c r="B2550">
        <v>440.4</v>
      </c>
      <c r="C2550" s="86">
        <v>216.26</v>
      </c>
      <c r="D2550" s="87">
        <v>35.442417140000003</v>
      </c>
      <c r="E2550" s="87">
        <v>-106.44131470000001</v>
      </c>
    </row>
    <row r="2551" spans="1:5" x14ac:dyDescent="0.25">
      <c r="A2551" s="9" t="s">
        <v>1292</v>
      </c>
      <c r="B2551">
        <v>440.5</v>
      </c>
      <c r="C2551" s="86">
        <v>216.34</v>
      </c>
      <c r="D2551" s="87">
        <v>35.443298339999899</v>
      </c>
      <c r="E2551" s="87">
        <v>-106.4406738</v>
      </c>
    </row>
    <row r="2552" spans="1:5" x14ac:dyDescent="0.25">
      <c r="A2552" s="9" t="s">
        <v>1292</v>
      </c>
      <c r="B2552">
        <v>440.6</v>
      </c>
      <c r="C2552" s="86">
        <v>216.42</v>
      </c>
      <c r="D2552" s="87">
        <v>35.44415283</v>
      </c>
      <c r="E2552" s="87">
        <v>-106.43999479999999</v>
      </c>
    </row>
    <row r="2553" spans="1:5" x14ac:dyDescent="0.25">
      <c r="A2553" s="9" t="s">
        <v>1292</v>
      </c>
      <c r="B2553">
        <v>440.7</v>
      </c>
      <c r="C2553" s="86">
        <v>216.48</v>
      </c>
      <c r="D2553" s="87">
        <v>35.444969180000001</v>
      </c>
      <c r="E2553" s="87">
        <v>-106.4392776</v>
      </c>
    </row>
    <row r="2554" spans="1:5" x14ac:dyDescent="0.25">
      <c r="A2554" s="9" t="s">
        <v>1292</v>
      </c>
      <c r="B2554">
        <v>440.8</v>
      </c>
      <c r="C2554" s="86">
        <v>216.55</v>
      </c>
      <c r="D2554" s="87">
        <v>35.445781709999899</v>
      </c>
      <c r="E2554" s="87">
        <v>-106.4385529</v>
      </c>
    </row>
    <row r="2555" spans="1:5" x14ac:dyDescent="0.25">
      <c r="A2555" s="9" t="s">
        <v>1292</v>
      </c>
      <c r="B2555">
        <v>440.9</v>
      </c>
      <c r="C2555" s="86">
        <v>216.62</v>
      </c>
      <c r="D2555" s="87">
        <v>35.446540830000004</v>
      </c>
      <c r="E2555" s="87">
        <v>-106.43778229999999</v>
      </c>
    </row>
    <row r="2556" spans="1:5" x14ac:dyDescent="0.25">
      <c r="A2556" s="9" t="s">
        <v>1292</v>
      </c>
      <c r="B2556">
        <v>441</v>
      </c>
      <c r="C2556" s="86">
        <v>216.68</v>
      </c>
      <c r="D2556" s="87">
        <v>35.446960449999899</v>
      </c>
      <c r="E2556" s="87">
        <v>-106.4367828</v>
      </c>
    </row>
    <row r="2557" spans="1:5" x14ac:dyDescent="0.25">
      <c r="A2557" s="9" t="s">
        <v>1292</v>
      </c>
      <c r="B2557">
        <v>441.1</v>
      </c>
      <c r="C2557" s="86">
        <v>216.74</v>
      </c>
      <c r="D2557" s="87">
        <v>35.447074890000003</v>
      </c>
      <c r="E2557" s="87">
        <v>-106.4356995</v>
      </c>
    </row>
    <row r="2558" spans="1:5" x14ac:dyDescent="0.25">
      <c r="A2558" s="9" t="s">
        <v>1292</v>
      </c>
      <c r="B2558">
        <v>441.2</v>
      </c>
      <c r="C2558" s="86">
        <v>216.8</v>
      </c>
      <c r="D2558" s="87">
        <v>35.447200780000003</v>
      </c>
      <c r="E2558" s="87">
        <v>-106.4346161</v>
      </c>
    </row>
    <row r="2559" spans="1:5" x14ac:dyDescent="0.25">
      <c r="A2559" s="9" t="s">
        <v>1292</v>
      </c>
      <c r="B2559">
        <v>441.3</v>
      </c>
      <c r="C2559" s="86">
        <v>216.87</v>
      </c>
      <c r="D2559" s="87">
        <v>35.447891239999898</v>
      </c>
      <c r="E2559" s="87">
        <v>-106.4338989</v>
      </c>
    </row>
    <row r="2560" spans="1:5" x14ac:dyDescent="0.25">
      <c r="A2560" s="9" t="s">
        <v>1292</v>
      </c>
      <c r="B2560">
        <v>441.4</v>
      </c>
      <c r="C2560" s="86">
        <v>216.94</v>
      </c>
      <c r="D2560" s="87">
        <v>35.448978420000003</v>
      </c>
      <c r="E2560" s="87">
        <v>-106.4338455</v>
      </c>
    </row>
    <row r="2561" spans="1:5" x14ac:dyDescent="0.25">
      <c r="A2561" s="9" t="s">
        <v>1292</v>
      </c>
      <c r="B2561">
        <v>441.5</v>
      </c>
      <c r="C2561" s="86">
        <v>217.01</v>
      </c>
      <c r="D2561" s="87">
        <v>35.450054170000001</v>
      </c>
      <c r="E2561" s="87">
        <v>-106.4337158</v>
      </c>
    </row>
    <row r="2562" spans="1:5" x14ac:dyDescent="0.25">
      <c r="A2562" s="9" t="s">
        <v>1292</v>
      </c>
      <c r="B2562">
        <v>441.6</v>
      </c>
      <c r="C2562" s="86">
        <v>217.07</v>
      </c>
      <c r="D2562" s="87">
        <v>35.450897220000002</v>
      </c>
      <c r="E2562" s="87">
        <v>-106.4330444</v>
      </c>
    </row>
    <row r="2563" spans="1:5" x14ac:dyDescent="0.25">
      <c r="A2563" s="9" t="s">
        <v>1292</v>
      </c>
      <c r="B2563">
        <v>441.7</v>
      </c>
      <c r="C2563" s="86">
        <v>217.13</v>
      </c>
      <c r="D2563" s="87">
        <v>35.451599119999898</v>
      </c>
      <c r="E2563" s="87">
        <v>-106.4322128</v>
      </c>
    </row>
    <row r="2564" spans="1:5" x14ac:dyDescent="0.25">
      <c r="A2564" s="9" t="s">
        <v>1292</v>
      </c>
      <c r="B2564">
        <v>441.8</v>
      </c>
      <c r="C2564" s="86">
        <v>217.19</v>
      </c>
      <c r="D2564" s="87">
        <v>35.452323909999897</v>
      </c>
      <c r="E2564" s="87">
        <v>-106.4314117</v>
      </c>
    </row>
    <row r="2565" spans="1:5" x14ac:dyDescent="0.25">
      <c r="A2565" s="9" t="s">
        <v>1292</v>
      </c>
      <c r="B2565">
        <v>441.9</v>
      </c>
      <c r="C2565" s="86">
        <v>217.25</v>
      </c>
      <c r="D2565" s="87">
        <v>35.453258509999898</v>
      </c>
      <c r="E2565" s="87">
        <v>-106.4308472</v>
      </c>
    </row>
    <row r="2566" spans="1:5" x14ac:dyDescent="0.25">
      <c r="A2566" s="9" t="s">
        <v>1292</v>
      </c>
      <c r="B2566">
        <v>442</v>
      </c>
      <c r="C2566" s="86">
        <v>217.31</v>
      </c>
      <c r="D2566" s="87">
        <v>35.454315190000003</v>
      </c>
      <c r="E2566" s="87">
        <v>-106.4306335</v>
      </c>
    </row>
    <row r="2567" spans="1:5" x14ac:dyDescent="0.25">
      <c r="A2567" s="9" t="s">
        <v>1292</v>
      </c>
      <c r="B2567">
        <v>442.1</v>
      </c>
      <c r="C2567" s="86">
        <v>217.38</v>
      </c>
      <c r="D2567" s="87">
        <v>35.4553451499999</v>
      </c>
      <c r="E2567" s="87">
        <v>-106.4303055</v>
      </c>
    </row>
    <row r="2568" spans="1:5" x14ac:dyDescent="0.25">
      <c r="A2568" s="9" t="s">
        <v>1292</v>
      </c>
      <c r="B2568">
        <v>442.2</v>
      </c>
      <c r="C2568" s="86">
        <v>217.44</v>
      </c>
      <c r="D2568" s="87">
        <v>35.456130979999898</v>
      </c>
      <c r="E2568" s="87">
        <v>-106.4295731</v>
      </c>
    </row>
    <row r="2569" spans="1:5" x14ac:dyDescent="0.25">
      <c r="A2569" s="9" t="s">
        <v>1292</v>
      </c>
      <c r="B2569">
        <v>442.3</v>
      </c>
      <c r="C2569" s="86">
        <v>217.49</v>
      </c>
      <c r="D2569" s="87">
        <v>35.456603999999899</v>
      </c>
      <c r="E2569" s="87">
        <v>-106.4286041</v>
      </c>
    </row>
    <row r="2570" spans="1:5" x14ac:dyDescent="0.25">
      <c r="A2570" s="9" t="s">
        <v>1292</v>
      </c>
      <c r="B2570">
        <v>442.4</v>
      </c>
      <c r="C2570" s="86">
        <v>217.54</v>
      </c>
      <c r="D2570" s="87">
        <v>35.456718440000003</v>
      </c>
      <c r="E2570" s="87">
        <v>-106.4275208</v>
      </c>
    </row>
    <row r="2571" spans="1:5" x14ac:dyDescent="0.25">
      <c r="A2571" s="9" t="s">
        <v>1292</v>
      </c>
      <c r="B2571">
        <v>442.5</v>
      </c>
      <c r="C2571" s="86">
        <v>217.6</v>
      </c>
      <c r="D2571" s="87">
        <v>35.456527710000003</v>
      </c>
      <c r="E2571" s="87">
        <v>-106.4264526</v>
      </c>
    </row>
    <row r="2572" spans="1:5" x14ac:dyDescent="0.25">
      <c r="A2572" s="9" t="s">
        <v>1292</v>
      </c>
      <c r="B2572">
        <v>442.6</v>
      </c>
      <c r="C2572" s="86">
        <v>217.65</v>
      </c>
      <c r="D2572" s="87">
        <v>35.456054690000002</v>
      </c>
      <c r="E2572" s="87">
        <v>-106.4254837</v>
      </c>
    </row>
    <row r="2573" spans="1:5" x14ac:dyDescent="0.25">
      <c r="A2573" s="9" t="s">
        <v>1292</v>
      </c>
      <c r="B2573">
        <v>442.7</v>
      </c>
      <c r="C2573" s="86">
        <v>217.71</v>
      </c>
      <c r="D2573" s="87">
        <v>35.455638890000003</v>
      </c>
      <c r="E2573" s="87">
        <v>-106.4244843</v>
      </c>
    </row>
    <row r="2574" spans="1:5" x14ac:dyDescent="0.25">
      <c r="A2574" s="9" t="s">
        <v>1292</v>
      </c>
      <c r="B2574">
        <v>442.8</v>
      </c>
      <c r="C2574" s="86">
        <v>217.76</v>
      </c>
      <c r="D2574" s="87">
        <v>35.455677029999897</v>
      </c>
      <c r="E2574" s="87">
        <v>-106.4234009</v>
      </c>
    </row>
    <row r="2575" spans="1:5" x14ac:dyDescent="0.25">
      <c r="A2575" s="9" t="s">
        <v>1292</v>
      </c>
      <c r="B2575">
        <v>442.9</v>
      </c>
      <c r="C2575" s="86">
        <v>217.81</v>
      </c>
      <c r="D2575" s="87">
        <v>35.455772400000001</v>
      </c>
      <c r="E2575" s="87">
        <v>-106.42233280000001</v>
      </c>
    </row>
    <row r="2576" spans="1:5" x14ac:dyDescent="0.25">
      <c r="A2576" s="9" t="s">
        <v>1292</v>
      </c>
      <c r="B2576">
        <v>443</v>
      </c>
      <c r="C2576" s="86">
        <v>217.87</v>
      </c>
      <c r="D2576" s="87">
        <v>35.45575333</v>
      </c>
      <c r="E2576" s="87">
        <v>-106.42124939999999</v>
      </c>
    </row>
    <row r="2577" spans="1:5" x14ac:dyDescent="0.25">
      <c r="A2577" s="9" t="s">
        <v>1292</v>
      </c>
      <c r="B2577">
        <v>443.1</v>
      </c>
      <c r="C2577" s="86">
        <v>217.93</v>
      </c>
      <c r="D2577" s="87">
        <v>35.456687930000001</v>
      </c>
      <c r="E2577" s="87">
        <v>-106.4209671</v>
      </c>
    </row>
    <row r="2578" spans="1:5" x14ac:dyDescent="0.25">
      <c r="A2578" s="9" t="s">
        <v>1292</v>
      </c>
      <c r="B2578">
        <v>443.2</v>
      </c>
      <c r="C2578" s="86">
        <v>217.99</v>
      </c>
      <c r="D2578" s="87">
        <v>35.457679749999897</v>
      </c>
      <c r="E2578" s="87">
        <v>-106.4211731</v>
      </c>
    </row>
    <row r="2579" spans="1:5" x14ac:dyDescent="0.25">
      <c r="A2579" s="9" t="s">
        <v>1292</v>
      </c>
      <c r="B2579">
        <v>443.3</v>
      </c>
      <c r="C2579" s="86">
        <v>218.06</v>
      </c>
      <c r="D2579" s="87">
        <v>35.458374020000001</v>
      </c>
      <c r="E2579" s="87">
        <v>-106.4203796</v>
      </c>
    </row>
    <row r="2580" spans="1:5" x14ac:dyDescent="0.25">
      <c r="A2580" s="9" t="s">
        <v>1292</v>
      </c>
      <c r="B2580">
        <v>443.4</v>
      </c>
      <c r="C2580" s="86">
        <v>218.12</v>
      </c>
      <c r="D2580" s="87">
        <v>35.45906067</v>
      </c>
      <c r="E2580" s="87">
        <v>-106.4195404</v>
      </c>
    </row>
    <row r="2581" spans="1:5" x14ac:dyDescent="0.25">
      <c r="A2581" s="9" t="s">
        <v>1292</v>
      </c>
      <c r="B2581">
        <v>443.5</v>
      </c>
      <c r="C2581" s="86">
        <v>218.19</v>
      </c>
      <c r="D2581" s="87">
        <v>35.459873199999898</v>
      </c>
      <c r="E2581" s="87">
        <v>-106.4188156</v>
      </c>
    </row>
    <row r="2582" spans="1:5" x14ac:dyDescent="0.25">
      <c r="A2582" s="9" t="s">
        <v>1292</v>
      </c>
      <c r="B2582">
        <v>443.6</v>
      </c>
      <c r="C2582" s="86">
        <v>218.26</v>
      </c>
      <c r="D2582" s="87">
        <v>35.46062088</v>
      </c>
      <c r="E2582" s="87">
        <v>-106.4180222</v>
      </c>
    </row>
    <row r="2583" spans="1:5" x14ac:dyDescent="0.25">
      <c r="A2583" s="9" t="s">
        <v>1292</v>
      </c>
      <c r="B2583">
        <v>443.7</v>
      </c>
      <c r="C2583" s="86">
        <v>218.32</v>
      </c>
      <c r="D2583" s="87">
        <v>35.46134567</v>
      </c>
      <c r="E2583" s="87">
        <v>-106.41722110000001</v>
      </c>
    </row>
    <row r="2584" spans="1:5" x14ac:dyDescent="0.25">
      <c r="A2584" s="9" t="s">
        <v>1292</v>
      </c>
      <c r="B2584">
        <v>443.8</v>
      </c>
      <c r="C2584" s="86">
        <v>218.39</v>
      </c>
      <c r="D2584" s="87">
        <v>35.462200160000002</v>
      </c>
      <c r="E2584" s="87">
        <v>-106.4165421</v>
      </c>
    </row>
    <row r="2585" spans="1:5" x14ac:dyDescent="0.25">
      <c r="A2585" s="9" t="s">
        <v>1292</v>
      </c>
      <c r="B2585">
        <v>443.9</v>
      </c>
      <c r="C2585" s="86">
        <v>218.46</v>
      </c>
      <c r="D2585" s="87">
        <v>35.4630394</v>
      </c>
      <c r="E2585" s="87">
        <v>-106.41584779999999</v>
      </c>
    </row>
    <row r="2586" spans="1:5" x14ac:dyDescent="0.25">
      <c r="A2586" s="9" t="s">
        <v>1292</v>
      </c>
      <c r="B2586">
        <v>444</v>
      </c>
      <c r="C2586" s="86">
        <v>218.53</v>
      </c>
      <c r="D2586" s="87">
        <v>35.463790889999899</v>
      </c>
      <c r="E2586" s="87">
        <v>-106.41505429999999</v>
      </c>
    </row>
    <row r="2587" spans="1:5" x14ac:dyDescent="0.25">
      <c r="A2587" s="9" t="s">
        <v>1292</v>
      </c>
      <c r="B2587">
        <v>444.1</v>
      </c>
      <c r="C2587" s="86">
        <v>218.59</v>
      </c>
      <c r="D2587" s="87">
        <v>35.464260099999898</v>
      </c>
      <c r="E2587" s="87">
        <v>-106.4141006</v>
      </c>
    </row>
    <row r="2588" spans="1:5" x14ac:dyDescent="0.25">
      <c r="A2588" s="9" t="s">
        <v>1292</v>
      </c>
      <c r="B2588">
        <v>444.2</v>
      </c>
      <c r="C2588" s="86">
        <v>218.65</v>
      </c>
      <c r="D2588" s="87">
        <v>35.46455383</v>
      </c>
      <c r="E2588" s="87">
        <v>-106.4130554</v>
      </c>
    </row>
    <row r="2589" spans="1:5" x14ac:dyDescent="0.25">
      <c r="A2589" s="9" t="s">
        <v>1292</v>
      </c>
      <c r="B2589">
        <v>444.3</v>
      </c>
      <c r="C2589" s="86">
        <v>218.71</v>
      </c>
      <c r="D2589" s="87">
        <v>35.464958189999898</v>
      </c>
      <c r="E2589" s="87">
        <v>-106.41205600000001</v>
      </c>
    </row>
    <row r="2590" spans="1:5" x14ac:dyDescent="0.25">
      <c r="A2590" s="9" t="s">
        <v>1292</v>
      </c>
      <c r="B2590">
        <v>444.4</v>
      </c>
      <c r="C2590" s="86">
        <v>218.78</v>
      </c>
      <c r="D2590" s="87">
        <v>35.465660100000001</v>
      </c>
      <c r="E2590" s="87">
        <v>-106.4112396</v>
      </c>
    </row>
    <row r="2591" spans="1:5" x14ac:dyDescent="0.25">
      <c r="A2591" s="9" t="s">
        <v>1292</v>
      </c>
      <c r="B2591">
        <v>444.5</v>
      </c>
      <c r="C2591" s="86">
        <v>218.85</v>
      </c>
      <c r="D2591" s="87">
        <v>35.466579439999897</v>
      </c>
      <c r="E2591" s="87">
        <v>-106.410675</v>
      </c>
    </row>
    <row r="2592" spans="1:5" x14ac:dyDescent="0.25">
      <c r="A2592" s="9" t="s">
        <v>1292</v>
      </c>
      <c r="B2592">
        <v>444.6</v>
      </c>
      <c r="C2592" s="86">
        <v>218.92</v>
      </c>
      <c r="D2592" s="87">
        <v>35.46761703</v>
      </c>
      <c r="E2592" s="87">
        <v>-106.4103394</v>
      </c>
    </row>
    <row r="2593" spans="1:5" x14ac:dyDescent="0.25">
      <c r="A2593" s="9" t="s">
        <v>1292</v>
      </c>
      <c r="B2593">
        <v>444.7</v>
      </c>
      <c r="C2593" s="86">
        <v>218.99</v>
      </c>
      <c r="D2593" s="87">
        <v>35.46862411</v>
      </c>
      <c r="E2593" s="87">
        <v>-106.40995030000001</v>
      </c>
    </row>
    <row r="2594" spans="1:5" x14ac:dyDescent="0.25">
      <c r="A2594" s="9" t="s">
        <v>1292</v>
      </c>
      <c r="B2594">
        <v>444.8</v>
      </c>
      <c r="C2594" s="86">
        <v>219.06</v>
      </c>
      <c r="D2594" s="87">
        <v>35.469543459999898</v>
      </c>
      <c r="E2594" s="87">
        <v>-106.4093628</v>
      </c>
    </row>
    <row r="2595" spans="1:5" x14ac:dyDescent="0.25">
      <c r="A2595" s="9" t="s">
        <v>1292</v>
      </c>
      <c r="B2595">
        <v>444.9</v>
      </c>
      <c r="C2595" s="86">
        <v>219.13</v>
      </c>
      <c r="D2595" s="87">
        <v>35.470424649999899</v>
      </c>
      <c r="E2595" s="87">
        <v>-106.4087219</v>
      </c>
    </row>
    <row r="2596" spans="1:5" x14ac:dyDescent="0.25">
      <c r="A2596" s="9" t="s">
        <v>1292</v>
      </c>
      <c r="B2596">
        <v>445</v>
      </c>
      <c r="C2596" s="86">
        <v>219.2</v>
      </c>
      <c r="D2596" s="87">
        <v>35.471309660000003</v>
      </c>
      <c r="E2596" s="87">
        <v>-106.40808869999999</v>
      </c>
    </row>
    <row r="2597" spans="1:5" x14ac:dyDescent="0.25">
      <c r="A2597" s="9" t="s">
        <v>1292</v>
      </c>
      <c r="B2597">
        <v>445.1</v>
      </c>
      <c r="C2597" s="86">
        <v>219.29</v>
      </c>
      <c r="D2597" s="87">
        <v>35.472312930000001</v>
      </c>
      <c r="E2597" s="87">
        <v>-106.4076767</v>
      </c>
    </row>
    <row r="2598" spans="1:5" x14ac:dyDescent="0.25">
      <c r="A2598" s="9" t="s">
        <v>1292</v>
      </c>
      <c r="B2598">
        <v>445.2</v>
      </c>
      <c r="C2598" s="86">
        <v>219.35</v>
      </c>
      <c r="D2598" s="87">
        <v>35.47326279</v>
      </c>
      <c r="E2598" s="87">
        <v>-106.4071732</v>
      </c>
    </row>
    <row r="2599" spans="1:5" x14ac:dyDescent="0.25">
      <c r="A2599" s="9" t="s">
        <v>1292</v>
      </c>
      <c r="B2599">
        <v>445.3</v>
      </c>
      <c r="C2599" s="86">
        <v>219.42</v>
      </c>
      <c r="D2599" s="87">
        <v>35.474193569999898</v>
      </c>
      <c r="E2599" s="87">
        <v>-106.4066162</v>
      </c>
    </row>
    <row r="2600" spans="1:5" x14ac:dyDescent="0.25">
      <c r="A2600" s="9" t="s">
        <v>1292</v>
      </c>
      <c r="B2600">
        <v>445.4</v>
      </c>
      <c r="C2600" s="86">
        <v>219.49</v>
      </c>
      <c r="D2600" s="87">
        <v>35.475254059999898</v>
      </c>
      <c r="E2600" s="87">
        <v>-106.4064636</v>
      </c>
    </row>
    <row r="2601" spans="1:5" x14ac:dyDescent="0.25">
      <c r="A2601" s="9" t="s">
        <v>1292</v>
      </c>
      <c r="B2601">
        <v>445.5</v>
      </c>
      <c r="C2601" s="86">
        <v>219.56</v>
      </c>
      <c r="D2601" s="87">
        <v>35.47579193</v>
      </c>
      <c r="E2601" s="87">
        <v>-106.4056549</v>
      </c>
    </row>
    <row r="2602" spans="1:5" x14ac:dyDescent="0.25">
      <c r="A2602" s="9" t="s">
        <v>1292</v>
      </c>
      <c r="B2602">
        <v>445.6</v>
      </c>
      <c r="C2602" s="86">
        <v>219.62</v>
      </c>
      <c r="D2602" s="87">
        <v>35.475498199999898</v>
      </c>
      <c r="E2602" s="87">
        <v>-106.40466309999999</v>
      </c>
    </row>
    <row r="2603" spans="1:5" x14ac:dyDescent="0.25">
      <c r="A2603" s="9" t="s">
        <v>1292</v>
      </c>
      <c r="B2603">
        <v>445.7</v>
      </c>
      <c r="C2603" s="86">
        <v>219.68</v>
      </c>
      <c r="D2603" s="87">
        <v>35.474891659999898</v>
      </c>
      <c r="E2603" s="87">
        <v>-106.4037628</v>
      </c>
    </row>
    <row r="2604" spans="1:5" x14ac:dyDescent="0.25">
      <c r="A2604" s="9" t="s">
        <v>1292</v>
      </c>
      <c r="B2604">
        <v>445.8</v>
      </c>
      <c r="C2604" s="86">
        <v>219.74</v>
      </c>
      <c r="D2604" s="87">
        <v>35.474884029999899</v>
      </c>
      <c r="E2604" s="87">
        <v>-106.40272520000001</v>
      </c>
    </row>
    <row r="2605" spans="1:5" x14ac:dyDescent="0.25">
      <c r="A2605" s="9" t="s">
        <v>1292</v>
      </c>
      <c r="B2605">
        <v>445.9</v>
      </c>
      <c r="C2605" s="86">
        <v>219.81</v>
      </c>
      <c r="D2605" s="87">
        <v>35.475795750000003</v>
      </c>
      <c r="E2605" s="87">
        <v>-106.4021912</v>
      </c>
    </row>
    <row r="2606" spans="1:5" x14ac:dyDescent="0.25">
      <c r="A2606" s="9" t="s">
        <v>1292</v>
      </c>
      <c r="B2606">
        <v>446</v>
      </c>
      <c r="C2606" s="86">
        <v>219.88</v>
      </c>
      <c r="D2606" s="87">
        <v>35.476837160000002</v>
      </c>
      <c r="E2606" s="87">
        <v>-106.4023285</v>
      </c>
    </row>
    <row r="2607" spans="1:5" x14ac:dyDescent="0.25">
      <c r="A2607" s="9" t="s">
        <v>1292</v>
      </c>
      <c r="B2607">
        <v>446.1</v>
      </c>
      <c r="C2607" s="86">
        <v>219.96</v>
      </c>
      <c r="D2607" s="87">
        <v>35.477882389999898</v>
      </c>
      <c r="E2607" s="87">
        <v>-106.4025726</v>
      </c>
    </row>
    <row r="2608" spans="1:5" x14ac:dyDescent="0.25">
      <c r="A2608" s="9" t="s">
        <v>1292</v>
      </c>
      <c r="B2608">
        <v>446.2</v>
      </c>
      <c r="C2608" s="86">
        <v>220.03</v>
      </c>
      <c r="D2608" s="87">
        <v>35.478950500000003</v>
      </c>
      <c r="E2608" s="87">
        <v>-106.4023514</v>
      </c>
    </row>
    <row r="2609" spans="1:5" x14ac:dyDescent="0.25">
      <c r="A2609" s="9" t="s">
        <v>1292</v>
      </c>
      <c r="B2609">
        <v>446.3</v>
      </c>
      <c r="C2609" s="86">
        <v>220.11</v>
      </c>
      <c r="D2609" s="87">
        <v>35.479969019999899</v>
      </c>
      <c r="E2609" s="87">
        <v>-106.4019699</v>
      </c>
    </row>
    <row r="2610" spans="1:5" x14ac:dyDescent="0.25">
      <c r="A2610" s="9" t="s">
        <v>1292</v>
      </c>
      <c r="B2610">
        <v>446.4</v>
      </c>
      <c r="C2610" s="86">
        <v>220.17</v>
      </c>
      <c r="D2610" s="87">
        <v>35.481010439999899</v>
      </c>
      <c r="E2610" s="87">
        <v>-106.4018402</v>
      </c>
    </row>
    <row r="2611" spans="1:5" x14ac:dyDescent="0.25">
      <c r="A2611" s="9" t="s">
        <v>1292</v>
      </c>
      <c r="B2611">
        <v>446.5</v>
      </c>
      <c r="C2611" s="86">
        <v>220.26</v>
      </c>
      <c r="D2611" s="87">
        <v>35.4818725599999</v>
      </c>
      <c r="E2611" s="87">
        <v>-106.4014435</v>
      </c>
    </row>
    <row r="2612" spans="1:5" x14ac:dyDescent="0.25">
      <c r="A2612" s="9" t="s">
        <v>1292</v>
      </c>
      <c r="B2612">
        <v>446.6</v>
      </c>
      <c r="C2612" s="86">
        <v>220.32</v>
      </c>
      <c r="D2612" s="87">
        <v>35.482501980000002</v>
      </c>
      <c r="E2612" s="87">
        <v>-106.4005585</v>
      </c>
    </row>
    <row r="2613" spans="1:5" x14ac:dyDescent="0.25">
      <c r="A2613" s="9" t="s">
        <v>1292</v>
      </c>
      <c r="B2613">
        <v>446.7</v>
      </c>
      <c r="C2613" s="86">
        <v>220.38</v>
      </c>
      <c r="D2613" s="87">
        <v>35.483421329999899</v>
      </c>
      <c r="E2613" s="87">
        <v>-106.40014650000001</v>
      </c>
    </row>
    <row r="2614" spans="1:5" x14ac:dyDescent="0.25">
      <c r="A2614" s="9" t="s">
        <v>1292</v>
      </c>
      <c r="B2614">
        <v>446.8</v>
      </c>
      <c r="C2614" s="86">
        <v>220.43</v>
      </c>
      <c r="D2614" s="87">
        <v>35.484016420000003</v>
      </c>
      <c r="E2614" s="87">
        <v>-106.4009933</v>
      </c>
    </row>
    <row r="2615" spans="1:5" x14ac:dyDescent="0.25">
      <c r="A2615" s="9" t="s">
        <v>1292</v>
      </c>
      <c r="B2615">
        <v>446.9</v>
      </c>
      <c r="C2615" s="86">
        <v>220.5</v>
      </c>
      <c r="D2615" s="87">
        <v>35.484462739999898</v>
      </c>
      <c r="E2615" s="87">
        <v>-106.4019852</v>
      </c>
    </row>
    <row r="2616" spans="1:5" x14ac:dyDescent="0.25">
      <c r="A2616" s="9" t="s">
        <v>1292</v>
      </c>
      <c r="B2616">
        <v>447</v>
      </c>
      <c r="C2616" s="86">
        <v>220.56</v>
      </c>
      <c r="D2616" s="87">
        <v>35.4850082399999</v>
      </c>
      <c r="E2616" s="87">
        <v>-106.4028931</v>
      </c>
    </row>
    <row r="2617" spans="1:5" x14ac:dyDescent="0.25">
      <c r="A2617" s="9" t="s">
        <v>1292</v>
      </c>
      <c r="B2617">
        <v>447.1</v>
      </c>
      <c r="C2617" s="86">
        <v>220.63</v>
      </c>
      <c r="D2617" s="87">
        <v>35.485919950000003</v>
      </c>
      <c r="E2617" s="87">
        <v>-106.40346529999999</v>
      </c>
    </row>
    <row r="2618" spans="1:5" x14ac:dyDescent="0.25">
      <c r="A2618" s="9" t="s">
        <v>1292</v>
      </c>
      <c r="B2618">
        <v>447.2</v>
      </c>
      <c r="C2618" s="86">
        <v>220.7</v>
      </c>
      <c r="D2618" s="87">
        <v>35.486961360000002</v>
      </c>
      <c r="E2618" s="87">
        <v>-106.4037094</v>
      </c>
    </row>
    <row r="2619" spans="1:5" x14ac:dyDescent="0.25">
      <c r="A2619" s="9" t="s">
        <v>1292</v>
      </c>
      <c r="B2619">
        <v>447.3</v>
      </c>
      <c r="C2619" s="86">
        <v>220.77</v>
      </c>
      <c r="D2619" s="87">
        <v>35.488033289999898</v>
      </c>
      <c r="E2619" s="87">
        <v>-106.403595</v>
      </c>
    </row>
    <row r="2620" spans="1:5" x14ac:dyDescent="0.25">
      <c r="A2620" s="9" t="s">
        <v>1292</v>
      </c>
      <c r="B2620">
        <v>447.4</v>
      </c>
      <c r="C2620" s="86">
        <v>220.85</v>
      </c>
      <c r="D2620" s="87">
        <v>35.489070890000001</v>
      </c>
      <c r="E2620" s="87">
        <v>-106.4032593</v>
      </c>
    </row>
    <row r="2621" spans="1:5" x14ac:dyDescent="0.25">
      <c r="A2621" s="9" t="s">
        <v>1292</v>
      </c>
      <c r="B2621">
        <v>447.5</v>
      </c>
      <c r="C2621" s="86">
        <v>220.92</v>
      </c>
      <c r="D2621" s="87">
        <v>35.490055079999898</v>
      </c>
      <c r="E2621" s="87">
        <v>-106.40279390000001</v>
      </c>
    </row>
    <row r="2622" spans="1:5" x14ac:dyDescent="0.25">
      <c r="A2622" s="9" t="s">
        <v>1292</v>
      </c>
      <c r="B2622">
        <v>447.6</v>
      </c>
      <c r="C2622" s="86">
        <v>220.99</v>
      </c>
      <c r="D2622" s="87">
        <v>35.49100876</v>
      </c>
      <c r="E2622" s="87">
        <v>-106.40226749999999</v>
      </c>
    </row>
    <row r="2623" spans="1:5" x14ac:dyDescent="0.25">
      <c r="A2623" s="9" t="s">
        <v>1292</v>
      </c>
      <c r="B2623">
        <v>447.7</v>
      </c>
      <c r="C2623" s="86">
        <v>221.06</v>
      </c>
      <c r="D2623" s="87">
        <v>35.491855620000003</v>
      </c>
      <c r="E2623" s="87">
        <v>-106.40159610000001</v>
      </c>
    </row>
    <row r="2624" spans="1:5" x14ac:dyDescent="0.25">
      <c r="A2624" s="9" t="s">
        <v>1292</v>
      </c>
      <c r="B2624">
        <v>447.8</v>
      </c>
      <c r="C2624" s="86">
        <v>221.13</v>
      </c>
      <c r="D2624" s="87">
        <v>35.492530819999899</v>
      </c>
      <c r="E2624" s="87">
        <v>-106.4007568</v>
      </c>
    </row>
    <row r="2625" spans="1:5" x14ac:dyDescent="0.25">
      <c r="A2625" s="9" t="s">
        <v>1292</v>
      </c>
      <c r="B2625">
        <v>447.9</v>
      </c>
      <c r="C2625" s="86">
        <v>221.19</v>
      </c>
      <c r="D2625" s="87">
        <v>35.493007660000004</v>
      </c>
      <c r="E2625" s="87">
        <v>-106.3998108</v>
      </c>
    </row>
    <row r="2626" spans="1:5" x14ac:dyDescent="0.25">
      <c r="A2626" s="9" t="s">
        <v>1292</v>
      </c>
      <c r="B2626">
        <v>448</v>
      </c>
      <c r="C2626" s="86">
        <v>221.26</v>
      </c>
      <c r="D2626" s="87">
        <v>35.493980409999899</v>
      </c>
      <c r="E2626" s="87">
        <v>-106.399353</v>
      </c>
    </row>
    <row r="2627" spans="1:5" x14ac:dyDescent="0.25">
      <c r="A2627" s="9" t="s">
        <v>1292</v>
      </c>
      <c r="B2627">
        <v>448.1</v>
      </c>
      <c r="C2627" s="86">
        <v>221.34</v>
      </c>
      <c r="D2627" s="87">
        <v>35.495002749999898</v>
      </c>
      <c r="E2627" s="87">
        <v>-106.3994522</v>
      </c>
    </row>
    <row r="2628" spans="1:5" x14ac:dyDescent="0.25">
      <c r="A2628" s="9" t="s">
        <v>1292</v>
      </c>
      <c r="B2628">
        <v>448.2</v>
      </c>
      <c r="C2628" s="86">
        <v>221.41</v>
      </c>
      <c r="D2628" s="87">
        <v>35.495853420000003</v>
      </c>
      <c r="E2628" s="87">
        <v>-106.4001312</v>
      </c>
    </row>
    <row r="2629" spans="1:5" x14ac:dyDescent="0.25">
      <c r="A2629" s="9" t="s">
        <v>1292</v>
      </c>
      <c r="B2629">
        <v>448.3</v>
      </c>
      <c r="C2629" s="86">
        <v>221.48</v>
      </c>
      <c r="D2629" s="87">
        <v>35.496795650000003</v>
      </c>
      <c r="E2629" s="87">
        <v>-106.4006424</v>
      </c>
    </row>
    <row r="2630" spans="1:5" x14ac:dyDescent="0.25">
      <c r="A2630" s="9" t="s">
        <v>1292</v>
      </c>
      <c r="B2630">
        <v>448.4</v>
      </c>
      <c r="C2630" s="86">
        <v>221.55</v>
      </c>
      <c r="D2630" s="87">
        <v>35.497875209999897</v>
      </c>
      <c r="E2630" s="87">
        <v>-106.40058139999999</v>
      </c>
    </row>
    <row r="2631" spans="1:5" x14ac:dyDescent="0.25">
      <c r="A2631" s="9" t="s">
        <v>1292</v>
      </c>
      <c r="B2631">
        <v>448.5</v>
      </c>
      <c r="C2631" s="86">
        <v>221.61</v>
      </c>
      <c r="D2631" s="87">
        <v>35.498382569999897</v>
      </c>
      <c r="E2631" s="87">
        <v>-106.39967350000001</v>
      </c>
    </row>
    <row r="2632" spans="1:5" x14ac:dyDescent="0.25">
      <c r="A2632" s="9" t="s">
        <v>1292</v>
      </c>
      <c r="B2632">
        <v>448.6</v>
      </c>
      <c r="C2632" s="86">
        <v>221.67</v>
      </c>
      <c r="D2632" s="87">
        <v>35.498516080000002</v>
      </c>
      <c r="E2632" s="87">
        <v>-106.3986053</v>
      </c>
    </row>
    <row r="2633" spans="1:5" x14ac:dyDescent="0.25">
      <c r="A2633" s="9" t="s">
        <v>1292</v>
      </c>
      <c r="B2633">
        <v>448.7</v>
      </c>
      <c r="C2633" s="86">
        <v>221.72</v>
      </c>
      <c r="D2633" s="87">
        <v>35.498394009999899</v>
      </c>
      <c r="E2633" s="87">
        <v>-106.3975296</v>
      </c>
    </row>
    <row r="2634" spans="1:5" x14ac:dyDescent="0.25">
      <c r="A2634" s="9" t="s">
        <v>1292</v>
      </c>
      <c r="B2634">
        <v>448.8</v>
      </c>
      <c r="C2634" s="86">
        <v>221.77</v>
      </c>
      <c r="D2634" s="87">
        <v>35.498844149999897</v>
      </c>
      <c r="E2634" s="87">
        <v>-106.39678960000001</v>
      </c>
    </row>
    <row r="2635" spans="1:5" x14ac:dyDescent="0.25">
      <c r="A2635" s="9" t="s">
        <v>1292</v>
      </c>
      <c r="B2635">
        <v>448.9</v>
      </c>
      <c r="C2635" s="86">
        <v>221.84</v>
      </c>
      <c r="D2635" s="87">
        <v>35.499916079999899</v>
      </c>
      <c r="E2635" s="87">
        <v>-106.3969803</v>
      </c>
    </row>
    <row r="2636" spans="1:5" x14ac:dyDescent="0.25">
      <c r="A2636" s="9" t="s">
        <v>1292</v>
      </c>
      <c r="B2636">
        <v>449</v>
      </c>
      <c r="C2636" s="86">
        <v>221.91</v>
      </c>
      <c r="D2636" s="87">
        <v>35.500957489999898</v>
      </c>
      <c r="E2636" s="87">
        <v>-106.3967667</v>
      </c>
    </row>
    <row r="2637" spans="1:5" x14ac:dyDescent="0.25">
      <c r="A2637" s="9" t="s">
        <v>1292</v>
      </c>
      <c r="B2637">
        <v>449.1</v>
      </c>
      <c r="C2637" s="86">
        <v>221.99</v>
      </c>
      <c r="D2637" s="87">
        <v>35.502040860000001</v>
      </c>
      <c r="E2637" s="87">
        <v>-106.3967133</v>
      </c>
    </row>
    <row r="2638" spans="1:5" x14ac:dyDescent="0.25">
      <c r="A2638" s="9" t="s">
        <v>1292</v>
      </c>
      <c r="B2638">
        <v>449.2</v>
      </c>
      <c r="C2638" s="86">
        <v>222.06</v>
      </c>
      <c r="D2638" s="87">
        <v>35.503131869999898</v>
      </c>
      <c r="E2638" s="87">
        <v>-106.3967133</v>
      </c>
    </row>
    <row r="2639" spans="1:5" x14ac:dyDescent="0.25">
      <c r="A2639" s="9" t="s">
        <v>1292</v>
      </c>
      <c r="B2639">
        <v>449.3</v>
      </c>
      <c r="C2639" s="86">
        <v>222.13</v>
      </c>
      <c r="D2639" s="87">
        <v>35.504211429999899</v>
      </c>
      <c r="E2639" s="87">
        <v>-106.3965912</v>
      </c>
    </row>
    <row r="2640" spans="1:5" x14ac:dyDescent="0.25">
      <c r="A2640" s="9" t="s">
        <v>1292</v>
      </c>
      <c r="B2640">
        <v>449.4</v>
      </c>
      <c r="C2640" s="86">
        <v>222.21</v>
      </c>
      <c r="D2640" s="87">
        <v>35.505207059999897</v>
      </c>
      <c r="E2640" s="87">
        <v>-106.39619449999999</v>
      </c>
    </row>
    <row r="2641" spans="1:5" x14ac:dyDescent="0.25">
      <c r="A2641" s="9" t="s">
        <v>1292</v>
      </c>
      <c r="B2641">
        <v>449.5</v>
      </c>
      <c r="C2641" s="86">
        <v>222.27</v>
      </c>
      <c r="D2641" s="87">
        <v>35.505722050000003</v>
      </c>
      <c r="E2641" s="87">
        <v>-106.3952713</v>
      </c>
    </row>
    <row r="2642" spans="1:5" x14ac:dyDescent="0.25">
      <c r="A2642" s="9" t="s">
        <v>1292</v>
      </c>
      <c r="B2642">
        <v>449.6</v>
      </c>
      <c r="C2642" s="86">
        <v>222.33</v>
      </c>
      <c r="D2642" s="87">
        <v>35.505901340000001</v>
      </c>
      <c r="E2642" s="87">
        <v>-106.3941956</v>
      </c>
    </row>
    <row r="2643" spans="1:5" x14ac:dyDescent="0.25">
      <c r="A2643" s="9" t="s">
        <v>1292</v>
      </c>
      <c r="B2643">
        <v>449.7</v>
      </c>
      <c r="C2643" s="86">
        <v>222.39</v>
      </c>
      <c r="D2643" s="87">
        <v>35.5063972499999</v>
      </c>
      <c r="E2643" s="87">
        <v>-106.39324190000001</v>
      </c>
    </row>
    <row r="2644" spans="1:5" x14ac:dyDescent="0.25">
      <c r="A2644" s="9" t="s">
        <v>1292</v>
      </c>
      <c r="B2644">
        <v>449.8</v>
      </c>
      <c r="C2644" s="86">
        <v>222.46</v>
      </c>
      <c r="D2644" s="87">
        <v>35.5073585499999</v>
      </c>
      <c r="E2644" s="87">
        <v>-106.3929672</v>
      </c>
    </row>
    <row r="2645" spans="1:5" x14ac:dyDescent="0.25">
      <c r="A2645" s="9" t="s">
        <v>1292</v>
      </c>
      <c r="B2645">
        <v>449.9</v>
      </c>
      <c r="C2645" s="86">
        <v>222.53</v>
      </c>
      <c r="D2645" s="87">
        <v>35.508369449999897</v>
      </c>
      <c r="E2645" s="87">
        <v>-106.39337159999999</v>
      </c>
    </row>
    <row r="2646" spans="1:5" x14ac:dyDescent="0.25">
      <c r="A2646" s="9" t="s">
        <v>1292</v>
      </c>
      <c r="B2646">
        <v>450</v>
      </c>
      <c r="C2646" s="86">
        <v>222.6</v>
      </c>
      <c r="D2646" s="87">
        <v>35.509418490000002</v>
      </c>
      <c r="E2646" s="87">
        <v>-106.393486</v>
      </c>
    </row>
    <row r="2647" spans="1:5" x14ac:dyDescent="0.25">
      <c r="A2647" s="9" t="s">
        <v>1292</v>
      </c>
      <c r="B2647">
        <v>450.1</v>
      </c>
      <c r="C2647" s="86">
        <v>222.67</v>
      </c>
      <c r="D2647" s="87">
        <v>35.51044083</v>
      </c>
      <c r="E2647" s="87">
        <v>-106.393158</v>
      </c>
    </row>
    <row r="2648" spans="1:5" x14ac:dyDescent="0.25">
      <c r="A2648" s="9" t="s">
        <v>1292</v>
      </c>
      <c r="B2648">
        <v>450.2</v>
      </c>
      <c r="C2648" s="86">
        <v>222.74</v>
      </c>
      <c r="D2648" s="87">
        <v>35.511344909999899</v>
      </c>
      <c r="E2648" s="87">
        <v>-106.3925629</v>
      </c>
    </row>
    <row r="2649" spans="1:5" x14ac:dyDescent="0.25">
      <c r="A2649" s="9" t="s">
        <v>1292</v>
      </c>
      <c r="B2649">
        <v>450.3</v>
      </c>
      <c r="C2649" s="86">
        <v>222.8</v>
      </c>
      <c r="D2649" s="87">
        <v>35.51152802</v>
      </c>
      <c r="E2649" s="87">
        <v>-106.3916016</v>
      </c>
    </row>
    <row r="2650" spans="1:5" x14ac:dyDescent="0.25">
      <c r="A2650" s="9" t="s">
        <v>1292</v>
      </c>
      <c r="B2650">
        <v>450.4</v>
      </c>
      <c r="C2650" s="86">
        <v>222.86</v>
      </c>
      <c r="D2650" s="87">
        <v>35.511272429999899</v>
      </c>
      <c r="E2650" s="87">
        <v>-106.39054109999999</v>
      </c>
    </row>
    <row r="2651" spans="1:5" x14ac:dyDescent="0.25">
      <c r="A2651" s="9" t="s">
        <v>1292</v>
      </c>
      <c r="B2651">
        <v>450.5</v>
      </c>
      <c r="C2651" s="86">
        <v>222.92</v>
      </c>
      <c r="D2651" s="87">
        <v>35.511058810000002</v>
      </c>
      <c r="E2651" s="87">
        <v>-106.3894882</v>
      </c>
    </row>
    <row r="2652" spans="1:5" x14ac:dyDescent="0.25">
      <c r="A2652" s="9" t="s">
        <v>1292</v>
      </c>
      <c r="B2652">
        <v>450.6</v>
      </c>
      <c r="C2652" s="86">
        <v>222.99</v>
      </c>
      <c r="D2652" s="87">
        <v>35.511547090000001</v>
      </c>
      <c r="E2652" s="87">
        <v>-106.3885574</v>
      </c>
    </row>
    <row r="2653" spans="1:5" x14ac:dyDescent="0.25">
      <c r="A2653" s="9" t="s">
        <v>1292</v>
      </c>
      <c r="B2653">
        <v>450.7</v>
      </c>
      <c r="C2653" s="86">
        <v>223.05</v>
      </c>
      <c r="D2653" s="87">
        <v>35.5123519899999</v>
      </c>
      <c r="E2653" s="87">
        <v>-106.3878174</v>
      </c>
    </row>
    <row r="2654" spans="1:5" x14ac:dyDescent="0.25">
      <c r="A2654" s="9" t="s">
        <v>1292</v>
      </c>
      <c r="B2654">
        <v>450.8</v>
      </c>
      <c r="C2654" s="86">
        <v>223.12</v>
      </c>
      <c r="D2654" s="87">
        <v>35.512939449999898</v>
      </c>
      <c r="E2654" s="87">
        <v>-106.3869019</v>
      </c>
    </row>
    <row r="2655" spans="1:5" x14ac:dyDescent="0.25">
      <c r="A2655" s="9" t="s">
        <v>1292</v>
      </c>
      <c r="B2655">
        <v>450.9</v>
      </c>
      <c r="C2655" s="86">
        <v>223.18</v>
      </c>
      <c r="D2655" s="87">
        <v>35.513607030000003</v>
      </c>
      <c r="E2655" s="87">
        <v>-106.3860474</v>
      </c>
    </row>
    <row r="2656" spans="1:5" x14ac:dyDescent="0.25">
      <c r="A2656" s="9" t="s">
        <v>1292</v>
      </c>
      <c r="B2656">
        <v>451</v>
      </c>
      <c r="C2656" s="86">
        <v>223.24</v>
      </c>
      <c r="D2656" s="87">
        <v>35.514358520000002</v>
      </c>
      <c r="E2656" s="87">
        <v>-106.3852615</v>
      </c>
    </row>
    <row r="2657" spans="1:5" x14ac:dyDescent="0.25">
      <c r="A2657" s="9" t="s">
        <v>1292</v>
      </c>
      <c r="B2657">
        <v>451.1</v>
      </c>
      <c r="C2657" s="86">
        <v>223.31</v>
      </c>
      <c r="D2657" s="87">
        <v>35.515007019999899</v>
      </c>
      <c r="E2657" s="87">
        <v>-106.38439940000001</v>
      </c>
    </row>
    <row r="2658" spans="1:5" x14ac:dyDescent="0.25">
      <c r="A2658" s="9" t="s">
        <v>1292</v>
      </c>
      <c r="B2658">
        <v>451.2</v>
      </c>
      <c r="C2658" s="86">
        <v>223.37</v>
      </c>
      <c r="D2658" s="87">
        <v>35.515293120000003</v>
      </c>
      <c r="E2658" s="87">
        <v>-106.3833466</v>
      </c>
    </row>
    <row r="2659" spans="1:5" x14ac:dyDescent="0.25">
      <c r="A2659" s="9" t="s">
        <v>1292</v>
      </c>
      <c r="B2659">
        <v>451.3</v>
      </c>
      <c r="C2659" s="86">
        <v>223.42</v>
      </c>
      <c r="D2659" s="87">
        <v>35.51553345</v>
      </c>
      <c r="E2659" s="87">
        <v>-106.3822861</v>
      </c>
    </row>
    <row r="2660" spans="1:5" x14ac:dyDescent="0.25">
      <c r="A2660" s="9" t="s">
        <v>1292</v>
      </c>
      <c r="B2660">
        <v>451.4</v>
      </c>
      <c r="C2660" s="86">
        <v>223.48</v>
      </c>
      <c r="D2660" s="87">
        <v>35.515758509999898</v>
      </c>
      <c r="E2660" s="87">
        <v>-106.381218</v>
      </c>
    </row>
    <row r="2661" spans="1:5" x14ac:dyDescent="0.25">
      <c r="A2661" s="9" t="s">
        <v>1292</v>
      </c>
      <c r="B2661">
        <v>451.5</v>
      </c>
      <c r="C2661" s="86">
        <v>223.54</v>
      </c>
      <c r="D2661" s="87">
        <v>35.516384119999898</v>
      </c>
      <c r="E2661" s="87">
        <v>-106.380394</v>
      </c>
    </row>
    <row r="2662" spans="1:5" x14ac:dyDescent="0.25">
      <c r="A2662" s="9" t="s">
        <v>1292</v>
      </c>
      <c r="B2662">
        <v>451.6</v>
      </c>
      <c r="C2662" s="86">
        <v>223.61</v>
      </c>
      <c r="D2662" s="87">
        <v>35.517372129999899</v>
      </c>
      <c r="E2662" s="87">
        <v>-106.37997439999999</v>
      </c>
    </row>
    <row r="2663" spans="1:5" x14ac:dyDescent="0.25">
      <c r="A2663" s="9" t="s">
        <v>1292</v>
      </c>
      <c r="B2663">
        <v>451.7</v>
      </c>
      <c r="C2663" s="86">
        <v>223.68</v>
      </c>
      <c r="D2663" s="87">
        <v>35.518440249999898</v>
      </c>
      <c r="E2663" s="87">
        <v>-106.379921</v>
      </c>
    </row>
    <row r="2664" spans="1:5" x14ac:dyDescent="0.25">
      <c r="A2664" s="9" t="s">
        <v>1292</v>
      </c>
      <c r="B2664">
        <v>451.8</v>
      </c>
      <c r="C2664" s="86">
        <v>223.75</v>
      </c>
      <c r="D2664" s="87">
        <v>35.519424440000002</v>
      </c>
      <c r="E2664" s="87">
        <v>-106.3803406</v>
      </c>
    </row>
    <row r="2665" spans="1:5" x14ac:dyDescent="0.25">
      <c r="A2665" s="9" t="s">
        <v>1292</v>
      </c>
      <c r="B2665">
        <v>451.9</v>
      </c>
      <c r="C2665" s="86">
        <v>223.82</v>
      </c>
      <c r="D2665" s="87">
        <v>35.520477290000002</v>
      </c>
      <c r="E2665" s="87">
        <v>-106.3806076</v>
      </c>
    </row>
    <row r="2666" spans="1:5" x14ac:dyDescent="0.25">
      <c r="A2666" s="9" t="s">
        <v>1292</v>
      </c>
      <c r="B2666">
        <v>452</v>
      </c>
      <c r="C2666" s="86">
        <v>223.89</v>
      </c>
      <c r="D2666" s="87">
        <v>35.521526340000001</v>
      </c>
      <c r="E2666" s="87">
        <v>-106.3803635</v>
      </c>
    </row>
    <row r="2667" spans="1:5" x14ac:dyDescent="0.25">
      <c r="A2667" s="9" t="s">
        <v>1292</v>
      </c>
      <c r="B2667">
        <v>452.1</v>
      </c>
      <c r="C2667" s="86">
        <v>223.95</v>
      </c>
      <c r="D2667" s="87">
        <v>35.52218628</v>
      </c>
      <c r="E2667" s="87">
        <v>-106.3796005</v>
      </c>
    </row>
    <row r="2668" spans="1:5" x14ac:dyDescent="0.25">
      <c r="A2668" s="9" t="s">
        <v>1292</v>
      </c>
      <c r="B2668">
        <v>452.2</v>
      </c>
      <c r="C2668" s="86">
        <v>224.01</v>
      </c>
      <c r="D2668" s="87">
        <v>35.522319789999898</v>
      </c>
      <c r="E2668" s="87">
        <v>-106.37852479999999</v>
      </c>
    </row>
    <row r="2669" spans="1:5" x14ac:dyDescent="0.25">
      <c r="A2669" s="9" t="s">
        <v>1292</v>
      </c>
      <c r="B2669">
        <v>452.3</v>
      </c>
      <c r="C2669" s="86">
        <v>224.07</v>
      </c>
      <c r="D2669" s="87">
        <v>35.523017879999898</v>
      </c>
      <c r="E2669" s="87">
        <v>-106.3776932</v>
      </c>
    </row>
    <row r="2670" spans="1:5" x14ac:dyDescent="0.25">
      <c r="A2670" s="9" t="s">
        <v>1292</v>
      </c>
      <c r="B2670">
        <v>452.4</v>
      </c>
      <c r="C2670" s="86">
        <v>224.14</v>
      </c>
      <c r="D2670" s="87">
        <v>35.523830410000002</v>
      </c>
      <c r="E2670" s="87">
        <v>-106.376976</v>
      </c>
    </row>
    <row r="2671" spans="1:5" x14ac:dyDescent="0.25">
      <c r="A2671" s="9" t="s">
        <v>1292</v>
      </c>
      <c r="B2671">
        <v>452.5</v>
      </c>
      <c r="C2671" s="86">
        <v>224.2</v>
      </c>
      <c r="D2671" s="87">
        <v>35.524700160000002</v>
      </c>
      <c r="E2671" s="87">
        <v>-106.3763199</v>
      </c>
    </row>
    <row r="2672" spans="1:5" x14ac:dyDescent="0.25">
      <c r="A2672" s="9" t="s">
        <v>1292</v>
      </c>
      <c r="B2672">
        <v>452.6</v>
      </c>
      <c r="C2672" s="86">
        <v>224.27</v>
      </c>
      <c r="D2672" s="87">
        <v>35.525566099999899</v>
      </c>
      <c r="E2672" s="87">
        <v>-106.3756561</v>
      </c>
    </row>
    <row r="2673" spans="1:5" x14ac:dyDescent="0.25">
      <c r="A2673" s="9" t="s">
        <v>1292</v>
      </c>
      <c r="B2673">
        <v>452.7</v>
      </c>
      <c r="C2673" s="86">
        <v>224.34</v>
      </c>
      <c r="D2673" s="87">
        <v>35.5264091499999</v>
      </c>
      <c r="E2673" s="87">
        <v>-106.37496950000001</v>
      </c>
    </row>
    <row r="2674" spans="1:5" x14ac:dyDescent="0.25">
      <c r="A2674" s="9" t="s">
        <v>1292</v>
      </c>
      <c r="B2674">
        <v>452.8</v>
      </c>
      <c r="C2674" s="86">
        <v>224.4</v>
      </c>
      <c r="D2674" s="87">
        <v>35.52715302</v>
      </c>
      <c r="E2674" s="87">
        <v>-106.37417600000001</v>
      </c>
    </row>
    <row r="2675" spans="1:5" x14ac:dyDescent="0.25">
      <c r="A2675" s="9" t="s">
        <v>1292</v>
      </c>
      <c r="B2675">
        <v>452.9</v>
      </c>
      <c r="C2675" s="86">
        <v>224.47</v>
      </c>
      <c r="D2675" s="87">
        <v>35.527965549999898</v>
      </c>
      <c r="E2675" s="87">
        <v>-106.37345120000001</v>
      </c>
    </row>
    <row r="2676" spans="1:5" x14ac:dyDescent="0.25">
      <c r="A2676" s="9" t="s">
        <v>1292</v>
      </c>
      <c r="B2676">
        <v>453</v>
      </c>
      <c r="C2676" s="86">
        <v>224.54</v>
      </c>
      <c r="D2676" s="87">
        <v>35.528778080000002</v>
      </c>
      <c r="E2676" s="87">
        <v>-106.3727264</v>
      </c>
    </row>
    <row r="2677" spans="1:5" x14ac:dyDescent="0.25">
      <c r="A2677" s="9" t="s">
        <v>1292</v>
      </c>
      <c r="B2677">
        <v>453.1</v>
      </c>
      <c r="C2677" s="86">
        <v>224.6</v>
      </c>
      <c r="D2677" s="87">
        <v>35.5294914199999</v>
      </c>
      <c r="E2677" s="87">
        <v>-106.3719025</v>
      </c>
    </row>
    <row r="2678" spans="1:5" x14ac:dyDescent="0.25">
      <c r="A2678" s="9" t="s">
        <v>1292</v>
      </c>
      <c r="B2678">
        <v>453.2</v>
      </c>
      <c r="C2678" s="86">
        <v>224.66</v>
      </c>
      <c r="D2678" s="87">
        <v>35.530056000000002</v>
      </c>
      <c r="E2678" s="87">
        <v>-106.3709717</v>
      </c>
    </row>
    <row r="2679" spans="1:5" x14ac:dyDescent="0.25">
      <c r="A2679" s="9" t="s">
        <v>1292</v>
      </c>
      <c r="B2679">
        <v>453.3</v>
      </c>
      <c r="C2679" s="86">
        <v>224.73</v>
      </c>
      <c r="D2679" s="87">
        <v>35.530563350000001</v>
      </c>
      <c r="E2679" s="87">
        <v>-106.3700104</v>
      </c>
    </row>
    <row r="2680" spans="1:5" x14ac:dyDescent="0.25">
      <c r="A2680" s="9" t="s">
        <v>1292</v>
      </c>
      <c r="B2680">
        <v>453.4</v>
      </c>
      <c r="C2680" s="86">
        <v>224.79</v>
      </c>
      <c r="D2680" s="87">
        <v>35.5314025899999</v>
      </c>
      <c r="E2680" s="87">
        <v>-106.3694382</v>
      </c>
    </row>
    <row r="2681" spans="1:5" x14ac:dyDescent="0.25">
      <c r="A2681" s="9" t="s">
        <v>1292</v>
      </c>
      <c r="B2681">
        <v>453.5</v>
      </c>
      <c r="C2681" s="86">
        <v>224.87</v>
      </c>
      <c r="D2681" s="87">
        <v>35.53248215</v>
      </c>
      <c r="E2681" s="87">
        <v>-106.3693008</v>
      </c>
    </row>
    <row r="2682" spans="1:5" x14ac:dyDescent="0.25">
      <c r="A2682" s="9" t="s">
        <v>1292</v>
      </c>
      <c r="B2682">
        <v>453.6</v>
      </c>
      <c r="C2682" s="86">
        <v>224.94</v>
      </c>
      <c r="D2682" s="87">
        <v>35.533561710000001</v>
      </c>
      <c r="E2682" s="87">
        <v>-106.3691635</v>
      </c>
    </row>
    <row r="2683" spans="1:5" x14ac:dyDescent="0.25">
      <c r="A2683" s="9" t="s">
        <v>1292</v>
      </c>
      <c r="B2683">
        <v>453.7</v>
      </c>
      <c r="C2683" s="86">
        <v>225.01</v>
      </c>
      <c r="D2683" s="87">
        <v>35.534641270000002</v>
      </c>
      <c r="E2683" s="87">
        <v>-106.3690033</v>
      </c>
    </row>
    <row r="2684" spans="1:5" x14ac:dyDescent="0.25">
      <c r="A2684" s="9" t="s">
        <v>1292</v>
      </c>
      <c r="B2684">
        <v>453.8</v>
      </c>
      <c r="C2684" s="86">
        <v>225.07</v>
      </c>
      <c r="D2684" s="87">
        <v>35.535568240000003</v>
      </c>
      <c r="E2684" s="87">
        <v>-106.3684464</v>
      </c>
    </row>
    <row r="2685" spans="1:5" x14ac:dyDescent="0.25">
      <c r="A2685" s="9" t="s">
        <v>1292</v>
      </c>
      <c r="B2685">
        <v>453.9</v>
      </c>
      <c r="C2685" s="86">
        <v>225.14</v>
      </c>
      <c r="D2685" s="87">
        <v>35.536449429999898</v>
      </c>
      <c r="E2685" s="87">
        <v>-106.36781310000001</v>
      </c>
    </row>
    <row r="2686" spans="1:5" x14ac:dyDescent="0.25">
      <c r="A2686" s="9" t="s">
        <v>1292</v>
      </c>
      <c r="B2686">
        <v>454</v>
      </c>
      <c r="C2686" s="86">
        <v>225.21</v>
      </c>
      <c r="D2686" s="87">
        <v>35.537307740000003</v>
      </c>
      <c r="E2686" s="87">
        <v>-106.3671417</v>
      </c>
    </row>
    <row r="2687" spans="1:5" x14ac:dyDescent="0.25">
      <c r="A2687" s="9" t="s">
        <v>1292</v>
      </c>
      <c r="B2687">
        <v>454.1</v>
      </c>
      <c r="C2687" s="86">
        <v>225.27</v>
      </c>
      <c r="D2687" s="87">
        <v>35.538089749999898</v>
      </c>
      <c r="E2687" s="87">
        <v>-106.3663864</v>
      </c>
    </row>
    <row r="2688" spans="1:5" x14ac:dyDescent="0.25">
      <c r="A2688" s="9" t="s">
        <v>1292</v>
      </c>
      <c r="B2688">
        <v>454.2</v>
      </c>
      <c r="C2688" s="86">
        <v>225.33</v>
      </c>
      <c r="D2688" s="87">
        <v>35.538806919999899</v>
      </c>
      <c r="E2688" s="87">
        <v>-106.3655624</v>
      </c>
    </row>
    <row r="2689" spans="1:5" x14ac:dyDescent="0.25">
      <c r="A2689" s="9" t="s">
        <v>1292</v>
      </c>
      <c r="B2689">
        <v>454.3</v>
      </c>
      <c r="C2689" s="86">
        <v>225.39</v>
      </c>
      <c r="D2689" s="87">
        <v>35.539176939999898</v>
      </c>
      <c r="E2689" s="87">
        <v>-106.36458589999999</v>
      </c>
    </row>
    <row r="2690" spans="1:5" x14ac:dyDescent="0.25">
      <c r="A2690" s="9" t="s">
        <v>1292</v>
      </c>
      <c r="B2690">
        <v>454.4</v>
      </c>
      <c r="C2690" s="86">
        <v>225.45</v>
      </c>
      <c r="D2690" s="87">
        <v>35.539031979999898</v>
      </c>
      <c r="E2690" s="87">
        <v>-106.3635178</v>
      </c>
    </row>
    <row r="2691" spans="1:5" x14ac:dyDescent="0.25">
      <c r="A2691" s="9" t="s">
        <v>1292</v>
      </c>
      <c r="B2691">
        <v>454.5</v>
      </c>
      <c r="C2691" s="86">
        <v>225.51</v>
      </c>
      <c r="D2691" s="87">
        <v>35.53954315</v>
      </c>
      <c r="E2691" s="87">
        <v>-106.3626099</v>
      </c>
    </row>
    <row r="2692" spans="1:5" x14ac:dyDescent="0.25">
      <c r="A2692" s="9" t="s">
        <v>1292</v>
      </c>
      <c r="B2692">
        <v>454.6</v>
      </c>
      <c r="C2692" s="86">
        <v>225.58</v>
      </c>
      <c r="D2692" s="87">
        <v>35.540481569999898</v>
      </c>
      <c r="E2692" s="87">
        <v>-106.3620987</v>
      </c>
    </row>
    <row r="2693" spans="1:5" x14ac:dyDescent="0.25">
      <c r="A2693" s="9" t="s">
        <v>1292</v>
      </c>
      <c r="B2693">
        <v>454.7</v>
      </c>
      <c r="C2693" s="86">
        <v>225.65</v>
      </c>
      <c r="D2693" s="87">
        <v>35.541557310000002</v>
      </c>
      <c r="E2693" s="87">
        <v>-106.36221310000001</v>
      </c>
    </row>
    <row r="2694" spans="1:5" x14ac:dyDescent="0.25">
      <c r="A2694" s="9" t="s">
        <v>1292</v>
      </c>
      <c r="B2694">
        <v>454.8</v>
      </c>
      <c r="C2694" s="86">
        <v>225.72</v>
      </c>
      <c r="D2694" s="87">
        <v>35.542644500000002</v>
      </c>
      <c r="E2694" s="87">
        <v>-106.3621368</v>
      </c>
    </row>
    <row r="2695" spans="1:5" x14ac:dyDescent="0.25">
      <c r="A2695" s="9" t="s">
        <v>1292</v>
      </c>
      <c r="B2695">
        <v>454.9</v>
      </c>
      <c r="C2695" s="86">
        <v>225.79</v>
      </c>
      <c r="D2695" s="87">
        <v>35.543727869999898</v>
      </c>
      <c r="E2695" s="87">
        <v>-106.3620377</v>
      </c>
    </row>
    <row r="2696" spans="1:5" x14ac:dyDescent="0.25">
      <c r="A2696" s="9" t="s">
        <v>1292</v>
      </c>
      <c r="B2696">
        <v>455</v>
      </c>
      <c r="C2696" s="86">
        <v>225.86</v>
      </c>
      <c r="D2696" s="87">
        <v>35.544776919999897</v>
      </c>
      <c r="E2696" s="87">
        <v>-106.3617935</v>
      </c>
    </row>
    <row r="2697" spans="1:5" x14ac:dyDescent="0.25">
      <c r="A2697" s="9" t="s">
        <v>1292</v>
      </c>
      <c r="B2697">
        <v>455.1</v>
      </c>
      <c r="C2697" s="86">
        <v>225.93</v>
      </c>
      <c r="D2697" s="87">
        <v>35.545734410000001</v>
      </c>
      <c r="E2697" s="87">
        <v>-106.36129</v>
      </c>
    </row>
    <row r="2698" spans="1:5" x14ac:dyDescent="0.25">
      <c r="A2698" s="9" t="s">
        <v>1292</v>
      </c>
      <c r="B2698">
        <v>455.2</v>
      </c>
      <c r="C2698" s="86">
        <v>225.99</v>
      </c>
      <c r="D2698" s="87">
        <v>35.54668427</v>
      </c>
      <c r="E2698" s="87">
        <v>-106.36085509999999</v>
      </c>
    </row>
    <row r="2699" spans="1:5" x14ac:dyDescent="0.25">
      <c r="A2699" s="9" t="s">
        <v>1292</v>
      </c>
      <c r="B2699">
        <v>455.3</v>
      </c>
      <c r="C2699" s="86">
        <v>226.06</v>
      </c>
      <c r="D2699" s="87">
        <v>35.5477714499999</v>
      </c>
      <c r="E2699" s="87">
        <v>-106.36079410000001</v>
      </c>
    </row>
    <row r="2700" spans="1:5" x14ac:dyDescent="0.25">
      <c r="A2700" s="9" t="s">
        <v>1292</v>
      </c>
      <c r="B2700">
        <v>455.4</v>
      </c>
      <c r="C2700" s="86">
        <v>226.13</v>
      </c>
      <c r="D2700" s="87">
        <v>35.548858639999899</v>
      </c>
      <c r="E2700" s="87">
        <v>-106.360733</v>
      </c>
    </row>
    <row r="2701" spans="1:5" x14ac:dyDescent="0.25">
      <c r="A2701" s="9" t="s">
        <v>1292</v>
      </c>
      <c r="B2701">
        <v>455.5</v>
      </c>
      <c r="C2701" s="86">
        <v>226.2</v>
      </c>
      <c r="D2701" s="87">
        <v>35.549934389999898</v>
      </c>
      <c r="E2701" s="87">
        <v>-106.3608017</v>
      </c>
    </row>
    <row r="2702" spans="1:5" x14ac:dyDescent="0.25">
      <c r="A2702" s="9" t="s">
        <v>1292</v>
      </c>
      <c r="B2702">
        <v>455.6</v>
      </c>
      <c r="C2702" s="86">
        <v>226.27</v>
      </c>
      <c r="D2702" s="87">
        <v>35.550994869999897</v>
      </c>
      <c r="E2702" s="87">
        <v>-106.3610535</v>
      </c>
    </row>
    <row r="2703" spans="1:5" x14ac:dyDescent="0.25">
      <c r="A2703" s="9" t="s">
        <v>1292</v>
      </c>
      <c r="B2703">
        <v>455.7</v>
      </c>
      <c r="C2703" s="86">
        <v>226.35</v>
      </c>
      <c r="D2703" s="87">
        <v>35.552082059999897</v>
      </c>
      <c r="E2703" s="87">
        <v>-106.3611221</v>
      </c>
    </row>
    <row r="2704" spans="1:5" x14ac:dyDescent="0.25">
      <c r="A2704" s="9" t="s">
        <v>1292</v>
      </c>
      <c r="B2704">
        <v>455.8</v>
      </c>
      <c r="C2704" s="86">
        <v>226.42</v>
      </c>
      <c r="D2704" s="87">
        <v>35.553161619999898</v>
      </c>
      <c r="E2704" s="87">
        <v>-106.3609695</v>
      </c>
    </row>
    <row r="2705" spans="1:5" x14ac:dyDescent="0.25">
      <c r="A2705" s="9" t="s">
        <v>1292</v>
      </c>
      <c r="B2705">
        <v>455.9</v>
      </c>
      <c r="C2705" s="86">
        <v>226.49</v>
      </c>
      <c r="D2705" s="87">
        <v>35.5542335499999</v>
      </c>
      <c r="E2705" s="87">
        <v>-106.3607712</v>
      </c>
    </row>
    <row r="2706" spans="1:5" x14ac:dyDescent="0.25">
      <c r="A2706" s="9" t="s">
        <v>1292</v>
      </c>
      <c r="B2706">
        <v>456</v>
      </c>
      <c r="C2706" s="86">
        <v>226.56</v>
      </c>
      <c r="D2706" s="87">
        <v>35.555301669999899</v>
      </c>
      <c r="E2706" s="87">
        <v>-106.36055760000001</v>
      </c>
    </row>
    <row r="2707" spans="1:5" x14ac:dyDescent="0.25">
      <c r="A2707" s="9" t="s">
        <v>1292</v>
      </c>
      <c r="B2707">
        <v>456.1</v>
      </c>
      <c r="C2707" s="86">
        <v>226.63</v>
      </c>
      <c r="D2707" s="87">
        <v>35.556365970000002</v>
      </c>
      <c r="E2707" s="87">
        <v>-106.3603287</v>
      </c>
    </row>
    <row r="2708" spans="1:5" x14ac:dyDescent="0.25">
      <c r="A2708" s="9" t="s">
        <v>1292</v>
      </c>
      <c r="B2708">
        <v>456.2</v>
      </c>
      <c r="C2708" s="86">
        <v>226.7</v>
      </c>
      <c r="D2708" s="87">
        <v>35.557426450000001</v>
      </c>
      <c r="E2708" s="87">
        <v>-106.3600769</v>
      </c>
    </row>
    <row r="2709" spans="1:5" x14ac:dyDescent="0.25">
      <c r="A2709" s="9" t="s">
        <v>1292</v>
      </c>
      <c r="B2709">
        <v>456.3</v>
      </c>
      <c r="C2709" s="86">
        <v>226.77</v>
      </c>
      <c r="D2709" s="87">
        <v>35.558391569999898</v>
      </c>
      <c r="E2709" s="87">
        <v>-106.3596115</v>
      </c>
    </row>
    <row r="2710" spans="1:5" x14ac:dyDescent="0.25">
      <c r="A2710" s="9" t="s">
        <v>1292</v>
      </c>
      <c r="B2710">
        <v>456.4</v>
      </c>
      <c r="C2710" s="86">
        <v>226.83</v>
      </c>
      <c r="D2710" s="87">
        <v>35.559326169999899</v>
      </c>
      <c r="E2710" s="87">
        <v>-106.3590469</v>
      </c>
    </row>
    <row r="2711" spans="1:5" x14ac:dyDescent="0.25">
      <c r="A2711" s="9" t="s">
        <v>1292</v>
      </c>
      <c r="B2711">
        <v>456.5</v>
      </c>
      <c r="C2711" s="86">
        <v>226.92</v>
      </c>
      <c r="D2711" s="87">
        <v>35.560367579999898</v>
      </c>
      <c r="E2711" s="87">
        <v>-106.35915369999999</v>
      </c>
    </row>
    <row r="2712" spans="1:5" x14ac:dyDescent="0.25">
      <c r="A2712" s="9" t="s">
        <v>1292</v>
      </c>
      <c r="B2712">
        <v>456.6</v>
      </c>
      <c r="C2712" s="86">
        <v>226.99</v>
      </c>
      <c r="D2712" s="87">
        <v>35.56136703</v>
      </c>
      <c r="E2712" s="87">
        <v>-106.3593674</v>
      </c>
    </row>
    <row r="2713" spans="1:5" x14ac:dyDescent="0.25">
      <c r="A2713" s="9" t="s">
        <v>1292</v>
      </c>
      <c r="B2713">
        <v>456.7</v>
      </c>
      <c r="C2713" s="86">
        <v>227.06</v>
      </c>
      <c r="D2713" s="87">
        <v>35.562187190000003</v>
      </c>
      <c r="E2713" s="87">
        <v>-106.3588257</v>
      </c>
    </row>
    <row r="2714" spans="1:5" x14ac:dyDescent="0.25">
      <c r="A2714" s="9" t="s">
        <v>1292</v>
      </c>
      <c r="B2714">
        <v>456.8</v>
      </c>
      <c r="C2714" s="86">
        <v>227.12</v>
      </c>
      <c r="D2714" s="87">
        <v>35.562679289999899</v>
      </c>
      <c r="E2714" s="87">
        <v>-106.35785679999999</v>
      </c>
    </row>
    <row r="2715" spans="1:5" x14ac:dyDescent="0.25">
      <c r="A2715" s="9" t="s">
        <v>1292</v>
      </c>
      <c r="B2715">
        <v>456.9</v>
      </c>
      <c r="C2715" s="86">
        <v>227.18</v>
      </c>
      <c r="D2715" s="87">
        <v>35.563144680000001</v>
      </c>
      <c r="E2715" s="87">
        <v>-106.3568878</v>
      </c>
    </row>
    <row r="2716" spans="1:5" x14ac:dyDescent="0.25">
      <c r="A2716" s="9" t="s">
        <v>1292</v>
      </c>
      <c r="B2716">
        <v>457</v>
      </c>
      <c r="C2716" s="86">
        <v>227.26</v>
      </c>
      <c r="D2716" s="87">
        <v>35.56414032</v>
      </c>
      <c r="E2716" s="87">
        <v>-106.3566666</v>
      </c>
    </row>
    <row r="2717" spans="1:5" x14ac:dyDescent="0.25">
      <c r="A2717" s="9" t="s">
        <v>1292</v>
      </c>
      <c r="B2717">
        <v>457.1</v>
      </c>
      <c r="C2717" s="86">
        <v>227.33</v>
      </c>
      <c r="D2717" s="87">
        <v>35.565143589999899</v>
      </c>
      <c r="E2717" s="87">
        <v>-106.35707859999999</v>
      </c>
    </row>
    <row r="2718" spans="1:5" x14ac:dyDescent="0.25">
      <c r="A2718" s="9" t="s">
        <v>1292</v>
      </c>
      <c r="B2718">
        <v>457.2</v>
      </c>
      <c r="C2718" s="86">
        <v>227.4</v>
      </c>
      <c r="D2718" s="87">
        <v>35.566085819999898</v>
      </c>
      <c r="E2718" s="87">
        <v>-106.3576279</v>
      </c>
    </row>
    <row r="2719" spans="1:5" x14ac:dyDescent="0.25">
      <c r="A2719" s="9" t="s">
        <v>1292</v>
      </c>
      <c r="B2719">
        <v>457.3</v>
      </c>
      <c r="C2719" s="86">
        <v>227.47</v>
      </c>
      <c r="D2719" s="87">
        <v>35.567062380000003</v>
      </c>
      <c r="E2719" s="87">
        <v>-106.3581085</v>
      </c>
    </row>
    <row r="2720" spans="1:5" x14ac:dyDescent="0.25">
      <c r="A2720" s="9" t="s">
        <v>1292</v>
      </c>
      <c r="B2720">
        <v>457.4</v>
      </c>
      <c r="C2720" s="86">
        <v>227.54</v>
      </c>
      <c r="D2720" s="87">
        <v>35.567939760000002</v>
      </c>
      <c r="E2720" s="87">
        <v>-106.3587189</v>
      </c>
    </row>
    <row r="2721" spans="1:5" x14ac:dyDescent="0.25">
      <c r="A2721" s="9" t="s">
        <v>1292</v>
      </c>
      <c r="B2721">
        <v>457.5</v>
      </c>
      <c r="C2721" s="86">
        <v>227.61</v>
      </c>
      <c r="D2721" s="87">
        <v>35.5689888</v>
      </c>
      <c r="E2721" s="87">
        <v>-106.35869599999999</v>
      </c>
    </row>
    <row r="2722" spans="1:5" x14ac:dyDescent="0.25">
      <c r="A2722" s="9" t="s">
        <v>1292</v>
      </c>
      <c r="B2722">
        <v>457.6</v>
      </c>
      <c r="C2722" s="86">
        <v>227.68</v>
      </c>
      <c r="D2722" s="87">
        <v>35.569873809999898</v>
      </c>
      <c r="E2722" s="87">
        <v>-106.35809329999999</v>
      </c>
    </row>
    <row r="2723" spans="1:5" x14ac:dyDescent="0.25">
      <c r="A2723" s="9" t="s">
        <v>1292</v>
      </c>
      <c r="B2723">
        <v>457.7</v>
      </c>
      <c r="C2723" s="86">
        <v>227.75</v>
      </c>
      <c r="D2723" s="87">
        <v>35.570652010000003</v>
      </c>
      <c r="E2723" s="87">
        <v>-106.3573456</v>
      </c>
    </row>
    <row r="2724" spans="1:5" x14ac:dyDescent="0.25">
      <c r="A2724" s="9" t="s">
        <v>1292</v>
      </c>
      <c r="B2724">
        <v>457.8</v>
      </c>
      <c r="C2724" s="86">
        <v>227.82</v>
      </c>
      <c r="D2724" s="87">
        <v>35.571613309999897</v>
      </c>
      <c r="E2724" s="87">
        <v>-106.35688020000001</v>
      </c>
    </row>
    <row r="2725" spans="1:5" x14ac:dyDescent="0.25">
      <c r="A2725" s="9" t="s">
        <v>1292</v>
      </c>
      <c r="B2725">
        <v>457.9</v>
      </c>
      <c r="C2725" s="86">
        <v>227.89</v>
      </c>
      <c r="D2725" s="87">
        <v>35.57270432</v>
      </c>
      <c r="E2725" s="87">
        <v>-106.35688020000001</v>
      </c>
    </row>
    <row r="2726" spans="1:5" x14ac:dyDescent="0.25">
      <c r="A2726" s="9" t="s">
        <v>1292</v>
      </c>
      <c r="B2726">
        <v>458</v>
      </c>
      <c r="C2726" s="86">
        <v>227.96</v>
      </c>
      <c r="D2726" s="87">
        <v>35.573616029999897</v>
      </c>
      <c r="E2726" s="87">
        <v>-106.35742949999999</v>
      </c>
    </row>
    <row r="2727" spans="1:5" x14ac:dyDescent="0.25">
      <c r="A2727" s="9" t="s">
        <v>1292</v>
      </c>
      <c r="B2727">
        <v>458.1</v>
      </c>
      <c r="C2727" s="86">
        <v>228.02</v>
      </c>
      <c r="D2727" s="87">
        <v>35.57443619</v>
      </c>
      <c r="E2727" s="87">
        <v>-106.3580322</v>
      </c>
    </row>
    <row r="2728" spans="1:5" x14ac:dyDescent="0.25">
      <c r="A2728" s="9" t="s">
        <v>1292</v>
      </c>
      <c r="B2728">
        <v>458.2</v>
      </c>
      <c r="C2728" s="86">
        <v>228.09</v>
      </c>
      <c r="D2728" s="87">
        <v>35.5754051199999</v>
      </c>
      <c r="E2728" s="87">
        <v>-106.3576813</v>
      </c>
    </row>
    <row r="2729" spans="1:5" x14ac:dyDescent="0.25">
      <c r="A2729" s="9" t="s">
        <v>1292</v>
      </c>
      <c r="B2729">
        <v>458.3</v>
      </c>
      <c r="C2729" s="86">
        <v>228.16</v>
      </c>
      <c r="D2729" s="87">
        <v>35.576347349999899</v>
      </c>
      <c r="E2729" s="87">
        <v>-106.35713199999999</v>
      </c>
    </row>
    <row r="2730" spans="1:5" x14ac:dyDescent="0.25">
      <c r="A2730" s="9" t="s">
        <v>1292</v>
      </c>
      <c r="B2730">
        <v>458.4</v>
      </c>
      <c r="C2730" s="86">
        <v>228.23</v>
      </c>
      <c r="D2730" s="87">
        <v>35.577297209999898</v>
      </c>
      <c r="E2730" s="87">
        <v>-106.3566055</v>
      </c>
    </row>
    <row r="2731" spans="1:5" x14ac:dyDescent="0.25">
      <c r="A2731" s="9" t="s">
        <v>1292</v>
      </c>
      <c r="B2731">
        <v>458.5</v>
      </c>
      <c r="C2731" s="86">
        <v>228.3</v>
      </c>
      <c r="D2731" s="87">
        <v>35.578308110000002</v>
      </c>
      <c r="E2731" s="87">
        <v>-106.3561935</v>
      </c>
    </row>
    <row r="2732" spans="1:5" x14ac:dyDescent="0.25">
      <c r="A2732" s="9" t="s">
        <v>1292</v>
      </c>
      <c r="B2732">
        <v>458.6</v>
      </c>
      <c r="C2732" s="86">
        <v>228.38</v>
      </c>
      <c r="D2732" s="87">
        <v>35.57933044</v>
      </c>
      <c r="E2732" s="87">
        <v>-106.3558197</v>
      </c>
    </row>
    <row r="2733" spans="1:5" x14ac:dyDescent="0.25">
      <c r="A2733" s="9" t="s">
        <v>1292</v>
      </c>
      <c r="B2733">
        <v>458.7</v>
      </c>
      <c r="C2733" s="86">
        <v>228.45</v>
      </c>
      <c r="D2733" s="87">
        <v>35.5803985599999</v>
      </c>
      <c r="E2733" s="87">
        <v>-106.3558578</v>
      </c>
    </row>
    <row r="2734" spans="1:5" x14ac:dyDescent="0.25">
      <c r="A2734" s="9" t="s">
        <v>1292</v>
      </c>
      <c r="B2734">
        <v>458.8</v>
      </c>
      <c r="C2734" s="86">
        <v>228.53</v>
      </c>
      <c r="D2734" s="87">
        <v>35.581485749999899</v>
      </c>
      <c r="E2734" s="87">
        <v>-106.3558197</v>
      </c>
    </row>
    <row r="2735" spans="1:5" x14ac:dyDescent="0.25">
      <c r="A2735" s="9" t="s">
        <v>1292</v>
      </c>
      <c r="B2735">
        <v>458.9</v>
      </c>
      <c r="C2735" s="86">
        <v>228.59</v>
      </c>
      <c r="D2735" s="87">
        <v>35.5821838399999</v>
      </c>
      <c r="E2735" s="87">
        <v>-106.35507200000001</v>
      </c>
    </row>
    <row r="2736" spans="1:5" x14ac:dyDescent="0.25">
      <c r="A2736" s="9" t="s">
        <v>1292</v>
      </c>
      <c r="B2736">
        <v>459</v>
      </c>
      <c r="C2736" s="86">
        <v>228.66</v>
      </c>
      <c r="D2736" s="87">
        <v>35.582839970000002</v>
      </c>
      <c r="E2736" s="87">
        <v>-106.3542023</v>
      </c>
    </row>
    <row r="2737" spans="1:5" x14ac:dyDescent="0.25">
      <c r="A2737" s="9" t="s">
        <v>1292</v>
      </c>
      <c r="B2737">
        <v>459.1</v>
      </c>
      <c r="C2737" s="86">
        <v>228.73</v>
      </c>
      <c r="D2737" s="87">
        <v>35.583801270000002</v>
      </c>
      <c r="E2737" s="87">
        <v>-106.35434720000001</v>
      </c>
    </row>
    <row r="2738" spans="1:5" x14ac:dyDescent="0.25">
      <c r="A2738" s="9" t="s">
        <v>1292</v>
      </c>
      <c r="B2738">
        <v>459.2</v>
      </c>
      <c r="C2738" s="86">
        <v>228.79</v>
      </c>
      <c r="D2738" s="87">
        <v>35.584198000000001</v>
      </c>
      <c r="E2738" s="87">
        <v>-106.3553162</v>
      </c>
    </row>
    <row r="2739" spans="1:5" x14ac:dyDescent="0.25">
      <c r="A2739" s="9" t="s">
        <v>1292</v>
      </c>
      <c r="B2739">
        <v>459.3</v>
      </c>
      <c r="C2739" s="86">
        <v>228.86</v>
      </c>
      <c r="D2739" s="87">
        <v>35.5848579399999</v>
      </c>
      <c r="E2739" s="87">
        <v>-106.3559113</v>
      </c>
    </row>
    <row r="2740" spans="1:5" x14ac:dyDescent="0.25">
      <c r="A2740" s="9" t="s">
        <v>1292</v>
      </c>
      <c r="B2740">
        <v>459.4</v>
      </c>
      <c r="C2740" s="86">
        <v>228.93</v>
      </c>
      <c r="D2740" s="87">
        <v>35.58579254</v>
      </c>
      <c r="E2740" s="87">
        <v>-106.3554611</v>
      </c>
    </row>
    <row r="2741" spans="1:5" x14ac:dyDescent="0.25">
      <c r="A2741" s="9" t="s">
        <v>1292</v>
      </c>
      <c r="B2741">
        <v>459.5</v>
      </c>
      <c r="C2741" s="86">
        <v>229</v>
      </c>
      <c r="D2741" s="87">
        <v>35.586120610000002</v>
      </c>
      <c r="E2741" s="87">
        <v>-106.35441590000001</v>
      </c>
    </row>
    <row r="2742" spans="1:5" x14ac:dyDescent="0.25">
      <c r="A2742" s="9" t="s">
        <v>1292</v>
      </c>
      <c r="B2742">
        <v>459.6</v>
      </c>
      <c r="C2742" s="86">
        <v>229.06</v>
      </c>
      <c r="D2742" s="87">
        <v>35.586559299999898</v>
      </c>
      <c r="E2742" s="87">
        <v>-106.3534164</v>
      </c>
    </row>
    <row r="2743" spans="1:5" x14ac:dyDescent="0.25">
      <c r="A2743" s="9" t="s">
        <v>1292</v>
      </c>
      <c r="B2743">
        <v>459.7</v>
      </c>
      <c r="C2743" s="86">
        <v>229.13</v>
      </c>
      <c r="D2743" s="87">
        <v>35.587272640000002</v>
      </c>
      <c r="E2743" s="87">
        <v>-106.3526382</v>
      </c>
    </row>
    <row r="2744" spans="1:5" x14ac:dyDescent="0.25">
      <c r="A2744" s="9" t="s">
        <v>1292</v>
      </c>
      <c r="B2744">
        <v>459.8</v>
      </c>
      <c r="C2744" s="86">
        <v>229.2</v>
      </c>
      <c r="D2744" s="87">
        <v>35.588333130000002</v>
      </c>
      <c r="E2744" s="87">
        <v>-106.35279850000001</v>
      </c>
    </row>
    <row r="2745" spans="1:5" x14ac:dyDescent="0.25">
      <c r="A2745" s="9" t="s">
        <v>1292</v>
      </c>
      <c r="B2745">
        <v>459.9</v>
      </c>
      <c r="C2745" s="86">
        <v>229.27</v>
      </c>
      <c r="D2745" s="87">
        <v>35.58923721</v>
      </c>
      <c r="E2745" s="87">
        <v>-106.35340119999999</v>
      </c>
    </row>
    <row r="2746" spans="1:5" x14ac:dyDescent="0.25">
      <c r="A2746" s="9" t="s">
        <v>1292</v>
      </c>
      <c r="B2746">
        <v>460</v>
      </c>
      <c r="C2746" s="86">
        <v>229.34</v>
      </c>
      <c r="D2746" s="87">
        <v>35.590042109999899</v>
      </c>
      <c r="E2746" s="87">
        <v>-106.3541336</v>
      </c>
    </row>
    <row r="2747" spans="1:5" x14ac:dyDescent="0.25">
      <c r="A2747" s="9" t="s">
        <v>1292</v>
      </c>
      <c r="B2747">
        <v>460.1</v>
      </c>
      <c r="C2747" s="86">
        <v>229.41</v>
      </c>
      <c r="D2747" s="87">
        <v>35.591083529999899</v>
      </c>
      <c r="E2747" s="87">
        <v>-106.3544617</v>
      </c>
    </row>
    <row r="2748" spans="1:5" x14ac:dyDescent="0.25">
      <c r="A2748" s="9" t="s">
        <v>1292</v>
      </c>
      <c r="B2748">
        <v>460.2</v>
      </c>
      <c r="C2748" s="86">
        <v>229.48</v>
      </c>
      <c r="D2748" s="87">
        <v>35.592166900000002</v>
      </c>
      <c r="E2748" s="87">
        <v>-106.3545074</v>
      </c>
    </row>
    <row r="2749" spans="1:5" x14ac:dyDescent="0.25">
      <c r="A2749" s="9" t="s">
        <v>1292</v>
      </c>
      <c r="B2749">
        <v>460.3</v>
      </c>
      <c r="C2749" s="86">
        <v>229.56</v>
      </c>
      <c r="D2749" s="87">
        <v>35.593231199999899</v>
      </c>
      <c r="E2749" s="87">
        <v>-106.35440060000001</v>
      </c>
    </row>
    <row r="2750" spans="1:5" x14ac:dyDescent="0.25">
      <c r="A2750" s="9" t="s">
        <v>1292</v>
      </c>
      <c r="B2750">
        <v>460.4</v>
      </c>
      <c r="C2750" s="86">
        <v>229.62</v>
      </c>
      <c r="D2750" s="87">
        <v>35.594100949999898</v>
      </c>
      <c r="E2750" s="87">
        <v>-106.35380549999999</v>
      </c>
    </row>
    <row r="2751" spans="1:5" x14ac:dyDescent="0.25">
      <c r="A2751" s="9" t="s">
        <v>1292</v>
      </c>
      <c r="B2751">
        <v>460.5</v>
      </c>
      <c r="C2751" s="86">
        <v>229.69</v>
      </c>
      <c r="D2751" s="87">
        <v>35.594749450000002</v>
      </c>
      <c r="E2751" s="87">
        <v>-106.35292819999999</v>
      </c>
    </row>
    <row r="2752" spans="1:5" x14ac:dyDescent="0.25">
      <c r="A2752" s="9" t="s">
        <v>1292</v>
      </c>
      <c r="B2752">
        <v>460.6</v>
      </c>
      <c r="C2752" s="86">
        <v>229.75</v>
      </c>
      <c r="D2752" s="87">
        <v>35.595504759999898</v>
      </c>
      <c r="E2752" s="87">
        <v>-106.35214999999999</v>
      </c>
    </row>
    <row r="2753" spans="1:5" x14ac:dyDescent="0.25">
      <c r="A2753" s="9" t="s">
        <v>1292</v>
      </c>
      <c r="B2753">
        <v>460.7</v>
      </c>
      <c r="C2753" s="86">
        <v>229.82</v>
      </c>
      <c r="D2753" s="87">
        <v>35.596244810000002</v>
      </c>
      <c r="E2753" s="87">
        <v>-106.3513489</v>
      </c>
    </row>
    <row r="2754" spans="1:5" x14ac:dyDescent="0.25">
      <c r="A2754" s="9" t="s">
        <v>1292</v>
      </c>
      <c r="B2754">
        <v>460.8</v>
      </c>
      <c r="C2754" s="86">
        <v>229.88</v>
      </c>
      <c r="D2754" s="87">
        <v>35.596603389999899</v>
      </c>
      <c r="E2754" s="87">
        <v>-106.3503418</v>
      </c>
    </row>
    <row r="2755" spans="1:5" x14ac:dyDescent="0.25">
      <c r="A2755" s="9" t="s">
        <v>1292</v>
      </c>
      <c r="B2755">
        <v>460.9</v>
      </c>
      <c r="C2755" s="86">
        <v>229.94</v>
      </c>
      <c r="D2755" s="87">
        <v>35.596790310000003</v>
      </c>
      <c r="E2755" s="87">
        <v>-106.3492737</v>
      </c>
    </row>
    <row r="2756" spans="1:5" x14ac:dyDescent="0.25">
      <c r="A2756" s="9" t="s">
        <v>1292</v>
      </c>
      <c r="B2756">
        <v>461</v>
      </c>
      <c r="C2756" s="86">
        <v>230</v>
      </c>
      <c r="D2756" s="87">
        <v>35.596900939999898</v>
      </c>
      <c r="E2756" s="87">
        <v>-106.3481903</v>
      </c>
    </row>
    <row r="2757" spans="1:5" x14ac:dyDescent="0.25">
      <c r="A2757" s="9" t="s">
        <v>1292</v>
      </c>
      <c r="B2757">
        <v>461.1</v>
      </c>
      <c r="C2757" s="86">
        <v>230.06</v>
      </c>
      <c r="D2757" s="87">
        <v>35.597038269999899</v>
      </c>
      <c r="E2757" s="87">
        <v>-106.3471069</v>
      </c>
    </row>
    <row r="2758" spans="1:5" x14ac:dyDescent="0.25">
      <c r="A2758" s="9" t="s">
        <v>1292</v>
      </c>
      <c r="B2758">
        <v>461.2</v>
      </c>
      <c r="C2758" s="86">
        <v>230.12</v>
      </c>
      <c r="D2758" s="87">
        <v>35.59726715</v>
      </c>
      <c r="E2758" s="87">
        <v>-106.34604640000001</v>
      </c>
    </row>
    <row r="2759" spans="1:5" x14ac:dyDescent="0.25">
      <c r="A2759" s="9" t="s">
        <v>1292</v>
      </c>
      <c r="B2759">
        <v>461.3</v>
      </c>
      <c r="C2759" s="86">
        <v>230.18</v>
      </c>
      <c r="D2759" s="87">
        <v>35.59763718</v>
      </c>
      <c r="E2759" s="87">
        <v>-106.3450394</v>
      </c>
    </row>
    <row r="2760" spans="1:5" x14ac:dyDescent="0.25">
      <c r="A2760" s="9" t="s">
        <v>1292</v>
      </c>
      <c r="B2760">
        <v>461.4</v>
      </c>
      <c r="C2760" s="86">
        <v>230.25</v>
      </c>
      <c r="D2760" s="87">
        <v>35.598293300000002</v>
      </c>
      <c r="E2760" s="87">
        <v>-106.3441696</v>
      </c>
    </row>
    <row r="2761" spans="1:5" x14ac:dyDescent="0.25">
      <c r="A2761" s="9" t="s">
        <v>1292</v>
      </c>
      <c r="B2761">
        <v>461.5</v>
      </c>
      <c r="C2761" s="86">
        <v>230.31</v>
      </c>
      <c r="D2761" s="87">
        <v>35.599025730000001</v>
      </c>
      <c r="E2761" s="87">
        <v>-106.3433685</v>
      </c>
    </row>
    <row r="2762" spans="1:5" x14ac:dyDescent="0.25">
      <c r="A2762" s="9" t="s">
        <v>1292</v>
      </c>
      <c r="B2762">
        <v>461.6</v>
      </c>
      <c r="C2762" s="86">
        <v>230.38</v>
      </c>
      <c r="D2762" s="87">
        <v>35.599754330000003</v>
      </c>
      <c r="E2762" s="87">
        <v>-106.3425598</v>
      </c>
    </row>
    <row r="2763" spans="1:5" x14ac:dyDescent="0.25">
      <c r="A2763" s="9" t="s">
        <v>1292</v>
      </c>
      <c r="B2763">
        <v>461.7</v>
      </c>
      <c r="C2763" s="86">
        <v>230.44</v>
      </c>
      <c r="D2763" s="87">
        <v>35.600345609999898</v>
      </c>
      <c r="E2763" s="87">
        <v>-106.3416672</v>
      </c>
    </row>
    <row r="2764" spans="1:5" x14ac:dyDescent="0.25">
      <c r="A2764" s="9" t="s">
        <v>1292</v>
      </c>
      <c r="B2764">
        <v>461.8</v>
      </c>
      <c r="C2764" s="86">
        <v>230.5</v>
      </c>
      <c r="D2764" s="87">
        <v>35.600669859999996</v>
      </c>
      <c r="E2764" s="87">
        <v>-106.3406296</v>
      </c>
    </row>
    <row r="2765" spans="1:5" x14ac:dyDescent="0.25">
      <c r="A2765" s="9" t="s">
        <v>1292</v>
      </c>
      <c r="B2765">
        <v>461.9</v>
      </c>
      <c r="C2765" s="86">
        <v>230.56</v>
      </c>
      <c r="D2765" s="87">
        <v>35.601177219999897</v>
      </c>
      <c r="E2765" s="87">
        <v>-106.3396683</v>
      </c>
    </row>
    <row r="2766" spans="1:5" x14ac:dyDescent="0.25">
      <c r="A2766" s="9" t="s">
        <v>1292</v>
      </c>
      <c r="B2766">
        <v>462</v>
      </c>
      <c r="C2766" s="86">
        <v>230.63</v>
      </c>
      <c r="D2766" s="87">
        <v>35.601989750000001</v>
      </c>
      <c r="E2766" s="87">
        <v>-106.3389664</v>
      </c>
    </row>
    <row r="2767" spans="1:5" x14ac:dyDescent="0.25">
      <c r="A2767" s="9" t="s">
        <v>1292</v>
      </c>
      <c r="B2767">
        <v>462.1</v>
      </c>
      <c r="C2767" s="86">
        <v>230.7</v>
      </c>
      <c r="D2767" s="87">
        <v>35.602954859999898</v>
      </c>
      <c r="E2767" s="87">
        <v>-106.3384705</v>
      </c>
    </row>
    <row r="2768" spans="1:5" x14ac:dyDescent="0.25">
      <c r="A2768" s="9" t="s">
        <v>1292</v>
      </c>
      <c r="B2768">
        <v>462.2</v>
      </c>
      <c r="C2768" s="86">
        <v>230.76</v>
      </c>
      <c r="D2768" s="87">
        <v>35.603729250000001</v>
      </c>
      <c r="E2768" s="87">
        <v>-106.3378067</v>
      </c>
    </row>
    <row r="2769" spans="1:5" x14ac:dyDescent="0.25">
      <c r="A2769" s="9" t="s">
        <v>1292</v>
      </c>
      <c r="B2769">
        <v>462.3</v>
      </c>
      <c r="C2769" s="86">
        <v>230.83</v>
      </c>
      <c r="D2769" s="87">
        <v>35.60416412</v>
      </c>
      <c r="E2769" s="87">
        <v>-106.3368073</v>
      </c>
    </row>
    <row r="2770" spans="1:5" x14ac:dyDescent="0.25">
      <c r="A2770" s="9" t="s">
        <v>1292</v>
      </c>
      <c r="B2770">
        <v>462.4</v>
      </c>
      <c r="C2770" s="86">
        <v>230.89</v>
      </c>
      <c r="D2770" s="87">
        <v>35.604667659999897</v>
      </c>
      <c r="E2770" s="87">
        <v>-106.33583830000001</v>
      </c>
    </row>
    <row r="2771" spans="1:5" x14ac:dyDescent="0.25">
      <c r="A2771" s="9" t="s">
        <v>1292</v>
      </c>
      <c r="B2771">
        <v>462.5</v>
      </c>
      <c r="C2771" s="86">
        <v>230.95</v>
      </c>
      <c r="D2771" s="87">
        <v>35.605155940000003</v>
      </c>
      <c r="E2771" s="87">
        <v>-106.3348618</v>
      </c>
    </row>
    <row r="2772" spans="1:5" x14ac:dyDescent="0.25">
      <c r="A2772" s="9" t="s">
        <v>1292</v>
      </c>
      <c r="B2772">
        <v>462.6</v>
      </c>
      <c r="C2772" s="86">
        <v>231.01</v>
      </c>
      <c r="D2772" s="87">
        <v>35.605579380000002</v>
      </c>
      <c r="E2772" s="87">
        <v>-106.33386230000001</v>
      </c>
    </row>
    <row r="2773" spans="1:5" x14ac:dyDescent="0.25">
      <c r="A2773" s="9" t="s">
        <v>1292</v>
      </c>
      <c r="B2773">
        <v>462.7</v>
      </c>
      <c r="C2773" s="86">
        <v>231.07</v>
      </c>
      <c r="D2773" s="87">
        <v>35.606178280000002</v>
      </c>
      <c r="E2773" s="87">
        <v>-106.33295440000001</v>
      </c>
    </row>
    <row r="2774" spans="1:5" x14ac:dyDescent="0.25">
      <c r="A2774" s="9" t="s">
        <v>1292</v>
      </c>
      <c r="B2774">
        <v>462.8</v>
      </c>
      <c r="C2774" s="86">
        <v>231.14</v>
      </c>
      <c r="D2774" s="87">
        <v>35.606948850000002</v>
      </c>
      <c r="E2774" s="87">
        <v>-106.33219149999999</v>
      </c>
    </row>
    <row r="2775" spans="1:5" x14ac:dyDescent="0.25">
      <c r="A2775" s="9" t="s">
        <v>1292</v>
      </c>
      <c r="B2775">
        <v>462.9</v>
      </c>
      <c r="C2775" s="86">
        <v>231.21</v>
      </c>
      <c r="D2775" s="87">
        <v>35.607963560000002</v>
      </c>
      <c r="E2775" s="87">
        <v>-106.3318558</v>
      </c>
    </row>
    <row r="2776" spans="1:5" x14ac:dyDescent="0.25">
      <c r="A2776" s="9" t="s">
        <v>1292</v>
      </c>
      <c r="B2776">
        <v>463</v>
      </c>
      <c r="C2776" s="86">
        <v>231.28</v>
      </c>
      <c r="D2776" s="87">
        <v>35.60874939</v>
      </c>
      <c r="E2776" s="87">
        <v>-106.3325043</v>
      </c>
    </row>
    <row r="2777" spans="1:5" x14ac:dyDescent="0.25">
      <c r="A2777" s="9" t="s">
        <v>1292</v>
      </c>
      <c r="B2777">
        <v>463.1</v>
      </c>
      <c r="C2777" s="86">
        <v>231.34</v>
      </c>
      <c r="D2777" s="87">
        <v>35.609432220000002</v>
      </c>
      <c r="E2777" s="87">
        <v>-106.3333511</v>
      </c>
    </row>
    <row r="2778" spans="1:5" x14ac:dyDescent="0.25">
      <c r="A2778" s="9" t="s">
        <v>1292</v>
      </c>
      <c r="B2778">
        <v>463.2</v>
      </c>
      <c r="C2778" s="86">
        <v>231.41</v>
      </c>
      <c r="D2778" s="87">
        <v>35.610168459999898</v>
      </c>
      <c r="E2778" s="87">
        <v>-106.33415220000001</v>
      </c>
    </row>
    <row r="2779" spans="1:5" x14ac:dyDescent="0.25">
      <c r="A2779" s="9" t="s">
        <v>1292</v>
      </c>
      <c r="B2779">
        <v>463.3</v>
      </c>
      <c r="C2779" s="86">
        <v>231.47</v>
      </c>
      <c r="D2779" s="87">
        <v>35.611118320000003</v>
      </c>
      <c r="E2779" s="87">
        <v>-106.3344421</v>
      </c>
    </row>
    <row r="2780" spans="1:5" x14ac:dyDescent="0.25">
      <c r="A2780" s="9" t="s">
        <v>1292</v>
      </c>
      <c r="B2780">
        <v>463.4</v>
      </c>
      <c r="C2780" s="86">
        <v>231.54</v>
      </c>
      <c r="D2780" s="87">
        <v>35.611934660000003</v>
      </c>
      <c r="E2780" s="87">
        <v>-106.33386230000001</v>
      </c>
    </row>
    <row r="2781" spans="1:5" x14ac:dyDescent="0.25">
      <c r="A2781" s="9" t="s">
        <v>1292</v>
      </c>
      <c r="B2781">
        <v>463.5</v>
      </c>
      <c r="C2781" s="86">
        <v>231.6</v>
      </c>
      <c r="D2781" s="87">
        <v>35.612693790000002</v>
      </c>
      <c r="E2781" s="87">
        <v>-106.3330917</v>
      </c>
    </row>
    <row r="2782" spans="1:5" x14ac:dyDescent="0.25">
      <c r="A2782" s="9" t="s">
        <v>1292</v>
      </c>
      <c r="B2782">
        <v>463.6</v>
      </c>
      <c r="C2782" s="86">
        <v>231.67</v>
      </c>
      <c r="D2782" s="87">
        <v>35.613601680000002</v>
      </c>
      <c r="E2782" s="87">
        <v>-106.3325195</v>
      </c>
    </row>
    <row r="2783" spans="1:5" x14ac:dyDescent="0.25">
      <c r="A2783" s="9" t="s">
        <v>1292</v>
      </c>
      <c r="B2783">
        <v>463.7</v>
      </c>
      <c r="C2783" s="86">
        <v>231.75</v>
      </c>
      <c r="D2783" s="87">
        <v>35.61463165</v>
      </c>
      <c r="E2783" s="87">
        <v>-106.3321686</v>
      </c>
    </row>
    <row r="2784" spans="1:5" x14ac:dyDescent="0.25">
      <c r="A2784" s="9" t="s">
        <v>1292</v>
      </c>
      <c r="B2784">
        <v>463.8</v>
      </c>
      <c r="C2784" s="86">
        <v>231.82</v>
      </c>
      <c r="D2784" s="87">
        <v>35.615634919999899</v>
      </c>
      <c r="E2784" s="87">
        <v>-106.3317413</v>
      </c>
    </row>
    <row r="2785" spans="1:5" x14ac:dyDescent="0.25">
      <c r="A2785" s="9" t="s">
        <v>1292</v>
      </c>
      <c r="B2785">
        <v>463.9</v>
      </c>
      <c r="C2785" s="86">
        <v>231.88</v>
      </c>
      <c r="D2785" s="87">
        <v>35.616554260000001</v>
      </c>
      <c r="E2785" s="87">
        <v>-106.3311691</v>
      </c>
    </row>
    <row r="2786" spans="1:5" x14ac:dyDescent="0.25">
      <c r="A2786" s="9" t="s">
        <v>1292</v>
      </c>
      <c r="B2786">
        <v>464</v>
      </c>
      <c r="C2786" s="86">
        <v>231.95</v>
      </c>
      <c r="D2786" s="87">
        <v>35.617172240000002</v>
      </c>
      <c r="E2786" s="87">
        <v>-106.33031459999999</v>
      </c>
    </row>
    <row r="2787" spans="1:5" x14ac:dyDescent="0.25">
      <c r="A2787" s="9" t="s">
        <v>1292</v>
      </c>
      <c r="B2787">
        <v>464.1</v>
      </c>
      <c r="C2787" s="86">
        <v>232.02</v>
      </c>
      <c r="D2787" s="87">
        <v>35.617546079999897</v>
      </c>
      <c r="E2787" s="87">
        <v>-106.32929230000001</v>
      </c>
    </row>
    <row r="2788" spans="1:5" x14ac:dyDescent="0.25">
      <c r="A2788" s="9" t="s">
        <v>1292</v>
      </c>
      <c r="B2788">
        <v>464.2</v>
      </c>
      <c r="C2788" s="86">
        <v>232.15</v>
      </c>
      <c r="D2788" s="87">
        <v>35.617809299999898</v>
      </c>
      <c r="E2788" s="87">
        <v>-106.3282318</v>
      </c>
    </row>
    <row r="2789" spans="1:5" x14ac:dyDescent="0.25">
      <c r="A2789" s="9" t="s">
        <v>1292</v>
      </c>
      <c r="B2789">
        <v>464.3</v>
      </c>
      <c r="C2789" s="86">
        <v>232.28</v>
      </c>
      <c r="D2789" s="87">
        <v>35.617889400000003</v>
      </c>
      <c r="E2789" s="87">
        <v>-106.3271637</v>
      </c>
    </row>
    <row r="2790" spans="1:5" x14ac:dyDescent="0.25">
      <c r="A2790" s="9" t="s">
        <v>1292</v>
      </c>
      <c r="B2790">
        <v>464.4</v>
      </c>
      <c r="C2790" s="86">
        <v>232.4</v>
      </c>
      <c r="D2790" s="87">
        <v>35.617771150000003</v>
      </c>
      <c r="E2790" s="87">
        <v>-106.3260803</v>
      </c>
    </row>
    <row r="2791" spans="1:5" x14ac:dyDescent="0.25">
      <c r="A2791" s="9" t="s">
        <v>1292</v>
      </c>
      <c r="B2791">
        <v>464.5</v>
      </c>
      <c r="C2791" s="86">
        <v>232.53</v>
      </c>
      <c r="D2791" s="87">
        <v>35.617698670000003</v>
      </c>
      <c r="E2791" s="87">
        <v>-106.3249969</v>
      </c>
    </row>
    <row r="2792" spans="1:5" x14ac:dyDescent="0.25">
      <c r="A2792" s="9" t="s">
        <v>1292</v>
      </c>
      <c r="B2792">
        <v>464.6</v>
      </c>
      <c r="C2792" s="86">
        <v>232.66</v>
      </c>
      <c r="D2792" s="87">
        <v>35.617656709999899</v>
      </c>
      <c r="E2792" s="87">
        <v>-106.3239059</v>
      </c>
    </row>
    <row r="2793" spans="1:5" x14ac:dyDescent="0.25">
      <c r="A2793" s="9" t="s">
        <v>1292</v>
      </c>
      <c r="B2793">
        <v>464.7</v>
      </c>
      <c r="C2793" s="86">
        <v>232.79</v>
      </c>
      <c r="D2793" s="87">
        <v>35.617614750000001</v>
      </c>
      <c r="E2793" s="87">
        <v>-106.3228149</v>
      </c>
    </row>
    <row r="2794" spans="1:5" x14ac:dyDescent="0.25">
      <c r="A2794" s="9" t="s">
        <v>1292</v>
      </c>
      <c r="B2794">
        <v>464.8</v>
      </c>
      <c r="C2794" s="86">
        <v>232.92</v>
      </c>
      <c r="D2794" s="87">
        <v>35.617603299999899</v>
      </c>
      <c r="E2794" s="87">
        <v>-106.32172389999999</v>
      </c>
    </row>
    <row r="2795" spans="1:5" x14ac:dyDescent="0.25">
      <c r="A2795" s="9" t="s">
        <v>1292</v>
      </c>
      <c r="B2795">
        <v>464.9</v>
      </c>
      <c r="C2795" s="86">
        <v>232.99</v>
      </c>
      <c r="D2795" s="87">
        <v>35.617671970000004</v>
      </c>
      <c r="E2795" s="87">
        <v>-106.3206406</v>
      </c>
    </row>
    <row r="2796" spans="1:5" x14ac:dyDescent="0.25">
      <c r="A2796" s="9" t="s">
        <v>1292</v>
      </c>
      <c r="B2796">
        <v>465</v>
      </c>
      <c r="C2796" s="86">
        <v>232.99</v>
      </c>
      <c r="D2796" s="87">
        <v>35.617736819999898</v>
      </c>
      <c r="E2796" s="87">
        <v>-106.3195496</v>
      </c>
    </row>
    <row r="2797" spans="1:5" x14ac:dyDescent="0.25">
      <c r="A2797" s="9" t="s">
        <v>1292</v>
      </c>
      <c r="B2797">
        <v>465.1</v>
      </c>
      <c r="C2797" s="86">
        <v>232.99</v>
      </c>
      <c r="D2797" s="87">
        <v>35.61791229</v>
      </c>
      <c r="E2797" s="87">
        <v>-106.3185043</v>
      </c>
    </row>
    <row r="2798" spans="1:5" x14ac:dyDescent="0.25">
      <c r="A2798" s="9" t="s">
        <v>1292</v>
      </c>
      <c r="B2798">
        <v>465.2</v>
      </c>
      <c r="C2798" s="86">
        <v>232.99</v>
      </c>
      <c r="D2798" s="87">
        <v>35.618572239999899</v>
      </c>
      <c r="E2798" s="87">
        <v>-106.31764219999999</v>
      </c>
    </row>
    <row r="2799" spans="1:5" x14ac:dyDescent="0.25">
      <c r="A2799" s="9" t="s">
        <v>1292</v>
      </c>
      <c r="B2799">
        <v>465.3</v>
      </c>
      <c r="C2799" s="86">
        <v>232.99</v>
      </c>
      <c r="D2799" s="87">
        <v>35.61923599</v>
      </c>
      <c r="E2799" s="87">
        <v>-106.3167725</v>
      </c>
    </row>
    <row r="2800" spans="1:5" x14ac:dyDescent="0.25">
      <c r="A2800" s="9" t="s">
        <v>1292</v>
      </c>
      <c r="B2800">
        <v>465.4</v>
      </c>
      <c r="C2800" s="86">
        <v>232.99</v>
      </c>
      <c r="D2800" s="87">
        <v>35.620254520000003</v>
      </c>
      <c r="E2800" s="87">
        <v>-106.3165283</v>
      </c>
    </row>
    <row r="2801" spans="1:5" x14ac:dyDescent="0.25">
      <c r="A2801" s="9" t="s">
        <v>1292</v>
      </c>
      <c r="B2801">
        <v>465.5</v>
      </c>
      <c r="C2801" s="86">
        <v>232.99</v>
      </c>
      <c r="D2801" s="87">
        <v>35.621334079999897</v>
      </c>
      <c r="E2801" s="87">
        <v>-106.3163986</v>
      </c>
    </row>
    <row r="2802" spans="1:5" x14ac:dyDescent="0.25">
      <c r="A2802" s="9" t="s">
        <v>1292</v>
      </c>
      <c r="B2802">
        <v>465.6</v>
      </c>
      <c r="C2802" s="86">
        <v>232.99</v>
      </c>
      <c r="D2802" s="87">
        <v>35.622402190000003</v>
      </c>
      <c r="E2802" s="87">
        <v>-106.31649779999999</v>
      </c>
    </row>
    <row r="2803" spans="1:5" x14ac:dyDescent="0.25">
      <c r="A2803" s="9" t="s">
        <v>1292</v>
      </c>
      <c r="B2803">
        <v>465.7</v>
      </c>
      <c r="C2803" s="86">
        <v>232.99</v>
      </c>
      <c r="D2803" s="87">
        <v>35.623462680000003</v>
      </c>
      <c r="E2803" s="87">
        <v>-106.3167572</v>
      </c>
    </row>
    <row r="2804" spans="1:5" x14ac:dyDescent="0.25">
      <c r="A2804" s="9" t="s">
        <v>1292</v>
      </c>
      <c r="B2804">
        <v>465.8</v>
      </c>
      <c r="C2804" s="86">
        <v>232.99</v>
      </c>
      <c r="D2804" s="87">
        <v>35.62451935</v>
      </c>
      <c r="E2804" s="87">
        <v>-106.31702420000001</v>
      </c>
    </row>
    <row r="2805" spans="1:5" x14ac:dyDescent="0.25">
      <c r="A2805" s="9" t="s">
        <v>1292</v>
      </c>
      <c r="B2805">
        <v>465.9</v>
      </c>
      <c r="C2805" s="86">
        <v>232.99</v>
      </c>
      <c r="D2805" s="87">
        <v>35.625576019999897</v>
      </c>
      <c r="E2805" s="87">
        <v>-106.3172836</v>
      </c>
    </row>
    <row r="2806" spans="1:5" x14ac:dyDescent="0.25">
      <c r="A2806" s="9" t="s">
        <v>1292</v>
      </c>
      <c r="B2806">
        <v>466</v>
      </c>
      <c r="C2806" s="86">
        <v>232.99</v>
      </c>
      <c r="D2806" s="87">
        <v>35.62664032</v>
      </c>
      <c r="E2806" s="87">
        <v>-106.31752779999999</v>
      </c>
    </row>
    <row r="2807" spans="1:5" x14ac:dyDescent="0.25">
      <c r="A2807" s="9" t="s">
        <v>1292</v>
      </c>
      <c r="B2807">
        <v>466.1</v>
      </c>
      <c r="C2807" s="86">
        <v>232.99</v>
      </c>
      <c r="D2807" s="87">
        <v>35.627704620000003</v>
      </c>
      <c r="E2807" s="87">
        <v>-106.31776429999999</v>
      </c>
    </row>
    <row r="2808" spans="1:5" x14ac:dyDescent="0.25">
      <c r="A2808" s="9" t="s">
        <v>1292</v>
      </c>
      <c r="B2808">
        <v>466.2</v>
      </c>
      <c r="C2808" s="86">
        <v>232.99</v>
      </c>
      <c r="D2808" s="87">
        <v>35.628765110000003</v>
      </c>
      <c r="E2808" s="87">
        <v>-106.31800079999999</v>
      </c>
    </row>
    <row r="2809" spans="1:5" x14ac:dyDescent="0.25">
      <c r="A2809" s="9" t="s">
        <v>1292</v>
      </c>
      <c r="B2809">
        <v>466.3</v>
      </c>
      <c r="C2809" s="86">
        <v>232.99</v>
      </c>
      <c r="D2809" s="87">
        <v>35.6298294099999</v>
      </c>
      <c r="E2809" s="87">
        <v>-106.31823730000001</v>
      </c>
    </row>
    <row r="2810" spans="1:5" x14ac:dyDescent="0.25">
      <c r="A2810" s="9" t="s">
        <v>1292</v>
      </c>
      <c r="B2810">
        <v>466.4</v>
      </c>
      <c r="C2810" s="86">
        <v>232.99</v>
      </c>
      <c r="D2810" s="87">
        <v>35.630912780000003</v>
      </c>
      <c r="E2810" s="87">
        <v>-106.3181305</v>
      </c>
    </row>
    <row r="2811" spans="1:5" x14ac:dyDescent="0.25">
      <c r="A2811" s="9" t="s">
        <v>1292</v>
      </c>
      <c r="B2811">
        <v>466.5</v>
      </c>
      <c r="C2811" s="86">
        <v>232.99</v>
      </c>
      <c r="D2811" s="87">
        <v>35.6319961499999</v>
      </c>
      <c r="E2811" s="87">
        <v>-106.31800079999999</v>
      </c>
    </row>
    <row r="2812" spans="1:5" x14ac:dyDescent="0.25">
      <c r="A2812" s="9" t="s">
        <v>1292</v>
      </c>
      <c r="B2812">
        <v>466.6</v>
      </c>
      <c r="C2812" s="86">
        <v>232.99</v>
      </c>
      <c r="D2812" s="87">
        <v>35.63307571</v>
      </c>
      <c r="E2812" s="87">
        <v>-106.31787869999999</v>
      </c>
    </row>
    <row r="2813" spans="1:5" x14ac:dyDescent="0.25">
      <c r="A2813" s="9" t="s">
        <v>1292</v>
      </c>
      <c r="B2813">
        <v>466.7</v>
      </c>
      <c r="C2813" s="86">
        <v>232.99</v>
      </c>
      <c r="D2813" s="87">
        <v>35.634159089999898</v>
      </c>
      <c r="E2813" s="87">
        <v>-106.3177567</v>
      </c>
    </row>
    <row r="2814" spans="1:5" x14ac:dyDescent="0.25">
      <c r="A2814" s="9" t="s">
        <v>1292</v>
      </c>
      <c r="B2814">
        <v>466.8</v>
      </c>
      <c r="C2814" s="86">
        <v>232.99</v>
      </c>
      <c r="D2814" s="87">
        <v>35.635242460000001</v>
      </c>
      <c r="E2814" s="87">
        <v>-106.3176193</v>
      </c>
    </row>
    <row r="2815" spans="1:5" x14ac:dyDescent="0.25">
      <c r="A2815" s="9" t="s">
        <v>1292</v>
      </c>
      <c r="B2815">
        <v>466.9</v>
      </c>
      <c r="C2815" s="86">
        <v>232.99</v>
      </c>
      <c r="D2815" s="87">
        <v>35.636322020000001</v>
      </c>
      <c r="E2815" s="87">
        <v>-106.317482</v>
      </c>
    </row>
    <row r="2816" spans="1:5" x14ac:dyDescent="0.25">
      <c r="A2816" s="9" t="s">
        <v>1292</v>
      </c>
      <c r="B2816">
        <v>467</v>
      </c>
      <c r="C2816" s="86">
        <v>232.99</v>
      </c>
      <c r="D2816" s="87">
        <v>35.637405399999899</v>
      </c>
      <c r="E2816" s="87">
        <v>-106.31734470000001</v>
      </c>
    </row>
    <row r="2817" spans="1:5" x14ac:dyDescent="0.25">
      <c r="A2817" s="9" t="s">
        <v>1292</v>
      </c>
      <c r="B2817">
        <v>467.1</v>
      </c>
      <c r="C2817" s="86">
        <v>232.99</v>
      </c>
      <c r="D2817" s="87">
        <v>35.638484949999899</v>
      </c>
      <c r="E2817" s="87">
        <v>-106.31720730000001</v>
      </c>
    </row>
    <row r="2818" spans="1:5" x14ac:dyDescent="0.25">
      <c r="A2818" s="9" t="s">
        <v>1292</v>
      </c>
      <c r="B2818">
        <v>467.2</v>
      </c>
      <c r="C2818" s="86">
        <v>232.99</v>
      </c>
      <c r="D2818" s="87">
        <v>35.63956451</v>
      </c>
      <c r="E2818" s="87">
        <v>-106.31707</v>
      </c>
    </row>
    <row r="2819" spans="1:5" x14ac:dyDescent="0.25">
      <c r="A2819" s="9" t="s">
        <v>1292</v>
      </c>
      <c r="B2819">
        <v>467.3</v>
      </c>
      <c r="C2819" s="86">
        <v>232.99</v>
      </c>
      <c r="D2819" s="87">
        <v>35.640640259999898</v>
      </c>
      <c r="E2819" s="87">
        <v>-106.3168869</v>
      </c>
    </row>
    <row r="2820" spans="1:5" x14ac:dyDescent="0.25">
      <c r="A2820" s="9" t="s">
        <v>1292</v>
      </c>
      <c r="B2820">
        <v>467.4</v>
      </c>
      <c r="C2820" s="86">
        <v>232.99</v>
      </c>
      <c r="D2820" s="87">
        <v>35.641708370000003</v>
      </c>
      <c r="E2820" s="87">
        <v>-106.31667330000001</v>
      </c>
    </row>
    <row r="2821" spans="1:5" x14ac:dyDescent="0.25">
      <c r="A2821" s="9" t="s">
        <v>1292</v>
      </c>
      <c r="B2821">
        <v>467.5</v>
      </c>
      <c r="C2821" s="86">
        <v>232.99</v>
      </c>
      <c r="D2821" s="87">
        <v>35.642776490000003</v>
      </c>
      <c r="E2821" s="87">
        <v>-106.316452</v>
      </c>
    </row>
    <row r="2822" spans="1:5" x14ac:dyDescent="0.25">
      <c r="A2822" s="9" t="s">
        <v>1292</v>
      </c>
      <c r="B2822">
        <v>467.6</v>
      </c>
      <c r="C2822" s="86">
        <v>232.99</v>
      </c>
      <c r="D2822" s="87">
        <v>35.643844600000001</v>
      </c>
      <c r="E2822" s="87">
        <v>-106.3162384</v>
      </c>
    </row>
    <row r="2823" spans="1:5" x14ac:dyDescent="0.25">
      <c r="A2823" s="9" t="s">
        <v>1292</v>
      </c>
      <c r="B2823">
        <v>467.7</v>
      </c>
      <c r="C2823" s="86">
        <v>232.99</v>
      </c>
      <c r="D2823" s="87">
        <v>35.644844059999897</v>
      </c>
      <c r="E2823" s="87">
        <v>-106.31582640000001</v>
      </c>
    </row>
    <row r="2824" spans="1:5" x14ac:dyDescent="0.25">
      <c r="A2824" s="9" t="s">
        <v>1292</v>
      </c>
      <c r="B2824">
        <v>467.8</v>
      </c>
      <c r="C2824" s="86">
        <v>232.99</v>
      </c>
      <c r="D2824" s="87">
        <v>35.64580917</v>
      </c>
      <c r="E2824" s="87">
        <v>-106.3153229</v>
      </c>
    </row>
    <row r="2825" spans="1:5" x14ac:dyDescent="0.25">
      <c r="A2825" s="9" t="s">
        <v>1292</v>
      </c>
      <c r="B2825">
        <v>467.9</v>
      </c>
      <c r="C2825" s="86">
        <v>232.99</v>
      </c>
      <c r="D2825" s="87">
        <v>35.646755220000003</v>
      </c>
      <c r="E2825" s="87">
        <v>-106.3147888</v>
      </c>
    </row>
    <row r="2826" spans="1:5" x14ac:dyDescent="0.25">
      <c r="A2826" s="9" t="s">
        <v>1292</v>
      </c>
      <c r="B2826">
        <v>468</v>
      </c>
      <c r="C2826" s="86">
        <v>232.99</v>
      </c>
      <c r="D2826" s="87">
        <v>35.647453310000003</v>
      </c>
      <c r="E2826" s="87">
        <v>-106.3139572</v>
      </c>
    </row>
    <row r="2827" spans="1:5" x14ac:dyDescent="0.25">
      <c r="A2827" s="9" t="s">
        <v>1292</v>
      </c>
      <c r="B2827">
        <v>468.1</v>
      </c>
      <c r="C2827" s="86">
        <v>232.99</v>
      </c>
      <c r="D2827" s="87">
        <v>35.648151400000003</v>
      </c>
      <c r="E2827" s="87">
        <v>-106.313118</v>
      </c>
    </row>
    <row r="2828" spans="1:5" x14ac:dyDescent="0.25">
      <c r="A2828" s="9" t="s">
        <v>1292</v>
      </c>
      <c r="B2828">
        <v>468.2</v>
      </c>
      <c r="C2828" s="86">
        <v>232.99</v>
      </c>
      <c r="D2828" s="87">
        <v>35.648853299999899</v>
      </c>
      <c r="E2828" s="87">
        <v>-106.3122864</v>
      </c>
    </row>
    <row r="2829" spans="1:5" x14ac:dyDescent="0.25">
      <c r="A2829" s="9" t="s">
        <v>1292</v>
      </c>
      <c r="B2829">
        <v>468.3</v>
      </c>
      <c r="C2829" s="86">
        <v>232.99</v>
      </c>
      <c r="D2829" s="87">
        <v>35.649555210000003</v>
      </c>
      <c r="E2829" s="87">
        <v>-106.31145480000001</v>
      </c>
    </row>
    <row r="2830" spans="1:5" x14ac:dyDescent="0.25">
      <c r="A2830" s="9" t="s">
        <v>1292</v>
      </c>
      <c r="B2830">
        <v>468.4</v>
      </c>
      <c r="C2830" s="86">
        <v>232.99</v>
      </c>
      <c r="D2830" s="87">
        <v>35.650257109999899</v>
      </c>
      <c r="E2830" s="87">
        <v>-106.31062319999999</v>
      </c>
    </row>
    <row r="2831" spans="1:5" x14ac:dyDescent="0.25">
      <c r="A2831" s="9" t="s">
        <v>1292</v>
      </c>
      <c r="B2831">
        <v>468.5</v>
      </c>
      <c r="C2831" s="86">
        <v>232.99</v>
      </c>
      <c r="D2831" s="87">
        <v>35.650962829999898</v>
      </c>
      <c r="E2831" s="87">
        <v>-106.3097839</v>
      </c>
    </row>
    <row r="2832" spans="1:5" x14ac:dyDescent="0.25">
      <c r="A2832" s="9" t="s">
        <v>1292</v>
      </c>
      <c r="B2832">
        <v>468.6</v>
      </c>
      <c r="C2832" s="86">
        <v>232.99</v>
      </c>
      <c r="D2832" s="87">
        <v>35.65166473</v>
      </c>
      <c r="E2832" s="87">
        <v>-106.3089523</v>
      </c>
    </row>
    <row r="2833" spans="1:5" x14ac:dyDescent="0.25">
      <c r="A2833" s="9" t="s">
        <v>1292</v>
      </c>
      <c r="B2833">
        <v>468.7</v>
      </c>
      <c r="C2833" s="86">
        <v>232.99</v>
      </c>
      <c r="D2833" s="87">
        <v>35.652366639999897</v>
      </c>
      <c r="E2833" s="87">
        <v>-106.3081207</v>
      </c>
    </row>
    <row r="2834" spans="1:5" x14ac:dyDescent="0.25">
      <c r="A2834" s="9" t="s">
        <v>1292</v>
      </c>
      <c r="B2834">
        <v>468.8</v>
      </c>
      <c r="C2834" s="86">
        <v>232.99</v>
      </c>
      <c r="D2834" s="87">
        <v>35.6532135</v>
      </c>
      <c r="E2834" s="87">
        <v>-106.30747220000001</v>
      </c>
    </row>
    <row r="2835" spans="1:5" x14ac:dyDescent="0.25">
      <c r="A2835" s="9" t="s">
        <v>1292</v>
      </c>
      <c r="B2835">
        <v>468.9</v>
      </c>
      <c r="C2835" s="86">
        <v>232.99</v>
      </c>
      <c r="D2835" s="87">
        <v>35.654190059999898</v>
      </c>
      <c r="E2835" s="87">
        <v>-106.3069916</v>
      </c>
    </row>
    <row r="2836" spans="1:5" x14ac:dyDescent="0.25">
      <c r="A2836" s="9" t="s">
        <v>1292</v>
      </c>
      <c r="B2836">
        <v>469</v>
      </c>
      <c r="C2836" s="86">
        <v>232.99</v>
      </c>
      <c r="D2836" s="87">
        <v>35.6551704399999</v>
      </c>
      <c r="E2836" s="87">
        <v>-106.30651090000001</v>
      </c>
    </row>
    <row r="2837" spans="1:5" x14ac:dyDescent="0.25">
      <c r="A2837" s="9" t="s">
        <v>1292</v>
      </c>
      <c r="B2837">
        <v>469.1</v>
      </c>
      <c r="C2837" s="86">
        <v>232.99</v>
      </c>
      <c r="D2837" s="87">
        <v>35.656116490000002</v>
      </c>
      <c r="E2837" s="87">
        <v>-106.3059769</v>
      </c>
    </row>
    <row r="2838" spans="1:5" x14ac:dyDescent="0.25">
      <c r="A2838" s="9" t="s">
        <v>1292</v>
      </c>
      <c r="B2838">
        <v>469.2</v>
      </c>
      <c r="C2838" s="86">
        <v>232.99</v>
      </c>
      <c r="D2838" s="87">
        <v>35.656986240000002</v>
      </c>
      <c r="E2838" s="87">
        <v>-106.3053207</v>
      </c>
    </row>
    <row r="2839" spans="1:5" x14ac:dyDescent="0.25">
      <c r="A2839" s="9" t="s">
        <v>1292</v>
      </c>
      <c r="B2839">
        <v>469.3</v>
      </c>
      <c r="C2839" s="86">
        <v>232.99</v>
      </c>
      <c r="D2839" s="87">
        <v>35.657855990000002</v>
      </c>
      <c r="E2839" s="87">
        <v>-106.3046646</v>
      </c>
    </row>
    <row r="2840" spans="1:5" x14ac:dyDescent="0.25">
      <c r="A2840" s="9" t="s">
        <v>1292</v>
      </c>
      <c r="B2840">
        <v>469.4</v>
      </c>
      <c r="C2840" s="86">
        <v>232.99</v>
      </c>
      <c r="D2840" s="87">
        <v>35.658824920000001</v>
      </c>
      <c r="E2840" s="87">
        <v>-106.30424499999999</v>
      </c>
    </row>
    <row r="2841" spans="1:5" x14ac:dyDescent="0.25">
      <c r="A2841" s="9" t="s">
        <v>1292</v>
      </c>
      <c r="B2841">
        <v>469.5</v>
      </c>
      <c r="C2841" s="86">
        <v>232.99</v>
      </c>
      <c r="D2841" s="87">
        <v>35.659900669999899</v>
      </c>
      <c r="E2841" s="87">
        <v>-106.3040771</v>
      </c>
    </row>
    <row r="2842" spans="1:5" x14ac:dyDescent="0.25">
      <c r="A2842" s="9" t="s">
        <v>1292</v>
      </c>
      <c r="B2842">
        <v>469.6</v>
      </c>
      <c r="C2842" s="86">
        <v>232.99</v>
      </c>
      <c r="D2842" s="87">
        <v>35.6609802199999</v>
      </c>
      <c r="E2842" s="87">
        <v>-106.3039093</v>
      </c>
    </row>
    <row r="2843" spans="1:5" x14ac:dyDescent="0.25">
      <c r="A2843" s="9" t="s">
        <v>1292</v>
      </c>
      <c r="B2843">
        <v>469.7</v>
      </c>
      <c r="C2843" s="86">
        <v>232.99</v>
      </c>
      <c r="D2843" s="87">
        <v>35.662036899999897</v>
      </c>
      <c r="E2843" s="87">
        <v>-106.3036499</v>
      </c>
    </row>
    <row r="2844" spans="1:5" x14ac:dyDescent="0.25">
      <c r="A2844" s="9" t="s">
        <v>1292</v>
      </c>
      <c r="B2844">
        <v>469.8</v>
      </c>
      <c r="C2844" s="86">
        <v>232.99</v>
      </c>
      <c r="D2844" s="87">
        <v>35.663082119999899</v>
      </c>
      <c r="E2844" s="87">
        <v>-106.30335239999999</v>
      </c>
    </row>
    <row r="2845" spans="1:5" x14ac:dyDescent="0.25">
      <c r="A2845" s="9" t="s">
        <v>1292</v>
      </c>
      <c r="B2845">
        <v>469.9</v>
      </c>
      <c r="C2845" s="86">
        <v>232.99</v>
      </c>
      <c r="D2845" s="87">
        <v>35.664131159999897</v>
      </c>
      <c r="E2845" s="87">
        <v>-106.30304719999999</v>
      </c>
    </row>
    <row r="2846" spans="1:5" x14ac:dyDescent="0.25">
      <c r="A2846" s="9" t="s">
        <v>1292</v>
      </c>
      <c r="B2846">
        <v>470</v>
      </c>
      <c r="C2846" s="86">
        <v>232.99</v>
      </c>
      <c r="D2846" s="87">
        <v>35.665134430000002</v>
      </c>
      <c r="E2846" s="87">
        <v>-106.3026505</v>
      </c>
    </row>
    <row r="2847" spans="1:5" x14ac:dyDescent="0.25">
      <c r="A2847" s="9" t="s">
        <v>1292</v>
      </c>
      <c r="B2847">
        <v>470.1</v>
      </c>
      <c r="C2847" s="86">
        <v>232.99</v>
      </c>
      <c r="D2847" s="87">
        <v>35.666046139999899</v>
      </c>
      <c r="E2847" s="87">
        <v>-106.3020554</v>
      </c>
    </row>
    <row r="2848" spans="1:5" x14ac:dyDescent="0.25">
      <c r="A2848" s="9" t="s">
        <v>1292</v>
      </c>
      <c r="B2848">
        <v>470.2</v>
      </c>
      <c r="C2848" s="86">
        <v>232.99</v>
      </c>
      <c r="D2848" s="87">
        <v>35.6669616699999</v>
      </c>
      <c r="E2848" s="87">
        <v>-106.3014603</v>
      </c>
    </row>
    <row r="2849" spans="1:5" x14ac:dyDescent="0.25">
      <c r="A2849" s="9" t="s">
        <v>1292</v>
      </c>
      <c r="B2849">
        <v>470.3</v>
      </c>
      <c r="C2849" s="86">
        <v>232.99</v>
      </c>
      <c r="D2849" s="87">
        <v>35.667812349999899</v>
      </c>
      <c r="E2849" s="87">
        <v>-106.3007965</v>
      </c>
    </row>
    <row r="2850" spans="1:5" x14ac:dyDescent="0.25">
      <c r="A2850" s="9" t="s">
        <v>1292</v>
      </c>
      <c r="B2850">
        <v>470.4</v>
      </c>
      <c r="C2850" s="86">
        <v>232.99</v>
      </c>
      <c r="D2850" s="87">
        <v>35.668533330000002</v>
      </c>
      <c r="E2850" s="87">
        <v>-106.29998019999999</v>
      </c>
    </row>
    <row r="2851" spans="1:5" x14ac:dyDescent="0.25">
      <c r="A2851" s="9" t="s">
        <v>1292</v>
      </c>
      <c r="B2851">
        <v>470.5</v>
      </c>
      <c r="C2851" s="86">
        <v>232.99</v>
      </c>
      <c r="D2851" s="87">
        <v>35.669403080000002</v>
      </c>
      <c r="E2851" s="87">
        <v>-106.29960629999999</v>
      </c>
    </row>
    <row r="2852" spans="1:5" x14ac:dyDescent="0.25">
      <c r="A2852" s="9" t="s">
        <v>1292</v>
      </c>
      <c r="B2852">
        <v>470.6</v>
      </c>
      <c r="C2852" s="86">
        <v>232.99</v>
      </c>
      <c r="D2852" s="87">
        <v>35.670471190000001</v>
      </c>
      <c r="E2852" s="87">
        <v>-106.2998276</v>
      </c>
    </row>
    <row r="2853" spans="1:5" x14ac:dyDescent="0.25">
      <c r="A2853" s="9" t="s">
        <v>1292</v>
      </c>
      <c r="B2853">
        <v>470.7</v>
      </c>
      <c r="C2853" s="86">
        <v>232.99</v>
      </c>
      <c r="D2853" s="87">
        <v>35.671092989999899</v>
      </c>
      <c r="E2853" s="87">
        <v>-106.3006439</v>
      </c>
    </row>
    <row r="2854" spans="1:5" x14ac:dyDescent="0.25">
      <c r="A2854" s="9" t="s">
        <v>1292</v>
      </c>
      <c r="B2854">
        <v>470.8</v>
      </c>
      <c r="C2854" s="86">
        <v>232.99</v>
      </c>
      <c r="D2854" s="87">
        <v>35.67161179</v>
      </c>
      <c r="E2854" s="87">
        <v>-106.3016052</v>
      </c>
    </row>
    <row r="2855" spans="1:5" x14ac:dyDescent="0.25">
      <c r="A2855" s="9" t="s">
        <v>1292</v>
      </c>
      <c r="B2855">
        <v>470.9</v>
      </c>
      <c r="C2855" s="86">
        <v>232.99</v>
      </c>
      <c r="D2855" s="87">
        <v>35.672031400000002</v>
      </c>
      <c r="E2855" s="87">
        <v>-106.3026047</v>
      </c>
    </row>
    <row r="2856" spans="1:5" x14ac:dyDescent="0.25">
      <c r="A2856" s="9" t="s">
        <v>1292</v>
      </c>
      <c r="B2856">
        <v>471</v>
      </c>
      <c r="C2856" s="86">
        <v>232.99</v>
      </c>
      <c r="D2856" s="87">
        <v>35.672359470000004</v>
      </c>
      <c r="E2856" s="87">
        <v>-106.30364230000001</v>
      </c>
    </row>
    <row r="2857" spans="1:5" x14ac:dyDescent="0.25">
      <c r="A2857" s="9" t="s">
        <v>1292</v>
      </c>
      <c r="B2857">
        <v>471.1</v>
      </c>
      <c r="C2857" s="86">
        <v>232.99</v>
      </c>
      <c r="D2857" s="87">
        <v>35.672657010000002</v>
      </c>
      <c r="E2857" s="87">
        <v>-106.3046875</v>
      </c>
    </row>
    <row r="2858" spans="1:5" x14ac:dyDescent="0.25">
      <c r="A2858" s="9" t="s">
        <v>1292</v>
      </c>
      <c r="B2858">
        <v>471.2</v>
      </c>
      <c r="C2858" s="86">
        <v>232.99</v>
      </c>
      <c r="D2858" s="87">
        <v>35.672786709999897</v>
      </c>
      <c r="E2858" s="87">
        <v>-106.3057709</v>
      </c>
    </row>
    <row r="2859" spans="1:5" x14ac:dyDescent="0.25">
      <c r="A2859" s="9" t="s">
        <v>1292</v>
      </c>
      <c r="B2859">
        <v>471.3</v>
      </c>
      <c r="C2859" s="86">
        <v>232.99</v>
      </c>
      <c r="D2859" s="87">
        <v>35.6728706399999</v>
      </c>
      <c r="E2859" s="87">
        <v>-106.3068542</v>
      </c>
    </row>
    <row r="2860" spans="1:5" x14ac:dyDescent="0.25">
      <c r="A2860" s="9" t="s">
        <v>1292</v>
      </c>
      <c r="B2860">
        <v>471.4</v>
      </c>
      <c r="C2860" s="86">
        <v>232.99</v>
      </c>
      <c r="D2860" s="87">
        <v>35.67298126</v>
      </c>
      <c r="E2860" s="87">
        <v>-106.30793</v>
      </c>
    </row>
    <row r="2861" spans="1:5" x14ac:dyDescent="0.25">
      <c r="A2861" s="9" t="s">
        <v>1292</v>
      </c>
      <c r="B2861">
        <v>471.5</v>
      </c>
      <c r="C2861" s="86">
        <v>232.99</v>
      </c>
      <c r="D2861" s="87">
        <v>35.673477169999899</v>
      </c>
      <c r="E2861" s="87">
        <v>-106.3088989</v>
      </c>
    </row>
    <row r="2862" spans="1:5" x14ac:dyDescent="0.25">
      <c r="A2862" s="9" t="s">
        <v>1292</v>
      </c>
      <c r="B2862">
        <v>471.6</v>
      </c>
      <c r="C2862" s="86">
        <v>232.99</v>
      </c>
      <c r="D2862" s="87">
        <v>35.6739769</v>
      </c>
      <c r="E2862" s="87">
        <v>-106.3098679</v>
      </c>
    </row>
    <row r="2863" spans="1:5" x14ac:dyDescent="0.25">
      <c r="A2863" s="9" t="s">
        <v>1292</v>
      </c>
      <c r="B2863">
        <v>471.7</v>
      </c>
      <c r="C2863" s="86">
        <v>232.99</v>
      </c>
      <c r="D2863" s="87">
        <v>35.674247739999899</v>
      </c>
      <c r="E2863" s="87">
        <v>-106.3109207</v>
      </c>
    </row>
    <row r="2864" spans="1:5" x14ac:dyDescent="0.25">
      <c r="A2864" s="9" t="s">
        <v>1292</v>
      </c>
      <c r="B2864">
        <v>471.8</v>
      </c>
      <c r="C2864" s="86">
        <v>232.99</v>
      </c>
      <c r="D2864" s="87">
        <v>35.67447662</v>
      </c>
      <c r="E2864" s="87">
        <v>-106.31198879999999</v>
      </c>
    </row>
    <row r="2865" spans="1:5" x14ac:dyDescent="0.25">
      <c r="A2865" s="9" t="s">
        <v>1292</v>
      </c>
      <c r="B2865">
        <v>471.9</v>
      </c>
      <c r="C2865" s="86">
        <v>232.99</v>
      </c>
      <c r="D2865" s="87">
        <v>35.6747016899999</v>
      </c>
      <c r="E2865" s="87">
        <v>-106.31305690000001</v>
      </c>
    </row>
    <row r="2866" spans="1:5" x14ac:dyDescent="0.25">
      <c r="A2866" s="9" t="s">
        <v>1292</v>
      </c>
      <c r="B2866">
        <v>472</v>
      </c>
      <c r="C2866" s="86">
        <v>232.99</v>
      </c>
      <c r="D2866" s="87">
        <v>35.675270079999898</v>
      </c>
      <c r="E2866" s="87">
        <v>-106.31397250000001</v>
      </c>
    </row>
    <row r="2867" spans="1:5" x14ac:dyDescent="0.25">
      <c r="A2867" s="9" t="s">
        <v>1292</v>
      </c>
      <c r="B2867">
        <v>472.1</v>
      </c>
      <c r="C2867" s="86">
        <v>232.99</v>
      </c>
      <c r="D2867" s="87">
        <v>35.675868989999898</v>
      </c>
      <c r="E2867" s="87">
        <v>-106.314888</v>
      </c>
    </row>
    <row r="2868" spans="1:5" x14ac:dyDescent="0.25">
      <c r="A2868" s="9" t="s">
        <v>1292</v>
      </c>
      <c r="B2868">
        <v>472.2</v>
      </c>
      <c r="C2868" s="86">
        <v>232.99</v>
      </c>
      <c r="D2868" s="87">
        <v>35.676746369999897</v>
      </c>
      <c r="E2868" s="87">
        <v>-106.3155136</v>
      </c>
    </row>
    <row r="2869" spans="1:5" x14ac:dyDescent="0.25">
      <c r="A2869" s="9" t="s">
        <v>1292</v>
      </c>
      <c r="B2869">
        <v>472.3</v>
      </c>
      <c r="C2869" s="86">
        <v>232.99</v>
      </c>
      <c r="D2869" s="87">
        <v>35.677696230000002</v>
      </c>
      <c r="E2869" s="87">
        <v>-106.3160324</v>
      </c>
    </row>
    <row r="2870" spans="1:5" x14ac:dyDescent="0.25">
      <c r="A2870" s="9" t="s">
        <v>1292</v>
      </c>
      <c r="B2870">
        <v>472.4</v>
      </c>
      <c r="C2870" s="86">
        <v>232.99</v>
      </c>
      <c r="D2870" s="87">
        <v>35.678730010000002</v>
      </c>
      <c r="E2870" s="87">
        <v>-106.31637569999999</v>
      </c>
    </row>
    <row r="2871" spans="1:5" x14ac:dyDescent="0.25">
      <c r="A2871" s="9" t="s">
        <v>1292</v>
      </c>
      <c r="B2871">
        <v>472.5</v>
      </c>
      <c r="C2871" s="86">
        <v>232.99</v>
      </c>
      <c r="D2871" s="87">
        <v>35.679798130000002</v>
      </c>
      <c r="E2871" s="87">
        <v>-106.31649779999999</v>
      </c>
    </row>
    <row r="2872" spans="1:5" x14ac:dyDescent="0.25">
      <c r="A2872" s="9" t="s">
        <v>1292</v>
      </c>
      <c r="B2872">
        <v>472.6</v>
      </c>
      <c r="C2872" s="86">
        <v>232.99</v>
      </c>
      <c r="D2872" s="87">
        <v>35.680862429999898</v>
      </c>
      <c r="E2872" s="87">
        <v>-106.3163528</v>
      </c>
    </row>
    <row r="2873" spans="1:5" x14ac:dyDescent="0.25">
      <c r="A2873" s="9" t="s">
        <v>1292</v>
      </c>
      <c r="B2873">
        <v>472.7</v>
      </c>
      <c r="C2873" s="86">
        <v>232.99</v>
      </c>
      <c r="D2873" s="87">
        <v>35.681869509999899</v>
      </c>
      <c r="E2873" s="87">
        <v>-106.3159409</v>
      </c>
    </row>
    <row r="2874" spans="1:5" x14ac:dyDescent="0.25">
      <c r="A2874" s="9" t="s">
        <v>1292</v>
      </c>
      <c r="B2874">
        <v>472.8</v>
      </c>
      <c r="C2874" s="86">
        <v>232.99</v>
      </c>
      <c r="D2874" s="87">
        <v>35.682739259999899</v>
      </c>
      <c r="E2874" s="87">
        <v>-106.3152924</v>
      </c>
    </row>
    <row r="2875" spans="1:5" x14ac:dyDescent="0.25">
      <c r="A2875" s="9" t="s">
        <v>1292</v>
      </c>
      <c r="B2875">
        <v>472.9</v>
      </c>
      <c r="C2875" s="86">
        <v>232.99</v>
      </c>
      <c r="D2875" s="87">
        <v>35.683731080000001</v>
      </c>
      <c r="E2875" s="87">
        <v>-106.3148499</v>
      </c>
    </row>
    <row r="2876" spans="1:5" x14ac:dyDescent="0.25">
      <c r="A2876" s="9" t="s">
        <v>1292</v>
      </c>
      <c r="B2876">
        <v>473</v>
      </c>
      <c r="C2876" s="86">
        <v>232.99</v>
      </c>
      <c r="D2876" s="87">
        <v>35.684604640000003</v>
      </c>
      <c r="E2876" s="87">
        <v>-106.3141937</v>
      </c>
    </row>
    <row r="2877" spans="1:5" x14ac:dyDescent="0.25">
      <c r="A2877" s="9" t="s">
        <v>1292</v>
      </c>
      <c r="B2877">
        <v>473.1</v>
      </c>
      <c r="C2877" s="86">
        <v>232.99</v>
      </c>
      <c r="D2877" s="87">
        <v>35.685211180000003</v>
      </c>
      <c r="E2877" s="87">
        <v>-106.3132935</v>
      </c>
    </row>
    <row r="2878" spans="1:5" x14ac:dyDescent="0.25">
      <c r="A2878" s="9" t="s">
        <v>1292</v>
      </c>
      <c r="B2878">
        <v>473.2</v>
      </c>
      <c r="C2878" s="86">
        <v>232.99</v>
      </c>
      <c r="D2878" s="87">
        <v>35.685485839999899</v>
      </c>
      <c r="E2878" s="87">
        <v>-106.3122635</v>
      </c>
    </row>
    <row r="2879" spans="1:5" x14ac:dyDescent="0.25">
      <c r="A2879" s="9" t="s">
        <v>1292</v>
      </c>
      <c r="B2879">
        <v>473.3</v>
      </c>
      <c r="C2879" s="86">
        <v>232.99</v>
      </c>
      <c r="D2879" s="87">
        <v>35.685634610000001</v>
      </c>
      <c r="E2879" s="87">
        <v>-106.3111801</v>
      </c>
    </row>
    <row r="2880" spans="1:5" x14ac:dyDescent="0.25">
      <c r="A2880" s="9" t="s">
        <v>1292</v>
      </c>
      <c r="B2880">
        <v>473.4</v>
      </c>
      <c r="C2880" s="86">
        <v>232.99</v>
      </c>
      <c r="D2880" s="87">
        <v>35.685829159999898</v>
      </c>
      <c r="E2880" s="87">
        <v>-106.310112</v>
      </c>
    </row>
    <row r="2881" spans="1:5" x14ac:dyDescent="0.25">
      <c r="A2881" s="9" t="s">
        <v>1292</v>
      </c>
      <c r="B2881">
        <v>473.5</v>
      </c>
      <c r="C2881" s="86">
        <v>232.99</v>
      </c>
      <c r="D2881" s="87">
        <v>35.686035160000003</v>
      </c>
      <c r="E2881" s="87">
        <v>-106.3090363</v>
      </c>
    </row>
    <row r="2882" spans="1:5" x14ac:dyDescent="0.25">
      <c r="A2882" s="9" t="s">
        <v>1292</v>
      </c>
      <c r="B2882">
        <v>473.6</v>
      </c>
      <c r="C2882" s="86">
        <v>232.99</v>
      </c>
      <c r="D2882" s="87">
        <v>35.686286930000001</v>
      </c>
      <c r="E2882" s="87">
        <v>-106.3079834</v>
      </c>
    </row>
    <row r="2883" spans="1:5" x14ac:dyDescent="0.25">
      <c r="A2883" s="9" t="s">
        <v>1292</v>
      </c>
      <c r="B2883">
        <v>473.7</v>
      </c>
      <c r="C2883" s="86">
        <v>232.99</v>
      </c>
      <c r="D2883" s="87">
        <v>35.686733250000003</v>
      </c>
      <c r="E2883" s="87">
        <v>-106.3069916</v>
      </c>
    </row>
    <row r="2884" spans="1:5" x14ac:dyDescent="0.25">
      <c r="A2884" s="9" t="s">
        <v>1292</v>
      </c>
      <c r="B2884">
        <v>473.8</v>
      </c>
      <c r="C2884" s="86">
        <v>232.99</v>
      </c>
      <c r="D2884" s="87">
        <v>35.68725586</v>
      </c>
      <c r="E2884" s="87">
        <v>-106.30603790000001</v>
      </c>
    </row>
    <row r="2885" spans="1:5" x14ac:dyDescent="0.25">
      <c r="A2885" s="9" t="s">
        <v>1292</v>
      </c>
      <c r="B2885">
        <v>473.9</v>
      </c>
      <c r="C2885" s="86">
        <v>232.99</v>
      </c>
      <c r="D2885" s="87">
        <v>35.6878700299999</v>
      </c>
      <c r="E2885" s="87">
        <v>-106.30513759999999</v>
      </c>
    </row>
    <row r="2886" spans="1:5" x14ac:dyDescent="0.25">
      <c r="A2886" s="9" t="s">
        <v>1292</v>
      </c>
      <c r="B2886">
        <v>474</v>
      </c>
      <c r="C2886" s="86">
        <v>232.99</v>
      </c>
      <c r="D2886" s="87">
        <v>35.688579560000001</v>
      </c>
      <c r="E2886" s="87">
        <v>-106.304306</v>
      </c>
    </row>
    <row r="2887" spans="1:5" x14ac:dyDescent="0.25">
      <c r="A2887" s="9" t="s">
        <v>1292</v>
      </c>
      <c r="B2887">
        <v>474.1</v>
      </c>
      <c r="C2887" s="86">
        <v>232.99</v>
      </c>
      <c r="D2887" s="87">
        <v>35.689308169999897</v>
      </c>
      <c r="E2887" s="87">
        <v>-106.30350489999999</v>
      </c>
    </row>
    <row r="2888" spans="1:5" x14ac:dyDescent="0.25">
      <c r="A2888" s="9" t="s">
        <v>1292</v>
      </c>
      <c r="B2888">
        <v>474.2</v>
      </c>
      <c r="C2888" s="86">
        <v>232.99</v>
      </c>
      <c r="D2888" s="87">
        <v>35.690078739999898</v>
      </c>
      <c r="E2888" s="87">
        <v>-106.30273440000001</v>
      </c>
    </row>
    <row r="2889" spans="1:5" x14ac:dyDescent="0.25">
      <c r="A2889" s="9" t="s">
        <v>1292</v>
      </c>
      <c r="B2889">
        <v>474.3</v>
      </c>
      <c r="C2889" s="86">
        <v>232.99</v>
      </c>
      <c r="D2889" s="87">
        <v>35.690742489999899</v>
      </c>
      <c r="E2889" s="87">
        <v>-106.3018799</v>
      </c>
    </row>
    <row r="2890" spans="1:5" x14ac:dyDescent="0.25">
      <c r="A2890" s="9" t="s">
        <v>1292</v>
      </c>
      <c r="B2890">
        <v>474.4</v>
      </c>
      <c r="C2890" s="86">
        <v>232.99</v>
      </c>
      <c r="D2890" s="87">
        <v>35.691230769999898</v>
      </c>
      <c r="E2890" s="87">
        <v>-106.30091090000001</v>
      </c>
    </row>
    <row r="2891" spans="1:5" x14ac:dyDescent="0.25">
      <c r="A2891" s="9" t="s">
        <v>1292</v>
      </c>
      <c r="B2891">
        <v>474.5</v>
      </c>
      <c r="C2891" s="86">
        <v>232.99</v>
      </c>
      <c r="D2891" s="87">
        <v>35.69174194</v>
      </c>
      <c r="E2891" s="87">
        <v>-106.29994960000001</v>
      </c>
    </row>
    <row r="2892" spans="1:5" x14ac:dyDescent="0.25">
      <c r="A2892" s="9" t="s">
        <v>1292</v>
      </c>
      <c r="B2892">
        <v>474.6</v>
      </c>
      <c r="C2892" s="86">
        <v>232.99</v>
      </c>
      <c r="D2892" s="87">
        <v>35.692554469999898</v>
      </c>
      <c r="E2892" s="87">
        <v>-106.2992249</v>
      </c>
    </row>
    <row r="2893" spans="1:5" x14ac:dyDescent="0.25">
      <c r="A2893" s="9" t="s">
        <v>1292</v>
      </c>
      <c r="B2893">
        <v>474.7</v>
      </c>
      <c r="C2893" s="86">
        <v>232.99</v>
      </c>
      <c r="D2893" s="87">
        <v>35.693149570000003</v>
      </c>
      <c r="E2893" s="87">
        <v>-106.298317</v>
      </c>
    </row>
    <row r="2894" spans="1:5" x14ac:dyDescent="0.25">
      <c r="A2894" s="9" t="s">
        <v>1292</v>
      </c>
      <c r="B2894">
        <v>474.8</v>
      </c>
      <c r="C2894" s="86">
        <v>232.99</v>
      </c>
      <c r="D2894" s="87">
        <v>35.6936988799999</v>
      </c>
      <c r="E2894" s="87">
        <v>-106.29737849999999</v>
      </c>
    </row>
    <row r="2895" spans="1:5" x14ac:dyDescent="0.25">
      <c r="A2895" s="9" t="s">
        <v>1292</v>
      </c>
      <c r="B2895">
        <v>474.9</v>
      </c>
      <c r="C2895" s="86">
        <v>232.99</v>
      </c>
      <c r="D2895" s="87">
        <v>35.694267269999898</v>
      </c>
      <c r="E2895" s="87">
        <v>-106.2964554</v>
      </c>
    </row>
    <row r="2896" spans="1:5" x14ac:dyDescent="0.25">
      <c r="A2896" s="9" t="s">
        <v>1292</v>
      </c>
      <c r="B2896">
        <v>475</v>
      </c>
      <c r="C2896" s="86">
        <v>232.99</v>
      </c>
      <c r="D2896" s="87">
        <v>35.695037839999898</v>
      </c>
      <c r="E2896" s="87">
        <v>-106.2956848</v>
      </c>
    </row>
    <row r="2897" spans="1:5" x14ac:dyDescent="0.25">
      <c r="A2897" s="9" t="s">
        <v>1292</v>
      </c>
      <c r="B2897">
        <v>475.1</v>
      </c>
      <c r="C2897" s="86">
        <v>232.99</v>
      </c>
      <c r="D2897" s="87">
        <v>35.695735929999898</v>
      </c>
      <c r="E2897" s="87">
        <v>-106.2948456</v>
      </c>
    </row>
    <row r="2898" spans="1:5" x14ac:dyDescent="0.25">
      <c r="A2898" s="9" t="s">
        <v>1292</v>
      </c>
      <c r="B2898">
        <v>475.2</v>
      </c>
      <c r="C2898" s="86">
        <v>232.99</v>
      </c>
      <c r="D2898" s="87">
        <v>35.696403500000002</v>
      </c>
      <c r="E2898" s="87">
        <v>-106.2939911</v>
      </c>
    </row>
    <row r="2899" spans="1:5" x14ac:dyDescent="0.25">
      <c r="A2899" s="9" t="s">
        <v>1292</v>
      </c>
      <c r="B2899">
        <v>475.3</v>
      </c>
      <c r="C2899" s="86">
        <v>232.99</v>
      </c>
      <c r="D2899" s="87">
        <v>35.697082520000002</v>
      </c>
      <c r="E2899" s="87">
        <v>-106.2931366</v>
      </c>
    </row>
    <row r="2900" spans="1:5" x14ac:dyDescent="0.25">
      <c r="A2900" s="9" t="s">
        <v>1292</v>
      </c>
      <c r="B2900">
        <v>475.4</v>
      </c>
      <c r="C2900" s="86">
        <v>232.99</v>
      </c>
      <c r="D2900" s="87">
        <v>35.697757719999899</v>
      </c>
      <c r="E2900" s="87">
        <v>-106.29228209999999</v>
      </c>
    </row>
    <row r="2901" spans="1:5" x14ac:dyDescent="0.25">
      <c r="A2901" s="9" t="s">
        <v>1292</v>
      </c>
      <c r="B2901">
        <v>475.5</v>
      </c>
      <c r="C2901" s="86">
        <v>232.99</v>
      </c>
      <c r="D2901" s="87">
        <v>35.698478700000003</v>
      </c>
      <c r="E2901" s="87">
        <v>-106.2914658</v>
      </c>
    </row>
    <row r="2902" spans="1:5" x14ac:dyDescent="0.25">
      <c r="A2902" s="9" t="s">
        <v>1292</v>
      </c>
      <c r="B2902">
        <v>475.6</v>
      </c>
      <c r="C2902" s="86">
        <v>232.99</v>
      </c>
      <c r="D2902" s="87">
        <v>35.699222560000003</v>
      </c>
      <c r="E2902" s="87">
        <v>-106.29066469999999</v>
      </c>
    </row>
    <row r="2903" spans="1:5" x14ac:dyDescent="0.25">
      <c r="A2903" s="9" t="s">
        <v>1292</v>
      </c>
      <c r="B2903">
        <v>475.7</v>
      </c>
      <c r="C2903" s="86">
        <v>232.99</v>
      </c>
      <c r="D2903" s="87">
        <v>35.700046540000002</v>
      </c>
      <c r="E2903" s="87">
        <v>-106.2899551</v>
      </c>
    </row>
    <row r="2904" spans="1:5" x14ac:dyDescent="0.25">
      <c r="A2904" s="9" t="s">
        <v>1292</v>
      </c>
      <c r="B2904">
        <v>475.8</v>
      </c>
      <c r="C2904" s="86">
        <v>232.99</v>
      </c>
      <c r="D2904" s="87">
        <v>35.7009582499999</v>
      </c>
      <c r="E2904" s="87">
        <v>-106.2894287</v>
      </c>
    </row>
    <row r="2905" spans="1:5" x14ac:dyDescent="0.25">
      <c r="A2905" s="9" t="s">
        <v>1292</v>
      </c>
      <c r="B2905">
        <v>475.9</v>
      </c>
      <c r="C2905" s="86">
        <v>232.99</v>
      </c>
      <c r="D2905" s="87">
        <v>35.702049260000003</v>
      </c>
      <c r="E2905" s="87">
        <v>-106.2894287</v>
      </c>
    </row>
    <row r="2906" spans="1:5" x14ac:dyDescent="0.25">
      <c r="A2906" s="9" t="s">
        <v>1292</v>
      </c>
      <c r="B2906">
        <v>476</v>
      </c>
      <c r="C2906" s="86">
        <v>232.99</v>
      </c>
      <c r="D2906" s="87">
        <v>35.703121189999898</v>
      </c>
      <c r="E2906" s="87">
        <v>-106.2896118</v>
      </c>
    </row>
    <row r="2907" spans="1:5" x14ac:dyDescent="0.25">
      <c r="A2907" s="9" t="s">
        <v>1292</v>
      </c>
      <c r="B2907">
        <v>476.1</v>
      </c>
      <c r="C2907" s="86">
        <v>232.99</v>
      </c>
      <c r="D2907" s="87">
        <v>35.70418549</v>
      </c>
      <c r="E2907" s="87">
        <v>-106.2898331</v>
      </c>
    </row>
    <row r="2908" spans="1:5" x14ac:dyDescent="0.25">
      <c r="A2908" s="9" t="s">
        <v>1292</v>
      </c>
      <c r="B2908">
        <v>476.2</v>
      </c>
      <c r="C2908" s="86">
        <v>232.99</v>
      </c>
      <c r="D2908" s="87">
        <v>35.705268859999897</v>
      </c>
      <c r="E2908" s="87">
        <v>-106.2899551</v>
      </c>
    </row>
    <row r="2909" spans="1:5" x14ac:dyDescent="0.25">
      <c r="A2909" s="9" t="s">
        <v>1292</v>
      </c>
      <c r="B2909">
        <v>476.3</v>
      </c>
      <c r="C2909" s="86">
        <v>232.99</v>
      </c>
      <c r="D2909" s="87">
        <v>35.706356049999897</v>
      </c>
      <c r="E2909" s="87">
        <v>-106.2900391</v>
      </c>
    </row>
    <row r="2910" spans="1:5" x14ac:dyDescent="0.25">
      <c r="A2910" s="9" t="s">
        <v>1292</v>
      </c>
      <c r="B2910">
        <v>476.4</v>
      </c>
      <c r="C2910" s="86">
        <v>232.99</v>
      </c>
      <c r="D2910" s="87">
        <v>35.707424160000002</v>
      </c>
      <c r="E2910" s="87">
        <v>-106.2902374</v>
      </c>
    </row>
    <row r="2911" spans="1:5" x14ac:dyDescent="0.25">
      <c r="A2911" s="9" t="s">
        <v>1292</v>
      </c>
      <c r="B2911">
        <v>476.5</v>
      </c>
      <c r="C2911" s="86">
        <v>232.99</v>
      </c>
      <c r="D2911" s="87">
        <v>35.708415989999899</v>
      </c>
      <c r="E2911" s="87">
        <v>-106.2906342</v>
      </c>
    </row>
    <row r="2912" spans="1:5" x14ac:dyDescent="0.25">
      <c r="A2912" s="9" t="s">
        <v>1292</v>
      </c>
      <c r="B2912">
        <v>476.6</v>
      </c>
      <c r="C2912" s="86">
        <v>232.99</v>
      </c>
      <c r="D2912" s="87">
        <v>35.709300990000003</v>
      </c>
      <c r="E2912" s="87">
        <v>-106.291275</v>
      </c>
    </row>
    <row r="2913" spans="1:5" x14ac:dyDescent="0.25">
      <c r="A2913" s="9" t="s">
        <v>1292</v>
      </c>
      <c r="B2913">
        <v>476.7</v>
      </c>
      <c r="C2913" s="86">
        <v>232.99</v>
      </c>
      <c r="D2913" s="87">
        <v>35.710189819999897</v>
      </c>
      <c r="E2913" s="87">
        <v>-106.2919083</v>
      </c>
    </row>
    <row r="2914" spans="1:5" x14ac:dyDescent="0.25">
      <c r="A2914" s="9" t="s">
        <v>1292</v>
      </c>
      <c r="B2914">
        <v>476.8</v>
      </c>
      <c r="C2914" s="86">
        <v>232.99</v>
      </c>
      <c r="D2914" s="87">
        <v>35.711177829999897</v>
      </c>
      <c r="E2914" s="87">
        <v>-106.29228209999999</v>
      </c>
    </row>
    <row r="2915" spans="1:5" x14ac:dyDescent="0.25">
      <c r="A2915" s="9" t="s">
        <v>1292</v>
      </c>
      <c r="B2915">
        <v>476.9</v>
      </c>
      <c r="C2915" s="86">
        <v>232.99</v>
      </c>
      <c r="D2915" s="87">
        <v>35.7122612</v>
      </c>
      <c r="E2915" s="87">
        <v>-106.29222110000001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Releases</vt:lpstr>
      <vt:lpstr>Recaptures</vt:lpstr>
      <vt:lpstr>Sheet1</vt:lpstr>
      <vt:lpstr>Pivot</vt:lpstr>
      <vt:lpstr>FishK</vt:lpstr>
      <vt:lpstr>Metadata</vt:lpstr>
      <vt:lpstr>RKMtoRM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Austring, Tristan</dc:creator>
  <cp:keywords/>
  <dc:description/>
  <cp:lastModifiedBy>Archdeacon, Thomas</cp:lastModifiedBy>
  <cp:revision/>
  <dcterms:created xsi:type="dcterms:W3CDTF">2013-12-11T17:15:33Z</dcterms:created>
  <dcterms:modified xsi:type="dcterms:W3CDTF">2025-02-03T14:46:50Z</dcterms:modified>
  <cp:category/>
  <cp:contentStatus/>
</cp:coreProperties>
</file>